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Chapter Excel\"/>
    </mc:Choice>
  </mc:AlternateContent>
  <bookViews>
    <workbookView xWindow="15570" yWindow="105" windowWidth="18450" windowHeight="11670" tabRatio="601" firstSheet="3" activeTab="10"/>
  </bookViews>
  <sheets>
    <sheet name="Table of Contents" sheetId="14" r:id="rId1"/>
    <sheet name="5-1" sheetId="15" r:id="rId2"/>
    <sheet name="5-2" sheetId="2" r:id="rId3"/>
    <sheet name="5-3" sheetId="3" r:id="rId4"/>
    <sheet name="5-4" sheetId="4" r:id="rId5"/>
    <sheet name="5-5" sheetId="5" r:id="rId6"/>
    <sheet name="5-6" sheetId="6" r:id="rId7"/>
    <sheet name="5-7" sheetId="7" r:id="rId8"/>
    <sheet name="5-8" sheetId="8" r:id="rId9"/>
    <sheet name="5-9" sheetId="9" r:id="rId10"/>
    <sheet name="5-10" sheetId="16" r:id="rId11"/>
    <sheet name="5-11" sheetId="11" r:id="rId12"/>
    <sheet name="5-12" sheetId="12" r:id="rId13"/>
  </sheets>
  <definedNames>
    <definedName name="content" localSheetId="9">'5-9'!$D$62</definedName>
    <definedName name="_xlnm.Print_Area" localSheetId="1">'5-1'!$A$1:$AA$37</definedName>
    <definedName name="_xlnm.Print_Area" localSheetId="10">'5-10'!$A$1:$AG$20</definedName>
    <definedName name="_xlnm.Print_Area" localSheetId="11">'5-11'!$A$1:$B$28</definedName>
    <definedName name="_xlnm.Print_Area" localSheetId="12">'5-12'!$A$1:$AA$12</definedName>
    <definedName name="_xlnm.Print_Area" localSheetId="2">'5-2'!$A$1:$C$58</definedName>
    <definedName name="_xlnm.Print_Area" localSheetId="3">'5-3'!$A$1:$C$49</definedName>
    <definedName name="_xlnm.Print_Area" localSheetId="4">'5-4'!$A$1:$C$42</definedName>
    <definedName name="_xlnm.Print_Area" localSheetId="5">'5-5'!$A$1:$G$34</definedName>
    <definedName name="_xlnm.Print_Area" localSheetId="6">'5-6'!$A$1:$AG$30</definedName>
    <definedName name="_xlnm.Print_Area" localSheetId="7">'5-7'!$A$1:$AF$25</definedName>
    <definedName name="_xlnm.Print_Area" localSheetId="8">'5-8'!$A$1:$F$54</definedName>
    <definedName name="_xlnm.Print_Area" localSheetId="9">'5-9'!$A$1:$E$80</definedName>
    <definedName name="_xlnm.Print_Titles" localSheetId="1">'5-1'!$A:$A,'5-1'!$1:$3</definedName>
    <definedName name="_xlnm.Print_Titles" localSheetId="10">'5-10'!$A:$A</definedName>
    <definedName name="_xlnm.Print_Titles" localSheetId="12">'5-12'!$A:$A</definedName>
    <definedName name="_xlnm.Print_Titles" localSheetId="6">'5-6'!$A:$A</definedName>
    <definedName name="_xlnm.Print_Titles" localSheetId="7">'5-7'!$A:$A</definedName>
    <definedName name="_xlnm.Print_Titles" localSheetId="9">'5-9'!$1:$3</definedName>
  </definedNames>
  <calcPr calcId="162913"/>
</workbook>
</file>

<file path=xl/calcChain.xml><?xml version="1.0" encoding="utf-8"?>
<calcChain xmlns="http://schemas.openxmlformats.org/spreadsheetml/2006/main">
  <c r="B15" i="14" l="1"/>
  <c r="B14" i="14"/>
  <c r="B13" i="14"/>
  <c r="B12" i="14"/>
  <c r="B11" i="14"/>
  <c r="B10" i="14"/>
  <c r="B9" i="14"/>
  <c r="B8" i="14"/>
  <c r="B7" i="14"/>
  <c r="B6" i="14"/>
  <c r="B5" i="14"/>
  <c r="B4" i="14"/>
  <c r="R32" i="15" l="1"/>
  <c r="S32" i="15"/>
  <c r="T32" i="15"/>
  <c r="U32" i="15"/>
  <c r="C76" i="9" l="1"/>
  <c r="C74" i="9"/>
  <c r="C73" i="9"/>
  <c r="C72" i="9"/>
  <c r="C71" i="9"/>
  <c r="C70" i="9"/>
  <c r="E66" i="9"/>
  <c r="C66" i="9"/>
  <c r="E65" i="9"/>
  <c r="C65" i="9"/>
  <c r="E64" i="9"/>
  <c r="C64" i="9"/>
  <c r="C63" i="9"/>
  <c r="C44" i="4" l="1"/>
  <c r="C43" i="4"/>
  <c r="C42" i="4"/>
  <c r="C41" i="4"/>
  <c r="C40" i="4"/>
  <c r="C39" i="4"/>
  <c r="C38" i="4"/>
  <c r="C37" i="4"/>
  <c r="C51" i="3"/>
  <c r="C50" i="3"/>
  <c r="C49" i="3"/>
  <c r="C48" i="3"/>
  <c r="C47" i="3"/>
  <c r="C46" i="3"/>
  <c r="C45" i="3"/>
  <c r="D32" i="15"/>
  <c r="E30" i="15"/>
  <c r="E25" i="15"/>
  <c r="E16" i="15"/>
  <c r="E9" i="15"/>
  <c r="E32" i="15" s="1"/>
  <c r="F30" i="15"/>
  <c r="F25" i="15"/>
  <c r="F16" i="15"/>
  <c r="F9" i="15"/>
  <c r="F32" i="15" s="1"/>
  <c r="G30" i="15"/>
  <c r="G25" i="15"/>
  <c r="G16" i="15"/>
  <c r="G9" i="15"/>
  <c r="G32" i="15" s="1"/>
  <c r="H32" i="15"/>
  <c r="H30" i="15"/>
  <c r="H25" i="15"/>
  <c r="H16" i="15"/>
  <c r="H9" i="15"/>
  <c r="I30" i="15"/>
  <c r="I25" i="15"/>
  <c r="I16" i="15"/>
  <c r="I32" i="15" s="1"/>
  <c r="J30" i="15"/>
  <c r="J25" i="15"/>
  <c r="J16" i="15"/>
  <c r="J9" i="15"/>
  <c r="J32" i="15" s="1"/>
  <c r="K30" i="15"/>
  <c r="K25" i="15"/>
  <c r="K16" i="15"/>
  <c r="K9" i="15"/>
  <c r="K32" i="15" s="1"/>
  <c r="Q30" i="15"/>
  <c r="P30" i="15"/>
  <c r="O30" i="15"/>
  <c r="N30" i="15"/>
  <c r="M30" i="15"/>
  <c r="L30" i="15"/>
  <c r="C30" i="15"/>
  <c r="B30" i="15"/>
  <c r="AA25" i="15"/>
  <c r="Z25" i="15"/>
  <c r="Y25" i="15"/>
  <c r="X25" i="15"/>
  <c r="W25" i="15"/>
  <c r="V25" i="15"/>
  <c r="U25" i="15"/>
  <c r="T25" i="15"/>
  <c r="S25" i="15"/>
  <c r="R25" i="15"/>
  <c r="Q25" i="15"/>
  <c r="P25" i="15"/>
  <c r="O25" i="15"/>
  <c r="N25" i="15"/>
  <c r="M25" i="15"/>
  <c r="L25" i="15"/>
  <c r="C25" i="15"/>
  <c r="B25" i="15"/>
  <c r="AA16" i="15"/>
  <c r="Z16" i="15"/>
  <c r="Y16" i="15"/>
  <c r="X16" i="15"/>
  <c r="W16" i="15"/>
  <c r="U16" i="15"/>
  <c r="T16" i="15"/>
  <c r="S16" i="15"/>
  <c r="R16" i="15"/>
  <c r="Q16" i="15"/>
  <c r="P16" i="15"/>
  <c r="O16" i="15"/>
  <c r="N16" i="15"/>
  <c r="M16" i="15"/>
  <c r="L16" i="15"/>
  <c r="C16" i="15"/>
  <c r="B16" i="15"/>
  <c r="AA9" i="15"/>
  <c r="Z9" i="15"/>
  <c r="Z32" i="15" s="1"/>
  <c r="Y9" i="15"/>
  <c r="X9" i="15"/>
  <c r="W9" i="15"/>
  <c r="V9" i="15"/>
  <c r="U9" i="15"/>
  <c r="T9" i="15"/>
  <c r="S9" i="15"/>
  <c r="R9" i="15"/>
  <c r="Q9" i="15"/>
  <c r="P9" i="15"/>
  <c r="O9" i="15"/>
  <c r="N9" i="15"/>
  <c r="N32" i="15" s="1"/>
  <c r="M9" i="15"/>
  <c r="L9" i="15"/>
  <c r="L32" i="15" s="1"/>
  <c r="C9" i="15"/>
  <c r="B9" i="15"/>
  <c r="B32" i="15" s="1"/>
  <c r="O32" i="15" l="1"/>
  <c r="W32" i="15"/>
  <c r="P32" i="15"/>
  <c r="X32" i="15"/>
  <c r="Q32" i="15"/>
  <c r="Y32" i="15"/>
  <c r="C32" i="15"/>
  <c r="AA32" i="15"/>
  <c r="M32" i="15"/>
</calcChain>
</file>

<file path=xl/sharedStrings.xml><?xml version="1.0" encoding="utf-8"?>
<sst xmlns="http://schemas.openxmlformats.org/spreadsheetml/2006/main" count="390" uniqueCount="233">
  <si>
    <t>Table 5-1</t>
  </si>
  <si>
    <t>House</t>
  </si>
  <si>
    <t>Personal staff</t>
  </si>
  <si>
    <t>Subtotal, House</t>
  </si>
  <si>
    <t>Senate</t>
  </si>
  <si>
    <t>Subtotal, Senate</t>
  </si>
  <si>
    <t>Support agencies</t>
  </si>
  <si>
    <t>Congressional Research Service</t>
  </si>
  <si>
    <t>Congressional Budget Office</t>
  </si>
  <si>
    <t>Office of Technology Assessment</t>
  </si>
  <si>
    <t>Architect</t>
  </si>
  <si>
    <t>Total</t>
  </si>
  <si>
    <t>Table 5-2</t>
  </si>
  <si>
    <t>Year</t>
  </si>
  <si>
    <t>Employees in House</t>
  </si>
  <si>
    <t>Employees in Senate</t>
  </si>
  <si>
    <t>Table 5-3</t>
  </si>
  <si>
    <t>Employees</t>
  </si>
  <si>
    <t>Percentage of total personal staffs in district offices</t>
  </si>
  <si>
    <t>Table 5-5</t>
  </si>
  <si>
    <t>Table 5-6</t>
  </si>
  <si>
    <t>Committee</t>
  </si>
  <si>
    <t>Appropriations</t>
  </si>
  <si>
    <t>Government Reform and Oversight (Government Operations)</t>
  </si>
  <si>
    <t>Commerce (Energy and Commerce)</t>
  </si>
  <si>
    <t>Transportation and Infrastructure (Public Works)</t>
  </si>
  <si>
    <t>Judiciary</t>
  </si>
  <si>
    <t>Budget</t>
  </si>
  <si>
    <t>International Relations (Foreign Affairs)</t>
  </si>
  <si>
    <t>Ways and Means</t>
  </si>
  <si>
    <t>Science (Science, Space and Technology)</t>
  </si>
  <si>
    <t>National Security (Armed Services)</t>
  </si>
  <si>
    <t>Agriculture</t>
  </si>
  <si>
    <t>Rules</t>
  </si>
  <si>
    <t>Small Business</t>
  </si>
  <si>
    <t>Veterans' Affairs</t>
  </si>
  <si>
    <t>Standards of Official Conduct</t>
  </si>
  <si>
    <t>Table 5-7</t>
  </si>
  <si>
    <t>Labor and Human Resources</t>
  </si>
  <si>
    <t>Commerce, Science, and Transportation</t>
  </si>
  <si>
    <t>Foreign Relations</t>
  </si>
  <si>
    <t>Armed Services</t>
  </si>
  <si>
    <t>Finance</t>
  </si>
  <si>
    <t>Energy and Natural Resources (Interior)</t>
  </si>
  <si>
    <t>Banking, Housing, and Urban Affairs</t>
  </si>
  <si>
    <t>Rules and Administration</t>
  </si>
  <si>
    <t>Indian Affairs</t>
  </si>
  <si>
    <t>Table 5-8</t>
  </si>
  <si>
    <t>Library of Congress</t>
  </si>
  <si>
    <t>Congressional Research Service only</t>
  </si>
  <si>
    <t>Table 5-9</t>
  </si>
  <si>
    <t>Appropriation (dollars)</t>
  </si>
  <si>
    <t>Increase (percent)</t>
  </si>
  <si>
    <t>Table 5-10</t>
  </si>
  <si>
    <t>House of Representatives</t>
  </si>
  <si>
    <t>Botanic Garden</t>
  </si>
  <si>
    <t>Office of Compliance</t>
  </si>
  <si>
    <t>Table 5-11</t>
  </si>
  <si>
    <t>Category</t>
  </si>
  <si>
    <t>Table 5-12</t>
  </si>
  <si>
    <t>Table 5-4</t>
  </si>
  <si>
    <t>Table of Contents</t>
  </si>
  <si>
    <t>5-1</t>
  </si>
  <si>
    <t>5-2</t>
  </si>
  <si>
    <t>5-3</t>
  </si>
  <si>
    <t>5-4</t>
  </si>
  <si>
    <t>5-5</t>
  </si>
  <si>
    <t>5-6</t>
  </si>
  <si>
    <t>5-7</t>
  </si>
  <si>
    <t>5-8</t>
  </si>
  <si>
    <t>5-9</t>
  </si>
  <si>
    <t>5-10</t>
  </si>
  <si>
    <t>5-11</t>
  </si>
  <si>
    <t>5-12</t>
  </si>
  <si>
    <t>Governmental Affairs (and Homeland Security)</t>
  </si>
  <si>
    <t>Education and the Workforce</t>
  </si>
  <si>
    <t>Homeland Security</t>
  </si>
  <si>
    <t>General Accountability Office</t>
  </si>
  <si>
    <t>Environment and Public Works</t>
  </si>
  <si>
    <t>Banking and Financial Services (Banking)</t>
  </si>
  <si>
    <t>Subtotal, Miscellaneous</t>
  </si>
  <si>
    <t>Miscellaneous</t>
  </si>
  <si>
    <t>Subtotal, Support agencies</t>
  </si>
  <si>
    <t>-</t>
  </si>
  <si>
    <t>Chapter 5: Congressional Staff and Operating Expenses</t>
  </si>
  <si>
    <r>
      <t>1976</t>
    </r>
    <r>
      <rPr>
        <vertAlign val="superscript"/>
        <sz val="10"/>
        <rFont val="Arial"/>
        <family val="2"/>
      </rPr>
      <t>b</t>
    </r>
  </si>
  <si>
    <r>
      <t>Consumer price index</t>
    </r>
    <r>
      <rPr>
        <vertAlign val="superscript"/>
        <sz val="10"/>
        <rFont val="Arial"/>
        <family val="2"/>
      </rPr>
      <t>a</t>
    </r>
  </si>
  <si>
    <t>House Staff Based in District Offices, 1970 - 2016</t>
  </si>
  <si>
    <t>Senate Staff Based in State Offices, 1972 - 2016</t>
  </si>
  <si>
    <t>1946-2016</t>
  </si>
  <si>
    <t>Legislative Branch Appropriations and the Consumer Price Index, 1946 - 2016</t>
  </si>
  <si>
    <t>Legislative Branch Appropriations, by Category, Fiscal Years 1984 - 2016 (in thousands of dollars)</t>
  </si>
  <si>
    <t>Allowances for Representatives, 1977 - 2016</t>
  </si>
  <si>
    <t>Allowances for Senators, 1977 - 2016</t>
  </si>
  <si>
    <t>Government Printing Office</t>
  </si>
  <si>
    <r>
      <t>n.a.</t>
    </r>
    <r>
      <rPr>
        <vertAlign val="superscript"/>
        <sz val="10"/>
        <rFont val="Arial"/>
        <family val="2"/>
      </rPr>
      <t>f</t>
    </r>
  </si>
  <si>
    <t>n.a.</t>
  </si>
  <si>
    <t>n.a</t>
  </si>
  <si>
    <t>n.a. = not available</t>
  </si>
  <si>
    <t>Note: The totals reflect the number of full-time paid employees.</t>
  </si>
  <si>
    <t>Source: Report of the Secretary of the Senate, various editions; Statement of Disbursements of the House, various editions; Legislative Branch Appropriations, various years.</t>
  </si>
  <si>
    <t>Congressional Staff, 1979 - 2015</t>
  </si>
  <si>
    <r>
      <t>Committee staff</t>
    </r>
    <r>
      <rPr>
        <vertAlign val="superscript"/>
        <sz val="10"/>
        <rFont val="Arial"/>
        <family val="2"/>
      </rPr>
      <t>a</t>
    </r>
  </si>
  <si>
    <r>
      <t>Leadership staff</t>
    </r>
    <r>
      <rPr>
        <vertAlign val="superscript"/>
        <sz val="10"/>
        <rFont val="Arial"/>
        <family val="2"/>
      </rPr>
      <t>c</t>
    </r>
  </si>
  <si>
    <r>
      <t>Officers of the House, staff</t>
    </r>
    <r>
      <rPr>
        <vertAlign val="superscript"/>
        <sz val="10"/>
        <rFont val="Arial"/>
        <family val="2"/>
      </rPr>
      <t>d</t>
    </r>
  </si>
  <si>
    <r>
      <t>Officers of the Senate, staff</t>
    </r>
    <r>
      <rPr>
        <vertAlign val="superscript"/>
        <sz val="10"/>
        <rFont val="Arial"/>
        <family val="2"/>
      </rPr>
      <t>d</t>
    </r>
  </si>
  <si>
    <r>
      <t>Capitol Police</t>
    </r>
    <r>
      <rPr>
        <vertAlign val="superscript"/>
        <sz val="10"/>
        <rFont val="Arial"/>
        <family val="2"/>
      </rPr>
      <t>g</t>
    </r>
  </si>
  <si>
    <r>
      <t>Joint committee staffs</t>
    </r>
    <r>
      <rPr>
        <vertAlign val="superscript"/>
        <sz val="10"/>
        <rFont val="Arial"/>
        <family val="2"/>
      </rPr>
      <t>e</t>
    </r>
  </si>
  <si>
    <t>a. Senate figures reflect the period immediately after Gramm-Rudman mandated staffing cuts. House figures are for the entire fiscal year, thus averaging post-Gramm-Rudman staffing levels with previous, higher levels.</t>
  </si>
  <si>
    <t>Source: Report of the Secretary of the Senate, various editions; Statement of Disbursements of the House, various editions.</t>
  </si>
  <si>
    <t xml:space="preserve">Source: Statement of Disbursements of the House, various editions. </t>
  </si>
  <si>
    <r>
      <t>__</t>
    </r>
    <r>
      <rPr>
        <vertAlign val="superscript"/>
        <sz val="10"/>
        <rFont val="Arial"/>
        <family val="2"/>
      </rPr>
      <t>a</t>
    </r>
  </si>
  <si>
    <r>
      <t>Resources (Natural Resources)</t>
    </r>
    <r>
      <rPr>
        <vertAlign val="superscript"/>
        <sz val="10"/>
        <rFont val="Arial"/>
        <family val="2"/>
      </rPr>
      <t>b</t>
    </r>
  </si>
  <si>
    <r>
      <t>House Oversight (House Administration)</t>
    </r>
    <r>
      <rPr>
        <vertAlign val="superscript"/>
        <sz val="10"/>
        <rFont val="Arial"/>
        <family val="2"/>
      </rPr>
      <t>c</t>
    </r>
  </si>
  <si>
    <r>
      <t>Post Office and Civil Service</t>
    </r>
    <r>
      <rPr>
        <vertAlign val="superscript"/>
        <sz val="10"/>
        <rFont val="Arial"/>
        <family val="2"/>
      </rPr>
      <t>d</t>
    </r>
  </si>
  <si>
    <r>
      <t>Merchant Marine and Fisheries</t>
    </r>
    <r>
      <rPr>
        <vertAlign val="superscript"/>
        <sz val="10"/>
        <rFont val="Arial"/>
        <family val="2"/>
      </rPr>
      <t>d</t>
    </r>
  </si>
  <si>
    <r>
      <t>District of Columbia</t>
    </r>
    <r>
      <rPr>
        <vertAlign val="superscript"/>
        <sz val="10"/>
        <rFont val="Arial"/>
        <family val="2"/>
      </rPr>
      <t>d</t>
    </r>
  </si>
  <si>
    <t xml:space="preserve">Note: The totals reflect the number of full-time paid employees. Many of the committee names and jurisdictions changed in the 104th Congress. For continuity, we have included the old committee names in parentheses. The committees are ranked in order of their staff size in 2001. </t>
  </si>
  <si>
    <t>a. Not a standing committee.
b. In 1993, the Natural Resources Committee was created out of the old Interior Committee. The staff figures for 1947-1991 are actually those of the Interior Committee.
c. After 1972, the figures include employees of House Informations Systems, the House of Representatives' central computer facility.
d. These three committees were eliminated in the first few weeks of the 104th Congress. The juridictions of the Post Office and Civil Service Committee and the District of Columbia Committee became part of the Government Reform and Oversight Committee. The jurisdiction of the Merchant Marine and Fisheries Committee was divided among several other committees.</t>
  </si>
  <si>
    <t>Note: The totals reflect the number of full-time paid employees. Committees are ranked in the order of their staff size in 2001.</t>
  </si>
  <si>
    <t>a. The committee did not yet exist or it existed only as a special committee.</t>
  </si>
  <si>
    <t>Source: Report of the Secretary of the Senate, various editions.</t>
  </si>
  <si>
    <t>Staffs of Senate Standing Committees, 1947 - 2015</t>
  </si>
  <si>
    <t>Staffs of House Standing Committees, 1947 - 2015</t>
  </si>
  <si>
    <t>Staffs of Congressional Support Agencies, FY1946 - FY2015</t>
  </si>
  <si>
    <t>Note: Appropriations include supplementals, except for 1986. Appropriations are for fiscal years, but the consumer price index is the year average for calendar years.</t>
  </si>
  <si>
    <t>a. The CPI base is 1982-84 = 100.
b. From fiscal year 1946 through fiscal year 1976, the fiscal year began on July 1. Beginning with fiscal year 1977, the start of the fiscal year was shifted to October 1. During the transition quarter of July 1 - September 30, 1976, the amount appropriated for legislative branch operations was $207,391,365. We have not included that amount.</t>
  </si>
  <si>
    <t>a. The figures for 1986 are before Gramm-Rudman-Hollings sequestration.
b. This category includes such items as joint committees and, until 2003, the Capitol Police.  Before 1991, official mail costs were also included in this category.
c. This includes $106,782,000 for emergency security enhancements funded under the Capitol Police Board's general expenses account, as well as $2 million for the Trade Deficit Review Commission.
d. The figures for the Architect of the Capitol and the Government Printing Office include appropriations for legislative activities only.
e. This includes $100 million for construction of a Capitol Visitors' Center.
f. The commission was abolished after fiscal year 1994.  Its duties have been taken over by a Copyright Office panel; therefore, there is no further appropriation.
g. Library of Congress Figure includes the CRS figure listed above.</t>
  </si>
  <si>
    <r>
      <t>1986</t>
    </r>
    <r>
      <rPr>
        <vertAlign val="superscript"/>
        <sz val="10"/>
        <rFont val="Arial"/>
        <family val="2"/>
      </rPr>
      <t>a</t>
    </r>
  </si>
  <si>
    <r>
      <t>Joint Items</t>
    </r>
    <r>
      <rPr>
        <vertAlign val="superscript"/>
        <sz val="10"/>
        <rFont val="Arial"/>
        <family val="2"/>
      </rPr>
      <t>b</t>
    </r>
  </si>
  <si>
    <r>
      <t>Architect of the Capitol</t>
    </r>
    <r>
      <rPr>
        <vertAlign val="superscript"/>
        <sz val="10"/>
        <rFont val="Arial"/>
        <family val="2"/>
      </rPr>
      <t>d</t>
    </r>
  </si>
  <si>
    <r>
      <t>Copyright Royalty Commission</t>
    </r>
    <r>
      <rPr>
        <vertAlign val="superscript"/>
        <sz val="10"/>
        <rFont val="Arial"/>
        <family val="2"/>
      </rPr>
      <t>f</t>
    </r>
  </si>
  <si>
    <r>
      <t>Library of Congress</t>
    </r>
    <r>
      <rPr>
        <vertAlign val="superscript"/>
        <sz val="10"/>
        <rFont val="Arial"/>
        <family val="2"/>
      </rPr>
      <t>g</t>
    </r>
  </si>
  <si>
    <r>
      <t>$204,916</t>
    </r>
    <r>
      <rPr>
        <vertAlign val="superscript"/>
        <sz val="10"/>
        <rFont val="Arial"/>
        <family val="2"/>
      </rPr>
      <t>c</t>
    </r>
  </si>
  <si>
    <r>
      <t>$289,746</t>
    </r>
    <r>
      <rPr>
        <vertAlign val="superscript"/>
        <sz val="10"/>
        <rFont val="Arial"/>
        <family val="2"/>
      </rPr>
      <t>e</t>
    </r>
  </si>
  <si>
    <r>
      <t>Members' representational allowance</t>
    </r>
    <r>
      <rPr>
        <vertAlign val="superscript"/>
        <sz val="10"/>
        <rFont val="Arial"/>
        <family val="2"/>
      </rPr>
      <t>a</t>
    </r>
  </si>
  <si>
    <t>$402,584 - 584,985</t>
  </si>
  <si>
    <t>$425,498 - 646,118</t>
  </si>
  <si>
    <t>$500,193 - 701,189</t>
  </si>
  <si>
    <t>$512,173 - 713069</t>
  </si>
  <si>
    <t>$540,160 - 738,260</t>
  </si>
  <si>
    <t>$610,000 - 792,000</t>
  </si>
  <si>
    <t>$709,528 - 859,408</t>
  </si>
  <si>
    <t>$720,688 - 903,189</t>
  </si>
  <si>
    <t>$814,090 - 1,233,780</t>
  </si>
  <si>
    <t>$858,707 - 1,311,594</t>
  </si>
  <si>
    <t>$980,699 - 1,469,930</t>
  </si>
  <si>
    <t>$1,087,407 - 1,636,750</t>
  </si>
  <si>
    <t>a. As of January 3, 1978, previous individual allowances for travel, office equipment lease, district office lease, stationery, telecommunications, mass mailings, postage, computer services, and other official expenses were consolidated in a single allowance category--the official expenses allowance. Members may budget funds for each category as they see fit. The average allowance for 1995 was $193,000.On September 1, 1995, members' three former expense allowances (clerk-hire, official expenses, and official mail allowances) were consolidated into one members' representational allowance (MRA). Although the MRA is calculated on the basis of those three components, members may spend the MRA as they see fit. Within the MRA, each member's expenditures for franked mail may not exceed the total amount allocated by the Committee on House Oversight for official mail expenses, plus an additional $25,000, transferable within the MRA at the member's discretion according to the procedures under the previous allowance structure. The 1997 mean MRA was $901,771. This data has been simplified to display the total allowance for a member of Congress. For details on the previous breakdown of allowances, see Vital Statistics on Congress 2007-2008.</t>
  </si>
  <si>
    <t>Source: Committee on House Administration, House of Representatives; Legislative Branch Appropriations Bills, various years.</t>
  </si>
  <si>
    <r>
      <t>Clerk-hire</t>
    </r>
    <r>
      <rPr>
        <vertAlign val="superscript"/>
        <sz val="10"/>
        <rFont val="Arial"/>
        <family val="2"/>
      </rPr>
      <t>a</t>
    </r>
  </si>
  <si>
    <r>
      <t>Legislative assistance</t>
    </r>
    <r>
      <rPr>
        <vertAlign val="superscript"/>
        <sz val="10"/>
        <rFont val="Arial"/>
        <family val="2"/>
      </rPr>
      <t>b</t>
    </r>
  </si>
  <si>
    <t>$311,577-588,145</t>
  </si>
  <si>
    <t>$508,221-1,021,167</t>
  </si>
  <si>
    <t>$592,608-1,190,724</t>
  </si>
  <si>
    <t>$645,897-1,297,795</t>
  </si>
  <si>
    <t>$695,244-1,396,947</t>
  </si>
  <si>
    <t>$716,102-1,438,856</t>
  </si>
  <si>
    <t>$754,000-1,636,000</t>
  </si>
  <si>
    <t>$814,000-1,760,000</t>
  </si>
  <si>
    <t>$1,540,000-1,914,000</t>
  </si>
  <si>
    <t>$1,660,000-1,935,000</t>
  </si>
  <si>
    <t>$1,087,597-1,974,051</t>
  </si>
  <si>
    <t>$1,210,467-2,157,222</t>
  </si>
  <si>
    <t>$1,347,851-2,360,512</t>
  </si>
  <si>
    <t>$1,568,333-2,669,720</t>
  </si>
  <si>
    <t>$1,809,792-3,008,969</t>
  </si>
  <si>
    <t>$1,926,936-3,170,602</t>
  </si>
  <si>
    <t>$2,361,820 - 3,753,614</t>
  </si>
  <si>
    <t>$2,385,439 - $3,791,151</t>
  </si>
  <si>
    <t>4,800-8,000 sq. ft.</t>
  </si>
  <si>
    <t>5,000-8,200 sq. ft.</t>
  </si>
  <si>
    <t>5,000 - 8,200 sq. ft.</t>
  </si>
  <si>
    <t>$22,550-31,350</t>
  </si>
  <si>
    <t>$30,000-41,744</t>
  </si>
  <si>
    <t>$33,000 - 143,000</t>
  </si>
  <si>
    <t>$33,000-143,000</t>
  </si>
  <si>
    <t>$36,000-156,000</t>
  </si>
  <si>
    <t>$33,000-156,000</t>
  </si>
  <si>
    <t>$47,000-122,000</t>
  </si>
  <si>
    <t>$44,000-200,000</t>
  </si>
  <si>
    <t>$90,000-250,000</t>
  </si>
  <si>
    <t>$95,825-245,000</t>
  </si>
  <si>
    <t>$127,384-470,272</t>
  </si>
  <si>
    <t>$128,178-474,282</t>
  </si>
  <si>
    <t>$128,525-468,377</t>
  </si>
  <si>
    <t>$128,553-466,908</t>
  </si>
  <si>
    <t>$128,580- 468,102</t>
  </si>
  <si>
    <t>a. There is no limit on the number of employees a senator may hire. He or she must, however, use only the clerk-hire or legislative assistance allowance to pay staff salaries. The clerk-hire allowance varies according to state population.
b. In addition to clerk-hire, each senator has a legislative assistance allowance worth $385,050 in 1997. That allowance is reduced for any committee chairman or ranking minority member of a committee. It is also reduced for any other senator authorized by a committee chairman to recommend or approve any individuals for appointment to the committee staff who will assist that senator "solely and directly" in his duties as a member of the committee. The reduction requirements were waived for the 99th and 100th Congresses.
d. Effective July 1, 1974, the Legislative Branch Appropriations Act, 1975, provided a formula for the allowable aggregate square feet of office space in the home state of a senator. There is no limit on the number of offices that a senator may establish in his home state, but the designated square footage may not be exceeded. The cost of office space in the home state is not chargeable to the official office expense account.
e. An aggregate furniture and furnishings allowance is provided through the General Services Administration for one or more state offices in either federal or privately owned buildings. Before 1987, the $22,550 minimum allowance for office space not greater than 4,800 square feet was increased by $550 for each authorized increase of 200 square feet of space. From 1987 through 1999, the $30,000 minimum allowance for office space not greater than 4,800 square feet was increased by $734 for each authorized increase of 200 square feet of space. In 2001, the $40,000 minimum allowance for office space not greater than 5,000 square feet is increased by $1,000 for each authorized increase of 200 square feet of space.
f. The expense account may be used for the following expenses (2 U.S.C. 58[a], as amended):
    (1) official telegrams and long-distance phone calls and related services;
    (2) stationery and other office supplies purchased through the stationery room for official business;
    (3) costs incurred in the mailing or delivery of matters relating to official business;
    (4) official office expenses in home state, other than equipment or furniture (purchase of office equipment beyond stated allocations may be made through 10 percent of the funds listed under item 9 below);
    (5) official telephone charges incurred outside Washington, D.C.;
    (6) subscriptions to newspapers, magazines, periodicals, or clipping or similar services;
    (7) travel expenses incurred by a senator or staff member, subject to certain limitations;
    (8) expenses incurred by individuals selected by a senator to serve on panels or other bodies making recommendations for nominees to service academies or federal judgeships; and
    (9) other official expenses as the senator determines are necessary, including (a) additional office equipment for Washington, D.C., or state offices; (b) actual transportation expenses incurred by the senator and employees for official business in the Washington metropolitan area (this is also allowed to employees assigned to a state office for actual transportation expenses in the general vicinity of the office to which assigned but is not available for a change of assignment within the state or for commuting between home and office).
The total reimbursement expense for the calendar year may not exceed 10 percent of the total official office expense account.
Beginning with FY1981, each senator was also allowed to transfer funds from the administrative, clerical, and legislative assistance allowances to the official office expense account.
g.  Beginning in 2001, the amount for state office furnishings was indexed for inflation at the start of each congress.  Numbers here are rounded to the nearest thousand.</t>
  </si>
  <si>
    <r>
      <t>District and state offices rental</t>
    </r>
    <r>
      <rPr>
        <vertAlign val="superscript"/>
        <sz val="10"/>
        <rFont val="Arial"/>
        <family val="2"/>
      </rPr>
      <t>c</t>
    </r>
  </si>
  <si>
    <r>
      <t>Furnishings, state offices</t>
    </r>
    <r>
      <rPr>
        <vertAlign val="superscript"/>
        <sz val="10"/>
        <rFont val="Arial"/>
        <family val="2"/>
      </rPr>
      <t>d</t>
    </r>
  </si>
  <si>
    <r>
      <t>Official office expense account</t>
    </r>
    <r>
      <rPr>
        <vertAlign val="superscript"/>
        <sz val="10"/>
        <rFont val="Arial"/>
        <family val="2"/>
      </rPr>
      <t>e</t>
    </r>
  </si>
  <si>
    <r>
      <t>$55,000-77,000</t>
    </r>
    <r>
      <rPr>
        <vertAlign val="superscript"/>
        <sz val="10"/>
        <rFont val="Arial"/>
        <family val="2"/>
      </rPr>
      <t>f</t>
    </r>
  </si>
  <si>
    <r>
      <t>$53,000-74,000</t>
    </r>
    <r>
      <rPr>
        <vertAlign val="superscript"/>
        <sz val="10"/>
        <rFont val="Arial"/>
        <family val="2"/>
      </rPr>
      <t>f</t>
    </r>
  </si>
  <si>
    <r>
      <t>$51,000-72,000</t>
    </r>
    <r>
      <rPr>
        <vertAlign val="superscript"/>
        <sz val="10"/>
        <rFont val="Arial"/>
        <family val="2"/>
      </rPr>
      <t>f</t>
    </r>
  </si>
  <si>
    <r>
      <t>$50,000-70,000</t>
    </r>
    <r>
      <rPr>
        <vertAlign val="superscript"/>
        <sz val="10"/>
        <rFont val="Arial"/>
        <family val="2"/>
      </rPr>
      <t>f</t>
    </r>
  </si>
  <si>
    <r>
      <t>$48,000-67,000</t>
    </r>
    <r>
      <rPr>
        <vertAlign val="superscript"/>
        <sz val="10"/>
        <rFont val="Arial"/>
        <family val="2"/>
      </rPr>
      <t>f</t>
    </r>
  </si>
  <si>
    <r>
      <t>$45,000-63,000</t>
    </r>
    <r>
      <rPr>
        <vertAlign val="superscript"/>
        <sz val="10"/>
        <rFont val="Arial"/>
        <family val="2"/>
      </rPr>
      <t>f</t>
    </r>
  </si>
  <si>
    <r>
      <t>$43,000-60,000</t>
    </r>
    <r>
      <rPr>
        <vertAlign val="superscript"/>
        <sz val="10"/>
        <rFont val="Arial"/>
        <family val="2"/>
      </rPr>
      <t>f</t>
    </r>
  </si>
  <si>
    <r>
      <t>$42,000-58,000</t>
    </r>
    <r>
      <rPr>
        <vertAlign val="superscript"/>
        <sz val="10"/>
        <rFont val="Arial"/>
        <family val="2"/>
      </rPr>
      <t>f</t>
    </r>
  </si>
  <si>
    <r>
      <t>$45,000-$63,000</t>
    </r>
    <r>
      <rPr>
        <vertAlign val="superscript"/>
        <sz val="10"/>
        <rFont val="Arial"/>
        <family val="2"/>
      </rPr>
      <t>f</t>
    </r>
  </si>
  <si>
    <t>$1,926,936 - 3,170,602</t>
  </si>
  <si>
    <t>$2,147,165 - 3,467,575</t>
  </si>
  <si>
    <t>$2,147,665 - 3,467,575</t>
  </si>
  <si>
    <t>$2,453,206 - 3,898,853</t>
  </si>
  <si>
    <t>$2,512,574 - 3,993,206</t>
  </si>
  <si>
    <t>$128,580 - 468,102</t>
  </si>
  <si>
    <t>$128,601 - 467,441</t>
  </si>
  <si>
    <t>$128,585 - 465,919</t>
  </si>
  <si>
    <t>$128,585 - 465,922</t>
  </si>
  <si>
    <t>$121,032 - 453,791</t>
  </si>
  <si>
    <t>$121,022 - 454,144</t>
  </si>
  <si>
    <t>$121,049 - 453,828</t>
  </si>
  <si>
    <t>$121,120 - 453,274</t>
  </si>
  <si>
    <t>Previous Update Sources: Congressional Staff Directory, CQ Press, and Statement of Disbursements of the House, various editions.
Most Recent Update Source: For 2010 through 2016, district-based staff were calculated based on staffs listed in the Senate telephone directory, published annually.</t>
  </si>
  <si>
    <t>Previous Update Sources: Congressional Staff Directory, CQ Press, and Statement of Disbursements of the House, various editions.
Most Recent Update Source: For 2010 through 2016, district-based staff were calculated based on staffs listed in the House telephone directory, published annually.</t>
  </si>
  <si>
    <r>
      <t>2,147</t>
    </r>
    <r>
      <rPr>
        <vertAlign val="superscript"/>
        <sz val="10"/>
        <rFont val="Arial"/>
        <family val="2"/>
      </rPr>
      <t>b</t>
    </r>
  </si>
  <si>
    <t>Staffs of Members of the House and Senate, 1891 - 2015</t>
  </si>
  <si>
    <t>Note: The totals reflect the number of full-time paid employees.
The source material for tables 5-3 and 5-4 is different than the material used for, and therefore should not be compared against, 5-1, 5-2, 5-5, 5-6, and 5-7.
Some data from previous versions of Vital Statistics have been updated. See errata for more detail.</t>
  </si>
  <si>
    <t>a. This includes select and special committee staffs. Therefore, the figures may not agree with those in table 5-5.
b. In addition to the staffs (twenty-nine members) of the Permanent Select Committee on Intelligence and the Joint Committee on the Organization of Congress, which retained twenty-nine staff members, three other select committees were in operation in 1993: the Select Committee on Aging, the Select Committee on Children, Youth, and Families, and the Special and Select Committee on Funerals.  The 104th Congress did not reauthorize those committees, but the committees stayed on for a few months to complete previous business.  Although the committees did little business in 1993, they did retain small staffs during that time.
c. This includes legislative counsels' offices.
d. These include doorkeepers, parliamentarians, sergeants-at-arms, the clerk of the House, Senate majority and minority secretaries, and postmasters.
e. This does not include the Joint Committee on the Library.
f. The Office of Technology Assessment was eliminated in 1995.
g. This includes sworn officers only.</t>
  </si>
  <si>
    <t>Note: The totals reflect the number of full-time paid employees.  Some data from earlier years/previous versions of Vital Statistics have been updated. See errata for more detail.</t>
  </si>
  <si>
    <t>Source: Report of the Secretary of the Senate, various editions; Statement of Disbursements of the House, various editions; Legislative Branch Appropriations, various years; Architect of the Capitol Performance and Accountability Report, various years</t>
  </si>
  <si>
    <t>Note: The totals reflect the number of full-time paid employees.
The source material for tables 5-3 and 5-4 is different than the material used for, and therefore should not be compared against, 5-1, 5-2, 5-5, 5-6, and 5-7.
Some data from earlier years/previous versions of Vital Statistics have been updated. See errata for more detail.</t>
  </si>
  <si>
    <t>Staffs of House and Senate Committees, 1891 - 2015</t>
  </si>
  <si>
    <t>Note: The totals reflect the number of full-time paid employees.
For 1947-1986, figures are for the statutory and investigative staffs of standing committees. They do not include select committee staffs, which varied between 31 and 238 in the House and between 62 and 172 in the Senate during the 1970s. For that reason, the numbers do not agree with those in table 5-1. In an attempt to provide further accuracy, we have counted certain individuals as .5 of a staff member on the basis of the length of employment and salary received. Rounding of those numbers then means that figures in this table do not necessarily equal those of the individual committees in tables 5-6 and 5-7.
For 2006-2009, counts do include select committee staff.
Some data from earlier years/previous versions of Vital Statistics have been updated. See errata for more detail.</t>
  </si>
  <si>
    <t>Government Accountability Office</t>
  </si>
  <si>
    <t>Previous Updates Sources:  Legislative Branch Appropriations, various years. Employment and Trends (Washington, D.C.: Office of Personnel Management, November 2002, 2003, and 2004).
Most Recent Updates Source: "Budget Justification," Library of Congress, various years; "Performance Plan," Government Accountability Office, various years; "CBO's Appropriation Request for Fiscal Year 2017," Congressional Budget Office, 22 March 2016</t>
  </si>
  <si>
    <t>Previous Update Sources: Paul E. Dwyer, Congressional Research Service Report for Congress, RL30512: Appropriations for FY2001: Legislative Branch; Legislative Branch Appropriations Bills, various years; U.S. Department of Labor, Bureau of Labor Statistics.
Most Recent Update Source: Congressional Research Service, "Legislative Branch Appropriations," various years.</t>
  </si>
  <si>
    <t>Previous Update Sources: Paul E. Dwyer, Congressional Research Service Report for Congress, RL30512: Appropriations for FY2001: Legislative Branch; Legislative Branch Appropriations Bills, various years.
Most Recent Update Source: Congressional Research Service, "Legislative Branch Appropriations," various years.</t>
  </si>
  <si>
    <t>Note: The figures include supplemental appropriations, except for 1986.  Appropriations for legislative operations only.
Some data from earlier years/previous versions of Vital Statistics have been updated. See errata for more detail.</t>
  </si>
  <si>
    <t>Note: Some data from earlier years/previous versions of Vital Statistics have been updated. See errata for more detail.</t>
  </si>
  <si>
    <t>Note: Before January 1, 1973, senators were authorized individually controlled allowances for six expense categories as follows: transportation expenses for the senator and his staff; stationery; air mail and special delivery postage; long-distance telephone calls; telegram charges; and home state expenses, which include home state office expenses; telephone service charges incurred outside Washington, DC; subscriptions to newspapers, magazines, periodicals, and clipping or similar services; and home state office rent (repealed effective July 1, 1974). Effective January 1, 1973, the Supplemental Appropriations Act, 1973, provided for the consolidation of those same allowances to give senators flexibility in the management of the same dollars allocated for their expense allowances. That authorization imposed no limit on any expense category. The allowance was designated as the consolidated office expense allowance. Effective January 1, 1977, the Legislative Branch Appropriation Act redesignated the consolidated office expense allowance as the official office expense account.
Some data from earlier years/previous versions of Vital Statistics have been updated. See errata for more detail.</t>
  </si>
  <si>
    <t>Previous Update Sources: Paul E. Dwyer, Congressional Research Service Report for Congress, RL30512: Appropriations for FY2001: Legislative Branch; Legislative Branch Appropriations Bills, various years.
Most Recent Update Source: Congressional Research Service, "Congressional Salaries and Allowances," various years. Senate Report 113-70, Legislative Branch Appropriations,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</si>
</sst>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quot;$&quot;#,##0"/>
    <numFmt numFmtId="166" formatCode="#,##0;[Red]#,##0"/>
    <numFmt numFmtId="167" formatCode="&quot;$&quot;#,##0;[Red]&quot;$&quot;#,##0"/>
    <numFmt numFmtId="168" formatCode="0.00000"/>
    <numFmt numFmtId="169" formatCode="0;[Red]0"/>
    <numFmt numFmtId="170" formatCode="_(* #,##0_);_(* \(#,##0\);_(* &quot;-&quot;??_);_(@_)"/>
    <numFmt numFmtId="171" formatCode="_(&quot;$&quot;* #,##0_);_(&quot;$&quot;* \(#,##0\);_(&quot;$&quot;* &quot;-&quot;??_);_(@_)"/>
  </numFmts>
  <fonts count="7" x14ac:knownFonts="1">
    <font>
      <sz val="10"/>
      <name val="Arial"/>
    </font>
    <font>
      <sz val="10"/>
      <name val="Arial"/>
      <family val="2"/>
    </font>
    <font>
      <b/>
      <sz val="10"/>
      <name val="Arial"/>
      <family val="2"/>
    </font>
    <font>
      <sz val="10"/>
      <name val="Arial"/>
      <family val="2"/>
    </font>
    <font>
      <i/>
      <sz val="10"/>
      <name val="Arial"/>
      <family val="2"/>
    </font>
    <font>
      <vertAlign val="superscript"/>
      <sz val="10"/>
      <name val="Arial"/>
      <family val="2"/>
    </font>
    <font>
      <sz val="10"/>
      <name val="Arial"/>
      <family val="2"/>
    </font>
  </fonts>
  <fills count="2">
    <fill>
      <patternFill patternType="none"/>
    </fill>
    <fill>
      <patternFill patternType="gray125"/>
    </fill>
  </fills>
  <borders count="6">
    <border>
      <left/>
      <right/>
      <top/>
      <bottom/>
      <diagonal/>
    </border>
    <border>
      <left/>
      <right/>
      <top/>
      <bottom style="thick">
        <color indexed="64"/>
      </bottom>
      <diagonal/>
    </border>
    <border>
      <left/>
      <right/>
      <top/>
      <bottom style="thin">
        <color indexed="64"/>
      </bottom>
      <diagonal/>
    </border>
    <border>
      <left/>
      <right/>
      <top/>
      <bottom style="medium">
        <color indexed="64"/>
      </bottom>
      <diagonal/>
    </border>
    <border>
      <left/>
      <right/>
      <top style="thick">
        <color indexed="64"/>
      </top>
      <bottom style="thin">
        <color indexed="64"/>
      </bottom>
      <diagonal/>
    </border>
    <border>
      <left/>
      <right/>
      <top style="medium">
        <color indexed="64"/>
      </top>
      <bottom style="thin">
        <color indexed="64"/>
      </bottom>
      <diagonal/>
    </border>
  </borders>
  <cellStyleXfs count="6">
    <xf numFmtId="0" fontId="0" fillId="0" borderId="0"/>
    <xf numFmtId="41" fontId="1" fillId="0" borderId="0" applyFont="0" applyFill="0" applyBorder="0" applyAlignment="0" applyProtection="0"/>
    <xf numFmtId="42"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10">
    <xf numFmtId="0" fontId="0" fillId="0" borderId="0" xfId="0"/>
    <xf numFmtId="0" fontId="2" fillId="0" borderId="1" xfId="0" applyFont="1" applyBorder="1"/>
    <xf numFmtId="0" fontId="3" fillId="0" borderId="0" xfId="0" applyFont="1" applyAlignment="1">
      <alignment vertical="center"/>
    </xf>
    <xf numFmtId="0" fontId="3" fillId="0" borderId="0" xfId="0" applyFont="1" applyAlignment="1">
      <alignment wrapText="1"/>
    </xf>
    <xf numFmtId="0" fontId="3" fillId="0" borderId="0" xfId="0" applyFont="1"/>
    <xf numFmtId="0" fontId="2" fillId="0" borderId="0" xfId="0" applyFont="1" applyAlignment="1">
      <alignment vertical="center"/>
    </xf>
    <xf numFmtId="0" fontId="3" fillId="0" borderId="0" xfId="0" applyFont="1" applyAlignment="1">
      <alignment horizontal="center"/>
    </xf>
    <xf numFmtId="0" fontId="3" fillId="0" borderId="0" xfId="0" applyFont="1" applyBorder="1" applyAlignment="1">
      <alignment horizontal="center"/>
    </xf>
    <xf numFmtId="3" fontId="3" fillId="0" borderId="0" xfId="0" applyNumberFormat="1" applyFont="1" applyFill="1" applyBorder="1" applyAlignment="1">
      <alignment horizontal="center"/>
    </xf>
    <xf numFmtId="0" fontId="3" fillId="0" borderId="0" xfId="0" applyFont="1" applyFill="1" applyBorder="1" applyAlignment="1">
      <alignment horizontal="center"/>
    </xf>
    <xf numFmtId="3" fontId="3" fillId="0" borderId="0" xfId="0" applyNumberFormat="1" applyFont="1" applyBorder="1" applyAlignment="1">
      <alignment horizontal="center"/>
    </xf>
    <xf numFmtId="0" fontId="3" fillId="0" borderId="0" xfId="0" applyFont="1" applyBorder="1"/>
    <xf numFmtId="0" fontId="3" fillId="0" borderId="0" xfId="0" applyFont="1" applyFill="1" applyBorder="1"/>
    <xf numFmtId="0" fontId="3" fillId="0" borderId="0" xfId="0" applyFont="1" applyAlignment="1">
      <alignment horizontal="center" wrapText="1"/>
    </xf>
    <xf numFmtId="0" fontId="3" fillId="0" borderId="0" xfId="0" applyFont="1" applyBorder="1" applyAlignment="1">
      <alignment horizontal="center" wrapText="1"/>
    </xf>
    <xf numFmtId="0" fontId="3" fillId="0" borderId="2" xfId="0" applyFont="1" applyFill="1" applyBorder="1" applyAlignment="1">
      <alignment horizontal="center"/>
    </xf>
    <xf numFmtId="0" fontId="3" fillId="0" borderId="0" xfId="0" applyFont="1" applyFill="1" applyBorder="1" applyAlignment="1">
      <alignment horizontal="left"/>
    </xf>
    <xf numFmtId="3" fontId="3" fillId="0" borderId="0" xfId="0" applyNumberFormat="1" applyFont="1" applyFill="1" applyBorder="1"/>
    <xf numFmtId="0" fontId="4" fillId="0" borderId="0" xfId="0" applyFont="1"/>
    <xf numFmtId="0" fontId="3" fillId="0" borderId="0" xfId="0" applyFont="1" applyFill="1"/>
    <xf numFmtId="0" fontId="3" fillId="0" borderId="1" xfId="0" applyFont="1" applyFill="1" applyBorder="1"/>
    <xf numFmtId="167" fontId="3" fillId="0" borderId="0" xfId="0" applyNumberFormat="1" applyFont="1" applyFill="1" applyAlignment="1">
      <alignment horizontal="center" wrapText="1"/>
    </xf>
    <xf numFmtId="0" fontId="3" fillId="0" borderId="0" xfId="0" applyFont="1" applyFill="1" applyAlignment="1">
      <alignment horizontal="center"/>
    </xf>
    <xf numFmtId="0" fontId="3" fillId="0" borderId="2" xfId="0" applyFont="1" applyBorder="1"/>
    <xf numFmtId="0" fontId="3" fillId="0" borderId="0" xfId="0" applyFont="1" applyAlignment="1">
      <alignment horizontal="left" wrapText="1"/>
    </xf>
    <xf numFmtId="0" fontId="3" fillId="0" borderId="0" xfId="0" applyFont="1" applyAlignment="1">
      <alignment horizontal="left" wrapText="1" indent="2"/>
    </xf>
    <xf numFmtId="0" fontId="2" fillId="0" borderId="0" xfId="0" applyFont="1"/>
    <xf numFmtId="0" fontId="3" fillId="0" borderId="0" xfId="0" applyFont="1" applyAlignment="1">
      <alignment horizontal="left" vertical="center"/>
    </xf>
    <xf numFmtId="0" fontId="3" fillId="0" borderId="0" xfId="0" applyFont="1" applyAlignment="1"/>
    <xf numFmtId="0" fontId="3" fillId="0" borderId="1" xfId="0" applyFont="1" applyBorder="1"/>
    <xf numFmtId="0" fontId="3" fillId="0" borderId="3" xfId="0" applyFont="1" applyBorder="1"/>
    <xf numFmtId="3" fontId="3" fillId="0" borderId="0" xfId="0" applyNumberFormat="1" applyFont="1" applyFill="1" applyAlignment="1">
      <alignment horizontal="center"/>
    </xf>
    <xf numFmtId="3" fontId="3" fillId="0" borderId="0" xfId="0" applyNumberFormat="1" applyFont="1"/>
    <xf numFmtId="3" fontId="3" fillId="0" borderId="0" xfId="0" applyNumberFormat="1" applyFont="1" applyBorder="1"/>
    <xf numFmtId="3" fontId="3" fillId="0" borderId="2" xfId="0" applyNumberFormat="1" applyFont="1" applyFill="1" applyBorder="1" applyAlignment="1">
      <alignment horizontal="center"/>
    </xf>
    <xf numFmtId="168" fontId="3" fillId="0" borderId="0" xfId="0" applyNumberFormat="1" applyFont="1"/>
    <xf numFmtId="164" fontId="3" fillId="0" borderId="0" xfId="0" applyNumberFormat="1" applyFont="1" applyFill="1" applyAlignment="1">
      <alignment horizontal="center"/>
    </xf>
    <xf numFmtId="168" fontId="3" fillId="0" borderId="0" xfId="0" applyNumberFormat="1" applyFont="1" applyFill="1" applyBorder="1"/>
    <xf numFmtId="164" fontId="3" fillId="0" borderId="0" xfId="0" applyNumberFormat="1" applyFont="1"/>
    <xf numFmtId="0" fontId="3" fillId="0" borderId="2" xfId="0" applyFont="1" applyBorder="1" applyAlignment="1">
      <alignment horizontal="center"/>
    </xf>
    <xf numFmtId="0" fontId="3" fillId="0" borderId="0" xfId="0" applyFont="1" applyAlignment="1">
      <alignment horizontal="left"/>
    </xf>
    <xf numFmtId="16" fontId="3" fillId="0" borderId="0" xfId="0" applyNumberFormat="1" applyFont="1" applyAlignment="1">
      <alignment vertical="center"/>
    </xf>
    <xf numFmtId="16" fontId="2" fillId="0" borderId="0" xfId="0" applyNumberFormat="1" applyFont="1" applyAlignment="1">
      <alignment vertical="center"/>
    </xf>
    <xf numFmtId="0" fontId="3" fillId="0" borderId="0" xfId="0" applyFont="1" applyBorder="1" applyAlignment="1">
      <alignment horizontal="left"/>
    </xf>
    <xf numFmtId="0" fontId="3" fillId="0" borderId="1" xfId="0" applyFont="1" applyBorder="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0" borderId="3" xfId="0" applyFont="1" applyFill="1" applyBorder="1" applyAlignment="1">
      <alignment vertical="top" wrapText="1"/>
    </xf>
    <xf numFmtId="0" fontId="2" fillId="0" borderId="3" xfId="0" applyFont="1" applyFill="1" applyBorder="1" applyAlignment="1">
      <alignment horizontal="center"/>
    </xf>
    <xf numFmtId="0" fontId="2" fillId="0" borderId="0" xfId="0" applyFont="1" applyAlignment="1">
      <alignment horizontal="left" vertical="center"/>
    </xf>
    <xf numFmtId="164" fontId="3" fillId="0" borderId="0" xfId="0" applyNumberFormat="1" applyFont="1" applyFill="1" applyBorder="1"/>
    <xf numFmtId="0" fontId="3" fillId="0" borderId="0" xfId="0" applyFont="1" applyFill="1" applyAlignment="1">
      <alignment vertical="center"/>
    </xf>
    <xf numFmtId="0" fontId="2" fillId="0" borderId="1" xfId="0" applyFont="1" applyBorder="1" applyAlignment="1">
      <alignment vertical="center"/>
    </xf>
    <xf numFmtId="0" fontId="3" fillId="0" borderId="1"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horizontal="left" wrapText="1" indent="1"/>
    </xf>
    <xf numFmtId="0" fontId="3" fillId="0" borderId="2" xfId="0" applyFont="1" applyBorder="1" applyAlignment="1">
      <alignment wrapText="1"/>
    </xf>
    <xf numFmtId="16" fontId="3" fillId="0" borderId="0" xfId="0" quotePrefix="1" applyNumberFormat="1" applyFont="1"/>
    <xf numFmtId="0" fontId="3" fillId="0" borderId="0" xfId="0" quotePrefix="1" applyFont="1"/>
    <xf numFmtId="0" fontId="3" fillId="0" borderId="4" xfId="0" applyFont="1" applyBorder="1" applyAlignment="1">
      <alignment horizontal="center" vertical="center"/>
    </xf>
    <xf numFmtId="1" fontId="3" fillId="0" borderId="4" xfId="0" applyNumberFormat="1" applyFont="1" applyBorder="1" applyAlignment="1">
      <alignment horizontal="center" vertical="center"/>
    </xf>
    <xf numFmtId="1" fontId="3" fillId="0" borderId="4"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169" fontId="3" fillId="0" borderId="4" xfId="0" applyNumberFormat="1" applyFont="1" applyFill="1" applyBorder="1" applyAlignment="1">
      <alignment horizontal="center"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3" fontId="3" fillId="0" borderId="4"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167" fontId="3" fillId="0" borderId="1" xfId="0" applyNumberFormat="1" applyFont="1" applyFill="1" applyBorder="1" applyAlignment="1">
      <alignment horizontal="center" wrapText="1"/>
    </xf>
    <xf numFmtId="0" fontId="3" fillId="0" borderId="1" xfId="0" applyFont="1" applyFill="1" applyBorder="1" applyAlignment="1">
      <alignment horizontal="center"/>
    </xf>
    <xf numFmtId="0" fontId="3" fillId="0" borderId="2" xfId="0" applyFont="1" applyBorder="1" applyAlignment="1">
      <alignment horizontal="left"/>
    </xf>
    <xf numFmtId="0" fontId="2" fillId="0" borderId="2" xfId="0" applyFont="1" applyBorder="1"/>
    <xf numFmtId="3" fontId="1" fillId="0" borderId="0" xfId="0" applyNumberFormat="1" applyFont="1" applyFill="1" applyAlignment="1">
      <alignment horizontal="right"/>
    </xf>
    <xf numFmtId="0" fontId="1" fillId="0" borderId="0" xfId="0" applyFont="1"/>
    <xf numFmtId="0" fontId="1" fillId="0" borderId="2" xfId="0" applyFont="1" applyBorder="1"/>
    <xf numFmtId="0" fontId="1" fillId="0" borderId="0" xfId="0" applyFont="1" applyAlignment="1">
      <alignment vertical="center"/>
    </xf>
    <xf numFmtId="0" fontId="3" fillId="0" borderId="0" xfId="0" applyFont="1" applyAlignment="1">
      <alignment vertical="top"/>
    </xf>
    <xf numFmtId="0" fontId="1" fillId="0" borderId="2" xfId="0" applyFont="1" applyBorder="1" applyAlignment="1">
      <alignment horizontal="center"/>
    </xf>
    <xf numFmtId="0" fontId="2" fillId="0" borderId="0" xfId="0" applyFont="1" applyBorder="1"/>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horizontal="left" wrapText="1" indent="1"/>
    </xf>
    <xf numFmtId="0" fontId="3" fillId="0" borderId="0" xfId="0" applyFont="1" applyAlignment="1">
      <alignment wrapText="1"/>
    </xf>
    <xf numFmtId="0" fontId="3" fillId="0" borderId="0" xfId="0" applyFont="1" applyAlignment="1"/>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Fill="1" applyBorder="1" applyAlignment="1"/>
    <xf numFmtId="3" fontId="1" fillId="0" borderId="0" xfId="0" applyNumberFormat="1" applyFont="1" applyAlignment="1">
      <alignment horizontal="right"/>
    </xf>
    <xf numFmtId="3" fontId="1" fillId="0" borderId="0" xfId="0" applyNumberFormat="1" applyFont="1"/>
    <xf numFmtId="170" fontId="1" fillId="0" borderId="0" xfId="3" applyNumberFormat="1" applyFont="1"/>
    <xf numFmtId="3" fontId="0" fillId="0" borderId="0" xfId="0" applyNumberFormat="1" applyFill="1"/>
    <xf numFmtId="0" fontId="0" fillId="0" borderId="0" xfId="0" applyFill="1"/>
    <xf numFmtId="3" fontId="1" fillId="0" borderId="0" xfId="0" applyNumberFormat="1" applyFont="1" applyFill="1"/>
    <xf numFmtId="0" fontId="1" fillId="0" borderId="0" xfId="0" applyFont="1" applyFill="1"/>
    <xf numFmtId="3" fontId="1" fillId="0" borderId="2" xfId="0" applyNumberFormat="1" applyFont="1" applyBorder="1" applyAlignment="1">
      <alignment horizontal="right"/>
    </xf>
    <xf numFmtId="3" fontId="1" fillId="0" borderId="2" xfId="0" applyNumberFormat="1" applyFont="1" applyFill="1" applyBorder="1" applyAlignment="1">
      <alignment horizontal="right"/>
    </xf>
    <xf numFmtId="3" fontId="1" fillId="0" borderId="2" xfId="0" applyNumberFormat="1" applyFont="1" applyBorder="1"/>
    <xf numFmtId="0" fontId="1" fillId="0" borderId="0" xfId="0" applyFont="1" applyFill="1" applyBorder="1" applyAlignment="1">
      <alignment horizontal="center"/>
    </xf>
    <xf numFmtId="0" fontId="1" fillId="0" borderId="0" xfId="0" applyFont="1" applyAlignment="1">
      <alignment horizontal="center"/>
    </xf>
    <xf numFmtId="0" fontId="1" fillId="0" borderId="0" xfId="0" applyFont="1" applyAlignment="1">
      <alignment wrapText="1"/>
    </xf>
    <xf numFmtId="3" fontId="1" fillId="0" borderId="0" xfId="0" applyNumberFormat="1" applyFont="1" applyAlignment="1">
      <alignment horizontal="center"/>
    </xf>
    <xf numFmtId="3" fontId="1" fillId="0" borderId="0" xfId="0" applyNumberFormat="1" applyFont="1" applyFill="1" applyBorder="1" applyAlignment="1">
      <alignment horizontal="center"/>
    </xf>
    <xf numFmtId="3" fontId="1" fillId="0" borderId="0" xfId="0" applyNumberFormat="1" applyFont="1" applyBorder="1" applyAlignment="1">
      <alignment horizontal="center"/>
    </xf>
    <xf numFmtId="3" fontId="1" fillId="0" borderId="0" xfId="0" applyNumberFormat="1" applyFont="1" applyFill="1" applyAlignment="1">
      <alignment horizontal="center"/>
    </xf>
    <xf numFmtId="3" fontId="1" fillId="0" borderId="2" xfId="0" applyNumberFormat="1" applyFont="1" applyBorder="1" applyAlignment="1">
      <alignment horizontal="center"/>
    </xf>
    <xf numFmtId="164" fontId="1" fillId="0" borderId="0" xfId="0" applyNumberFormat="1" applyFont="1" applyAlignment="1">
      <alignment horizontal="center"/>
    </xf>
    <xf numFmtId="0" fontId="1" fillId="0" borderId="0" xfId="0" applyFont="1" applyBorder="1" applyAlignment="1">
      <alignment horizontal="center"/>
    </xf>
    <xf numFmtId="3" fontId="1" fillId="0" borderId="0" xfId="0" applyNumberFormat="1" applyFont="1" applyAlignment="1">
      <alignment horizontal="center" wrapText="1"/>
    </xf>
    <xf numFmtId="3" fontId="1" fillId="0" borderId="0" xfId="0" applyNumberFormat="1" applyFont="1" applyBorder="1" applyAlignment="1">
      <alignment horizontal="center" wrapText="1"/>
    </xf>
    <xf numFmtId="3"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xf>
    <xf numFmtId="164" fontId="1" fillId="0" borderId="0" xfId="5" applyNumberFormat="1" applyFont="1" applyFill="1" applyBorder="1" applyAlignment="1">
      <alignment horizontal="center"/>
    </xf>
    <xf numFmtId="3" fontId="1" fillId="0" borderId="2" xfId="0" applyNumberFormat="1" applyFont="1" applyBorder="1" applyAlignment="1">
      <alignment horizontal="center" wrapText="1"/>
    </xf>
    <xf numFmtId="164" fontId="1" fillId="0" borderId="2" xfId="5" applyNumberFormat="1" applyFont="1" applyFill="1" applyBorder="1" applyAlignment="1">
      <alignment horizontal="center"/>
    </xf>
    <xf numFmtId="164" fontId="1" fillId="0" borderId="0" xfId="5" applyNumberFormat="1" applyFont="1" applyAlignment="1">
      <alignment horizontal="center"/>
    </xf>
    <xf numFmtId="164" fontId="1" fillId="0" borderId="2" xfId="5" applyNumberFormat="1" applyFont="1" applyBorder="1" applyAlignment="1">
      <alignment horizontal="center"/>
    </xf>
    <xf numFmtId="0" fontId="3" fillId="0" borderId="2" xfId="0" applyFont="1" applyBorder="1" applyAlignment="1">
      <alignment horizontal="center" vertical="center" wrapText="1"/>
    </xf>
    <xf numFmtId="0" fontId="2" fillId="0" borderId="3" xfId="0" applyFont="1" applyBorder="1" applyAlignment="1">
      <alignment vertical="center"/>
    </xf>
    <xf numFmtId="0" fontId="3" fillId="0" borderId="3" xfId="0" applyFont="1" applyBorder="1" applyAlignment="1">
      <alignment vertical="center"/>
    </xf>
    <xf numFmtId="3" fontId="1" fillId="0" borderId="2" xfId="0" applyNumberFormat="1" applyFont="1" applyFill="1" applyBorder="1" applyAlignment="1">
      <alignment horizontal="center"/>
    </xf>
    <xf numFmtId="0" fontId="1" fillId="0" borderId="0" xfId="0" applyFont="1" applyFill="1" applyAlignment="1">
      <alignment horizontal="center"/>
    </xf>
    <xf numFmtId="0" fontId="1" fillId="0" borderId="3" xfId="0" applyFont="1" applyFill="1" applyBorder="1" applyAlignment="1">
      <alignment horizontal="center"/>
    </xf>
    <xf numFmtId="0" fontId="1" fillId="0" borderId="3" xfId="0" applyFont="1" applyBorder="1"/>
    <xf numFmtId="0" fontId="1" fillId="0" borderId="3" xfId="0" applyFont="1" applyFill="1" applyBorder="1"/>
    <xf numFmtId="0" fontId="1" fillId="0" borderId="2" xfId="0" applyFont="1" applyFill="1" applyBorder="1" applyAlignment="1">
      <alignment horizontal="center"/>
    </xf>
    <xf numFmtId="0" fontId="3" fillId="0" borderId="3" xfId="0" applyFont="1" applyBorder="1" applyAlignment="1">
      <alignment vertical="top" wrapText="1"/>
    </xf>
    <xf numFmtId="0" fontId="1" fillId="0" borderId="3" xfId="0" applyFont="1" applyBorder="1" applyAlignment="1">
      <alignment horizontal="center"/>
    </xf>
    <xf numFmtId="0" fontId="1" fillId="0" borderId="0" xfId="0" applyFont="1" applyFill="1" applyBorder="1" applyAlignment="1">
      <alignment horizontal="center" wrapText="1"/>
    </xf>
    <xf numFmtId="164" fontId="1" fillId="0" borderId="0" xfId="0" applyNumberFormat="1" applyFont="1" applyFill="1" applyAlignment="1">
      <alignment horizontal="center"/>
    </xf>
    <xf numFmtId="2" fontId="1" fillId="0" borderId="2" xfId="0" applyNumberFormat="1" applyFont="1" applyFill="1" applyBorder="1" applyAlignment="1">
      <alignment horizontal="center"/>
    </xf>
    <xf numFmtId="164" fontId="1" fillId="0" borderId="2" xfId="0" applyNumberFormat="1" applyFont="1" applyFill="1" applyBorder="1" applyAlignment="1">
      <alignment horizontal="center"/>
    </xf>
    <xf numFmtId="0" fontId="1" fillId="0" borderId="4" xfId="0" applyFont="1" applyBorder="1" applyAlignment="1">
      <alignment horizontal="center" vertical="center"/>
    </xf>
    <xf numFmtId="165" fontId="1" fillId="0" borderId="0" xfId="0" applyNumberFormat="1" applyFont="1" applyAlignment="1"/>
    <xf numFmtId="165" fontId="1" fillId="0" borderId="0" xfId="0" applyNumberFormat="1" applyFont="1" applyFill="1" applyAlignment="1"/>
    <xf numFmtId="165" fontId="1" fillId="0" borderId="0" xfId="0" applyNumberFormat="1" applyFont="1" applyFill="1" applyBorder="1" applyAlignment="1"/>
    <xf numFmtId="165" fontId="1" fillId="0" borderId="0" xfId="0" applyNumberFormat="1" applyFont="1" applyBorder="1" applyAlignment="1"/>
    <xf numFmtId="165" fontId="1" fillId="0" borderId="2" xfId="0" applyNumberFormat="1" applyFont="1" applyBorder="1" applyAlignment="1"/>
    <xf numFmtId="165" fontId="1" fillId="0" borderId="2" xfId="0" applyNumberFormat="1" applyFont="1" applyFill="1" applyBorder="1" applyAlignment="1"/>
    <xf numFmtId="0" fontId="1" fillId="0" borderId="0" xfId="0" applyNumberFormat="1" applyFont="1"/>
    <xf numFmtId="6" fontId="1" fillId="0" borderId="0" xfId="0" applyNumberFormat="1" applyFont="1"/>
    <xf numFmtId="6" fontId="1" fillId="0" borderId="0" xfId="0" applyNumberFormat="1" applyFont="1" applyAlignment="1"/>
    <xf numFmtId="6" fontId="1" fillId="0" borderId="0" xfId="0" applyNumberFormat="1" applyFont="1" applyFill="1" applyBorder="1"/>
    <xf numFmtId="6" fontId="1" fillId="0" borderId="2" xfId="0" applyNumberFormat="1" applyFont="1" applyBorder="1"/>
    <xf numFmtId="6" fontId="1" fillId="0" borderId="2" xfId="0" applyNumberFormat="1" applyFont="1" applyBorder="1" applyAlignment="1"/>
    <xf numFmtId="0" fontId="1" fillId="0" borderId="0" xfId="0" applyNumberFormat="1" applyFont="1" applyAlignment="1">
      <alignment horizontal="right"/>
    </xf>
    <xf numFmtId="165" fontId="1" fillId="0" borderId="0" xfId="0" applyNumberFormat="1" applyFont="1" applyBorder="1" applyAlignment="1">
      <alignment horizontal="center" vertical="center" wrapText="1"/>
    </xf>
    <xf numFmtId="165"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xf>
    <xf numFmtId="165" fontId="1" fillId="0" borderId="0" xfId="0" applyNumberFormat="1" applyFont="1" applyBorder="1" applyAlignment="1">
      <alignment horizontal="center"/>
    </xf>
    <xf numFmtId="6" fontId="1" fillId="0" borderId="0" xfId="0" applyNumberFormat="1" applyFont="1" applyAlignment="1">
      <alignment horizontal="center"/>
    </xf>
    <xf numFmtId="165" fontId="1" fillId="0" borderId="2" xfId="0" applyNumberFormat="1" applyFont="1" applyBorder="1" applyAlignment="1">
      <alignment horizontal="center"/>
    </xf>
    <xf numFmtId="0" fontId="1" fillId="0" borderId="0" xfId="0" applyFont="1" applyFill="1" applyBorder="1" applyAlignment="1">
      <alignment wrapText="1"/>
    </xf>
    <xf numFmtId="166" fontId="1" fillId="0" borderId="0" xfId="2" applyNumberFormat="1" applyFont="1" applyAlignment="1">
      <alignment horizontal="center" wrapText="1"/>
    </xf>
    <xf numFmtId="166" fontId="1" fillId="0" borderId="0" xfId="0" applyNumberFormat="1" applyFont="1" applyAlignment="1">
      <alignment horizontal="center" wrapText="1"/>
    </xf>
    <xf numFmtId="166" fontId="1" fillId="0" borderId="2" xfId="0" applyNumberFormat="1" applyFont="1" applyBorder="1" applyAlignment="1">
      <alignment horizontal="center" wrapText="1"/>
    </xf>
    <xf numFmtId="166" fontId="1" fillId="0" borderId="0" xfId="2" applyNumberFormat="1" applyFont="1" applyFill="1" applyAlignment="1">
      <alignment horizontal="center" wrapText="1"/>
    </xf>
    <xf numFmtId="166" fontId="1" fillId="0" borderId="0" xfId="0" applyNumberFormat="1" applyFont="1" applyFill="1" applyAlignment="1">
      <alignment horizontal="center" wrapText="1"/>
    </xf>
    <xf numFmtId="167" fontId="1" fillId="0" borderId="0" xfId="0" applyNumberFormat="1" applyFont="1" applyFill="1" applyAlignment="1">
      <alignment horizontal="center" wrapText="1"/>
    </xf>
    <xf numFmtId="6" fontId="1" fillId="0" borderId="0" xfId="0" applyNumberFormat="1" applyFont="1" applyFill="1" applyAlignment="1">
      <alignment horizontal="center" wrapText="1"/>
    </xf>
    <xf numFmtId="0" fontId="1" fillId="0" borderId="0" xfId="0" applyFont="1" applyFill="1" applyAlignment="1">
      <alignment horizontal="center" wrapText="1"/>
    </xf>
    <xf numFmtId="6" fontId="1" fillId="0" borderId="0" xfId="0" applyNumberFormat="1" applyFont="1" applyAlignment="1">
      <alignment wrapText="1"/>
    </xf>
    <xf numFmtId="167" fontId="1" fillId="0" borderId="0" xfId="2" applyNumberFormat="1" applyFont="1" applyFill="1" applyAlignment="1">
      <alignment horizontal="center" wrapText="1"/>
    </xf>
    <xf numFmtId="167" fontId="1" fillId="0" borderId="0" xfId="2" applyNumberFormat="1" applyFont="1" applyAlignment="1">
      <alignment horizontal="center" wrapText="1"/>
    </xf>
    <xf numFmtId="171" fontId="1" fillId="0" borderId="0" xfId="4" applyNumberFormat="1" applyFont="1" applyAlignment="1">
      <alignment wrapText="1"/>
    </xf>
    <xf numFmtId="166" fontId="1" fillId="0" borderId="0" xfId="1" applyNumberFormat="1" applyFont="1" applyFill="1" applyAlignment="1">
      <alignment horizontal="center" wrapText="1"/>
    </xf>
    <xf numFmtId="166" fontId="1" fillId="0" borderId="0" xfId="1" applyNumberFormat="1" applyFont="1" applyAlignment="1">
      <alignment horizontal="center" wrapText="1"/>
    </xf>
    <xf numFmtId="166" fontId="1" fillId="0" borderId="2" xfId="1" applyNumberFormat="1" applyFont="1" applyFill="1" applyBorder="1" applyAlignment="1">
      <alignment horizontal="center" wrapText="1"/>
    </xf>
    <xf numFmtId="166" fontId="1" fillId="0" borderId="2" xfId="1" applyNumberFormat="1" applyFont="1" applyBorder="1" applyAlignment="1">
      <alignment horizontal="center" wrapText="1"/>
    </xf>
    <xf numFmtId="166" fontId="1" fillId="0" borderId="2" xfId="0" applyNumberFormat="1" applyFont="1" applyFill="1" applyBorder="1" applyAlignment="1">
      <alignment horizontal="center" wrapText="1"/>
    </xf>
    <xf numFmtId="167" fontId="1" fillId="0" borderId="2" xfId="0" applyNumberFormat="1" applyFont="1" applyFill="1" applyBorder="1" applyAlignment="1">
      <alignment horizontal="center" wrapText="1"/>
    </xf>
    <xf numFmtId="0" fontId="1" fillId="0" borderId="2" xfId="0" applyFont="1" applyFill="1" applyBorder="1" applyAlignment="1">
      <alignment horizontal="center" wrapText="1"/>
    </xf>
    <xf numFmtId="3" fontId="1" fillId="0" borderId="0" xfId="0" applyNumberFormat="1" applyFont="1" applyAlignment="1">
      <alignment wrapText="1"/>
    </xf>
    <xf numFmtId="0" fontId="1" fillId="0" borderId="0" xfId="0" applyFont="1" applyBorder="1"/>
    <xf numFmtId="166" fontId="1" fillId="0" borderId="0" xfId="0" applyNumberFormat="1" applyFont="1" applyBorder="1" applyAlignment="1">
      <alignment horizontal="center" wrapText="1"/>
    </xf>
    <xf numFmtId="166" fontId="1" fillId="0" borderId="0" xfId="1" applyNumberFormat="1" applyFont="1" applyFill="1" applyBorder="1" applyAlignment="1">
      <alignment horizontal="center" wrapText="1"/>
    </xf>
    <xf numFmtId="166" fontId="1" fillId="0" borderId="0" xfId="1" applyNumberFormat="1" applyFont="1" applyBorder="1" applyAlignment="1">
      <alignment horizontal="center" wrapText="1"/>
    </xf>
    <xf numFmtId="166" fontId="1" fillId="0" borderId="0" xfId="0" applyNumberFormat="1" applyFont="1" applyFill="1" applyBorder="1" applyAlignment="1">
      <alignment horizontal="center" wrapText="1"/>
    </xf>
    <xf numFmtId="167" fontId="1" fillId="0" borderId="0" xfId="0" applyNumberFormat="1" applyFont="1" applyFill="1" applyBorder="1" applyAlignment="1">
      <alignment horizontal="center" wrapText="1"/>
    </xf>
    <xf numFmtId="0" fontId="1" fillId="0" borderId="2" xfId="0" applyFont="1" applyBorder="1" applyAlignment="1">
      <alignment wrapText="1"/>
    </xf>
    <xf numFmtId="3" fontId="1" fillId="0" borderId="2" xfId="0" applyNumberFormat="1" applyFont="1" applyBorder="1" applyAlignment="1">
      <alignment wrapText="1"/>
    </xf>
    <xf numFmtId="0" fontId="1" fillId="0" borderId="4" xfId="0" applyFont="1" applyFill="1" applyBorder="1" applyAlignment="1">
      <alignment horizontal="center" vertical="center" wrapText="1"/>
    </xf>
    <xf numFmtId="6" fontId="1" fillId="0" borderId="0" xfId="0" applyNumberFormat="1" applyFont="1" applyFill="1"/>
    <xf numFmtId="6" fontId="1" fillId="0" borderId="0" xfId="0" applyNumberFormat="1" applyFont="1" applyFill="1" applyAlignment="1"/>
    <xf numFmtId="0" fontId="1" fillId="0" borderId="0" xfId="0" applyFont="1" applyAlignment="1">
      <alignment horizontal="left" vertical="center"/>
    </xf>
    <xf numFmtId="0" fontId="1" fillId="0" borderId="0" xfId="0" applyFont="1" applyBorder="1" applyAlignment="1">
      <alignment horizontal="left"/>
    </xf>
    <xf numFmtId="0" fontId="3" fillId="0" borderId="0" xfId="0"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0" fillId="0" borderId="0" xfId="0" applyAlignment="1"/>
    <xf numFmtId="0" fontId="1" fillId="0" borderId="0" xfId="0" applyFont="1" applyAlignment="1">
      <alignment horizontal="left" vertical="center" wrapText="1"/>
    </xf>
    <xf numFmtId="3" fontId="1" fillId="0" borderId="0" xfId="0" applyNumberFormat="1" applyFont="1" applyBorder="1" applyAlignment="1">
      <alignment horizontal="left"/>
    </xf>
    <xf numFmtId="3" fontId="3" fillId="0" borderId="0" xfId="0" applyNumberFormat="1" applyFont="1" applyBorder="1" applyAlignment="1">
      <alignment horizontal="left"/>
    </xf>
    <xf numFmtId="3" fontId="1" fillId="0" borderId="0" xfId="0" applyNumberFormat="1" applyFont="1" applyFill="1" applyBorder="1" applyAlignment="1">
      <alignment horizontal="left"/>
    </xf>
    <xf numFmtId="3" fontId="3" fillId="0" borderId="0" xfId="0" applyNumberFormat="1" applyFont="1" applyFill="1" applyBorder="1" applyAlignment="1">
      <alignment horizontal="left"/>
    </xf>
    <xf numFmtId="0" fontId="1" fillId="0" borderId="0" xfId="0" applyFont="1" applyAlignment="1">
      <alignment horizontal="left" wrapText="1"/>
    </xf>
    <xf numFmtId="0" fontId="1" fillId="0" borderId="0" xfId="0" applyFont="1" applyBorder="1" applyAlignment="1">
      <alignment horizontal="left" wrapText="1"/>
    </xf>
    <xf numFmtId="0" fontId="3" fillId="0" borderId="0" xfId="0" applyFont="1" applyBorder="1" applyAlignment="1">
      <alignment horizontal="left" wrapText="1"/>
    </xf>
  </cellXfs>
  <cellStyles count="6">
    <cellStyle name="Comma" xfId="3" builtinId="3"/>
    <cellStyle name="Comma [0]" xfId="1" builtinId="6"/>
    <cellStyle name="Currency" xfId="4" builtinId="4"/>
    <cellStyle name="Currency [0]" xfId="2" builtinId="7"/>
    <cellStyle name="Normal" xfId="0" builtinId="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17"/>
  <sheetViews>
    <sheetView view="pageLayout" zoomScale="85" zoomScaleNormal="100" zoomScalePageLayoutView="85" workbookViewId="0">
      <selection activeCell="B16" sqref="B16"/>
    </sheetView>
  </sheetViews>
  <sheetFormatPr defaultRowHeight="12.75" x14ac:dyDescent="0.2"/>
  <cols>
    <col min="1" max="1" width="4.7109375" style="4" customWidth="1"/>
    <col min="2" max="2" width="80" style="4" customWidth="1"/>
    <col min="3" max="16384" width="9.140625" style="4"/>
  </cols>
  <sheetData>
    <row r="1" spans="1:10" x14ac:dyDescent="0.2">
      <c r="A1" s="26" t="s">
        <v>84</v>
      </c>
    </row>
    <row r="2" spans="1:10" x14ac:dyDescent="0.2">
      <c r="A2" s="26" t="s">
        <v>61</v>
      </c>
    </row>
    <row r="4" spans="1:10" ht="12.75" customHeight="1" x14ac:dyDescent="0.2">
      <c r="A4" s="59" t="s">
        <v>62</v>
      </c>
      <c r="B4" s="87" t="str">
        <f>'5-1'!B1:E1</f>
        <v>Congressional Staff, 1979 - 2015</v>
      </c>
      <c r="C4" s="87"/>
      <c r="D4" s="87"/>
      <c r="E4" s="87"/>
      <c r="F4" s="93"/>
      <c r="G4" s="93"/>
      <c r="H4" s="93"/>
      <c r="I4" s="93"/>
    </row>
    <row r="5" spans="1:10" x14ac:dyDescent="0.2">
      <c r="A5" s="60" t="s">
        <v>63</v>
      </c>
      <c r="B5" s="87" t="str">
        <f>'5-2'!B1:C1</f>
        <v>Staffs of Members of the House and Senate, 1891 - 2015</v>
      </c>
      <c r="C5" s="87"/>
      <c r="D5" s="87"/>
      <c r="E5" s="87"/>
      <c r="F5" s="87"/>
      <c r="G5" s="87"/>
      <c r="H5" s="93"/>
      <c r="I5" s="93"/>
    </row>
    <row r="6" spans="1:10" x14ac:dyDescent="0.2">
      <c r="A6" s="60" t="s">
        <v>64</v>
      </c>
      <c r="B6" s="95" t="str">
        <f>'5-3'!B1:C1</f>
        <v>House Staff Based in District Offices, 1970 - 2016</v>
      </c>
      <c r="C6" s="95"/>
      <c r="D6" s="95"/>
      <c r="E6" s="95"/>
      <c r="F6" s="95"/>
      <c r="G6" s="95"/>
      <c r="H6" s="93"/>
      <c r="I6" s="93"/>
    </row>
    <row r="7" spans="1:10" x14ac:dyDescent="0.2">
      <c r="A7" s="60" t="s">
        <v>65</v>
      </c>
      <c r="B7" s="95" t="str">
        <f>'5-4'!B1:C1</f>
        <v>Senate Staff Based in State Offices, 1972 - 2016</v>
      </c>
      <c r="C7" s="95"/>
      <c r="D7" s="95"/>
      <c r="E7" s="95"/>
      <c r="F7" s="95"/>
      <c r="G7" s="95"/>
      <c r="H7" s="94"/>
      <c r="I7" s="94"/>
    </row>
    <row r="8" spans="1:10" x14ac:dyDescent="0.2">
      <c r="A8" s="60" t="s">
        <v>66</v>
      </c>
      <c r="B8" s="87" t="str">
        <f>'5-5'!B1:G1</f>
        <v>Staffs of House and Senate Committees, 1891 - 2015</v>
      </c>
      <c r="C8" s="87"/>
      <c r="D8" s="87"/>
      <c r="E8" s="87"/>
      <c r="F8" s="87"/>
      <c r="G8" s="87"/>
      <c r="H8" s="93"/>
      <c r="I8" s="93"/>
    </row>
    <row r="9" spans="1:10" x14ac:dyDescent="0.2">
      <c r="A9" s="60" t="s">
        <v>67</v>
      </c>
      <c r="B9" s="87" t="str">
        <f>'5-6'!B1:J1</f>
        <v>Staffs of House Standing Committees, 1947 - 2015</v>
      </c>
      <c r="C9" s="87"/>
      <c r="D9" s="87"/>
      <c r="E9" s="87"/>
      <c r="F9" s="87"/>
      <c r="G9" s="87"/>
      <c r="H9" s="87"/>
      <c r="I9" s="87"/>
      <c r="J9" s="87"/>
    </row>
    <row r="10" spans="1:10" x14ac:dyDescent="0.2">
      <c r="A10" s="59" t="s">
        <v>68</v>
      </c>
      <c r="B10" s="87" t="str">
        <f>'5-7'!B1:I1</f>
        <v>Staffs of Senate Standing Committees, 1947 - 2015</v>
      </c>
      <c r="C10" s="87"/>
      <c r="D10" s="87"/>
      <c r="E10" s="87"/>
      <c r="F10" s="87"/>
      <c r="G10" s="87"/>
      <c r="H10" s="87"/>
      <c r="I10" s="87"/>
    </row>
    <row r="11" spans="1:10" x14ac:dyDescent="0.2">
      <c r="A11" s="60" t="s">
        <v>69</v>
      </c>
      <c r="B11" s="87" t="str">
        <f>'5-8'!B1:E1</f>
        <v>Staffs of Congressional Support Agencies, FY1946 - FY2015</v>
      </c>
      <c r="C11" s="87"/>
      <c r="D11" s="87"/>
      <c r="E11" s="87"/>
      <c r="F11" s="94"/>
      <c r="G11" s="94"/>
      <c r="H11" s="94"/>
      <c r="I11" s="94"/>
    </row>
    <row r="12" spans="1:10" x14ac:dyDescent="0.2">
      <c r="A12" s="60" t="s">
        <v>70</v>
      </c>
      <c r="B12" s="87" t="str">
        <f>'5-9'!B1:E1</f>
        <v>Legislative Branch Appropriations and the Consumer Price Index, 1946 - 2016</v>
      </c>
      <c r="C12" s="87"/>
      <c r="D12" s="87"/>
      <c r="E12" s="87"/>
      <c r="F12" s="94"/>
      <c r="G12" s="94"/>
      <c r="H12" s="94"/>
      <c r="I12" s="94"/>
    </row>
    <row r="13" spans="1:10" x14ac:dyDescent="0.2">
      <c r="A13" s="60" t="s">
        <v>71</v>
      </c>
      <c r="B13" s="87" t="str">
        <f>'5-10'!B1:J1</f>
        <v>Legislative Branch Appropriations, by Category, Fiscal Years 1984 - 2016 (in thousands of dollars)</v>
      </c>
      <c r="C13" s="87"/>
      <c r="D13" s="87"/>
      <c r="E13" s="87"/>
      <c r="F13" s="87"/>
      <c r="G13" s="87"/>
      <c r="H13" s="87"/>
      <c r="I13" s="87"/>
      <c r="J13" s="87"/>
    </row>
    <row r="14" spans="1:10" x14ac:dyDescent="0.2">
      <c r="A14" s="60" t="s">
        <v>72</v>
      </c>
      <c r="B14" s="96" t="str">
        <f>'5-11'!B1</f>
        <v>Allowances for Representatives, 1977 - 2016</v>
      </c>
      <c r="C14" s="96"/>
      <c r="D14" s="96"/>
      <c r="E14" s="94"/>
      <c r="F14" s="94"/>
      <c r="G14" s="94"/>
      <c r="H14" s="94"/>
      <c r="I14" s="94"/>
    </row>
    <row r="15" spans="1:10" x14ac:dyDescent="0.2">
      <c r="A15" s="60" t="s">
        <v>73</v>
      </c>
      <c r="B15" s="87" t="str">
        <f>'5-12'!B1:D1</f>
        <v>Allowances for Senators, 1977 - 2016</v>
      </c>
      <c r="C15" s="87"/>
      <c r="D15" s="87"/>
      <c r="E15" s="94"/>
      <c r="F15" s="94"/>
      <c r="G15" s="94"/>
      <c r="H15" s="94"/>
      <c r="I15" s="94"/>
    </row>
    <row r="16" spans="1:10" x14ac:dyDescent="0.2">
      <c r="A16" s="60"/>
    </row>
    <row r="17" ht="12.75" customHeight="1" x14ac:dyDescent="0.2"/>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80"/>
  <sheetViews>
    <sheetView topLeftCell="A58" zoomScaleNormal="100" zoomScaleSheetLayoutView="85" workbookViewId="0">
      <selection activeCell="B80" sqref="B80:E80"/>
    </sheetView>
  </sheetViews>
  <sheetFormatPr defaultRowHeight="12.75" x14ac:dyDescent="0.2"/>
  <cols>
    <col min="1" max="1" width="9.140625" style="4"/>
    <col min="2" max="2" width="19.28515625" style="4" customWidth="1"/>
    <col min="3" max="3" width="16.85546875" style="4" customWidth="1"/>
    <col min="4" max="4" width="19.140625" style="4" customWidth="1"/>
    <col min="5" max="5" width="16.28515625" style="4" customWidth="1"/>
    <col min="6" max="6" width="9.140625" style="4"/>
    <col min="7" max="7" width="9.140625" style="35"/>
    <col min="8" max="16384" width="9.140625" style="4"/>
  </cols>
  <sheetData>
    <row r="1" spans="1:5" ht="12.75" customHeight="1" x14ac:dyDescent="0.2">
      <c r="A1" s="2" t="s">
        <v>50</v>
      </c>
      <c r="B1" s="196" t="s">
        <v>90</v>
      </c>
      <c r="C1" s="196"/>
      <c r="D1" s="196"/>
      <c r="E1" s="196"/>
    </row>
    <row r="2" spans="1:5" ht="12.75" customHeight="1" thickBot="1" x14ac:dyDescent="0.25">
      <c r="A2" s="5"/>
      <c r="B2" s="2"/>
      <c r="C2" s="2"/>
      <c r="D2" s="2"/>
      <c r="E2" s="2"/>
    </row>
    <row r="3" spans="1:5" ht="12.75" customHeight="1" thickTop="1" x14ac:dyDescent="0.2">
      <c r="A3" s="68" t="s">
        <v>13</v>
      </c>
      <c r="B3" s="61" t="s">
        <v>51</v>
      </c>
      <c r="C3" s="61" t="s">
        <v>52</v>
      </c>
      <c r="D3" s="61" t="s">
        <v>86</v>
      </c>
      <c r="E3" s="61" t="s">
        <v>52</v>
      </c>
    </row>
    <row r="4" spans="1:5" x14ac:dyDescent="0.2">
      <c r="A4" s="6">
        <v>1946</v>
      </c>
      <c r="B4" s="113">
        <v>54065614</v>
      </c>
      <c r="C4" s="141" t="s">
        <v>97</v>
      </c>
      <c r="D4" s="118">
        <v>19.5</v>
      </c>
      <c r="E4" s="118">
        <v>8.3000000000000007</v>
      </c>
    </row>
    <row r="5" spans="1:5" x14ac:dyDescent="0.2">
      <c r="A5" s="6">
        <v>1947</v>
      </c>
      <c r="B5" s="113">
        <v>61825020</v>
      </c>
      <c r="C5" s="118">
        <v>14.4</v>
      </c>
      <c r="D5" s="118">
        <v>22.3</v>
      </c>
      <c r="E5" s="118">
        <v>14.4</v>
      </c>
    </row>
    <row r="6" spans="1:5" x14ac:dyDescent="0.2">
      <c r="A6" s="6">
        <v>1948</v>
      </c>
      <c r="B6" s="113">
        <v>62119714</v>
      </c>
      <c r="C6" s="118">
        <v>0.5</v>
      </c>
      <c r="D6" s="118">
        <v>24.1</v>
      </c>
      <c r="E6" s="118">
        <v>8.1</v>
      </c>
    </row>
    <row r="7" spans="1:5" x14ac:dyDescent="0.2">
      <c r="A7" s="6">
        <v>1949</v>
      </c>
      <c r="B7" s="113">
        <v>62057678</v>
      </c>
      <c r="C7" s="118">
        <v>-0.1</v>
      </c>
      <c r="D7" s="118">
        <v>23.8</v>
      </c>
      <c r="E7" s="118">
        <v>-1.2</v>
      </c>
    </row>
    <row r="8" spans="1:5" x14ac:dyDescent="0.2">
      <c r="A8" s="6">
        <v>1950</v>
      </c>
      <c r="B8" s="113">
        <v>64313460</v>
      </c>
      <c r="C8" s="118">
        <v>3.6</v>
      </c>
      <c r="D8" s="118">
        <v>24.1</v>
      </c>
      <c r="E8" s="118">
        <v>1.3</v>
      </c>
    </row>
    <row r="9" spans="1:5" x14ac:dyDescent="0.2">
      <c r="A9" s="6">
        <v>1951</v>
      </c>
      <c r="B9" s="113">
        <v>71888244</v>
      </c>
      <c r="C9" s="118">
        <v>11.8</v>
      </c>
      <c r="D9" s="118">
        <v>26</v>
      </c>
      <c r="E9" s="118">
        <v>7.9</v>
      </c>
    </row>
    <row r="10" spans="1:5" x14ac:dyDescent="0.2">
      <c r="A10" s="6">
        <v>1952</v>
      </c>
      <c r="B10" s="113">
        <v>75673896</v>
      </c>
      <c r="C10" s="118">
        <v>5.3</v>
      </c>
      <c r="D10" s="118">
        <v>26.5</v>
      </c>
      <c r="E10" s="118">
        <v>1.9</v>
      </c>
    </row>
    <row r="11" spans="1:5" x14ac:dyDescent="0.2">
      <c r="A11" s="6">
        <v>1953</v>
      </c>
      <c r="B11" s="113">
        <v>77670076</v>
      </c>
      <c r="C11" s="118">
        <v>2.6</v>
      </c>
      <c r="D11" s="118">
        <v>26.7</v>
      </c>
      <c r="E11" s="118">
        <v>0.8</v>
      </c>
    </row>
    <row r="12" spans="1:5" x14ac:dyDescent="0.2">
      <c r="A12" s="6">
        <v>1954</v>
      </c>
      <c r="B12" s="113">
        <v>70925361</v>
      </c>
      <c r="C12" s="118">
        <v>-8.6999999999999993</v>
      </c>
      <c r="D12" s="118">
        <v>26.9</v>
      </c>
      <c r="E12" s="118">
        <v>0.7</v>
      </c>
    </row>
    <row r="13" spans="1:5" x14ac:dyDescent="0.2">
      <c r="A13" s="6">
        <v>1955</v>
      </c>
      <c r="B13" s="113">
        <v>86304923</v>
      </c>
      <c r="C13" s="118">
        <v>21.7</v>
      </c>
      <c r="D13" s="118">
        <v>26.8</v>
      </c>
      <c r="E13" s="118">
        <v>-0.4</v>
      </c>
    </row>
    <row r="14" spans="1:5" x14ac:dyDescent="0.2">
      <c r="A14" s="6">
        <v>1956</v>
      </c>
      <c r="B14" s="113">
        <v>94827986</v>
      </c>
      <c r="C14" s="118">
        <v>9.9</v>
      </c>
      <c r="D14" s="118">
        <v>27.2</v>
      </c>
      <c r="E14" s="118">
        <v>1.5</v>
      </c>
    </row>
    <row r="15" spans="1:5" x14ac:dyDescent="0.2">
      <c r="A15" s="6">
        <v>1957</v>
      </c>
      <c r="B15" s="113">
        <v>120775798</v>
      </c>
      <c r="C15" s="118">
        <v>27.4</v>
      </c>
      <c r="D15" s="118">
        <v>28.1</v>
      </c>
      <c r="E15" s="118">
        <v>3.3</v>
      </c>
    </row>
    <row r="16" spans="1:5" x14ac:dyDescent="0.2">
      <c r="A16" s="6">
        <v>1958</v>
      </c>
      <c r="B16" s="113">
        <v>107785560</v>
      </c>
      <c r="C16" s="118">
        <v>-10.8</v>
      </c>
      <c r="D16" s="118">
        <v>28.9</v>
      </c>
      <c r="E16" s="118">
        <v>2.8</v>
      </c>
    </row>
    <row r="17" spans="1:5" x14ac:dyDescent="0.2">
      <c r="A17" s="6">
        <v>1959</v>
      </c>
      <c r="B17" s="113">
        <v>136153580</v>
      </c>
      <c r="C17" s="118">
        <v>26.3</v>
      </c>
      <c r="D17" s="118">
        <v>29.1</v>
      </c>
      <c r="E17" s="118">
        <v>0.7</v>
      </c>
    </row>
    <row r="18" spans="1:5" x14ac:dyDescent="0.2">
      <c r="A18" s="6">
        <v>1960</v>
      </c>
      <c r="B18" s="113">
        <v>131055385</v>
      </c>
      <c r="C18" s="118">
        <v>-3.7</v>
      </c>
      <c r="D18" s="118">
        <v>29.6</v>
      </c>
      <c r="E18" s="118">
        <v>1.7</v>
      </c>
    </row>
    <row r="19" spans="1:5" x14ac:dyDescent="0.2">
      <c r="A19" s="6">
        <v>1961</v>
      </c>
      <c r="B19" s="113">
        <v>140930781</v>
      </c>
      <c r="C19" s="118">
        <v>7.5</v>
      </c>
      <c r="D19" s="118">
        <v>29.9</v>
      </c>
      <c r="E19" s="118">
        <v>1</v>
      </c>
    </row>
    <row r="20" spans="1:5" x14ac:dyDescent="0.2">
      <c r="A20" s="6">
        <v>1962</v>
      </c>
      <c r="B20" s="113">
        <v>136686715</v>
      </c>
      <c r="C20" s="118">
        <v>-3</v>
      </c>
      <c r="D20" s="118">
        <v>30.2</v>
      </c>
      <c r="E20" s="118">
        <v>1</v>
      </c>
    </row>
    <row r="21" spans="1:5" x14ac:dyDescent="0.2">
      <c r="A21" s="6">
        <v>1963</v>
      </c>
      <c r="B21" s="113">
        <v>150426185</v>
      </c>
      <c r="C21" s="118">
        <v>10.1</v>
      </c>
      <c r="D21" s="118">
        <v>30.6</v>
      </c>
      <c r="E21" s="118">
        <v>1.3</v>
      </c>
    </row>
    <row r="22" spans="1:5" x14ac:dyDescent="0.2">
      <c r="A22" s="6">
        <v>1964</v>
      </c>
      <c r="B22" s="113">
        <v>168467869</v>
      </c>
      <c r="C22" s="118">
        <v>12</v>
      </c>
      <c r="D22" s="118">
        <v>31</v>
      </c>
      <c r="E22" s="118">
        <v>1.3</v>
      </c>
    </row>
    <row r="23" spans="1:5" x14ac:dyDescent="0.2">
      <c r="A23" s="6">
        <v>1965</v>
      </c>
      <c r="B23" s="113">
        <v>221904318</v>
      </c>
      <c r="C23" s="118">
        <v>31.7</v>
      </c>
      <c r="D23" s="118">
        <v>31.5</v>
      </c>
      <c r="E23" s="118">
        <v>1.6</v>
      </c>
    </row>
    <row r="24" spans="1:5" x14ac:dyDescent="0.2">
      <c r="A24" s="6">
        <v>1966</v>
      </c>
      <c r="B24" s="113">
        <v>197965307</v>
      </c>
      <c r="C24" s="118">
        <v>-10.8</v>
      </c>
      <c r="D24" s="118">
        <v>32.4</v>
      </c>
      <c r="E24" s="118">
        <v>2.9</v>
      </c>
    </row>
    <row r="25" spans="1:5" x14ac:dyDescent="0.2">
      <c r="A25" s="6">
        <v>1967</v>
      </c>
      <c r="B25" s="113">
        <v>221715643</v>
      </c>
      <c r="C25" s="118">
        <v>12</v>
      </c>
      <c r="D25" s="118">
        <v>33.4</v>
      </c>
      <c r="E25" s="118">
        <v>3.1</v>
      </c>
    </row>
    <row r="26" spans="1:5" x14ac:dyDescent="0.2">
      <c r="A26" s="6">
        <v>1968</v>
      </c>
      <c r="B26" s="113">
        <v>282003322</v>
      </c>
      <c r="C26" s="118">
        <v>27.2</v>
      </c>
      <c r="D26" s="118">
        <v>34.799999999999997</v>
      </c>
      <c r="E26" s="118">
        <v>4.2</v>
      </c>
    </row>
    <row r="27" spans="1:5" x14ac:dyDescent="0.2">
      <c r="A27" s="6">
        <v>1969</v>
      </c>
      <c r="B27" s="113">
        <v>311542399</v>
      </c>
      <c r="C27" s="118">
        <v>10.5</v>
      </c>
      <c r="D27" s="118">
        <v>36.700000000000003</v>
      </c>
      <c r="E27" s="118">
        <v>5.5</v>
      </c>
    </row>
    <row r="28" spans="1:5" x14ac:dyDescent="0.2">
      <c r="A28" s="6">
        <v>1970</v>
      </c>
      <c r="B28" s="113">
        <v>361024327</v>
      </c>
      <c r="C28" s="118">
        <v>15.9</v>
      </c>
      <c r="D28" s="118">
        <v>38.799999999999997</v>
      </c>
      <c r="E28" s="118">
        <v>5.7</v>
      </c>
    </row>
    <row r="29" spans="1:5" x14ac:dyDescent="0.2">
      <c r="A29" s="6">
        <v>1971</v>
      </c>
      <c r="B29" s="113">
        <v>443104319</v>
      </c>
      <c r="C29" s="118">
        <v>22.7</v>
      </c>
      <c r="D29" s="118">
        <v>40.5</v>
      </c>
      <c r="E29" s="118">
        <v>4.4000000000000004</v>
      </c>
    </row>
    <row r="30" spans="1:5" x14ac:dyDescent="0.2">
      <c r="A30" s="6">
        <v>1972</v>
      </c>
      <c r="B30" s="113">
        <v>564107992</v>
      </c>
      <c r="C30" s="118">
        <v>27.3</v>
      </c>
      <c r="D30" s="118">
        <v>41.8</v>
      </c>
      <c r="E30" s="118">
        <v>3.2</v>
      </c>
    </row>
    <row r="31" spans="1:5" x14ac:dyDescent="0.2">
      <c r="A31" s="6">
        <v>1973</v>
      </c>
      <c r="B31" s="113">
        <v>645127365</v>
      </c>
      <c r="C31" s="118">
        <v>14.4</v>
      </c>
      <c r="D31" s="118">
        <v>44.4</v>
      </c>
      <c r="E31" s="118">
        <v>6.2</v>
      </c>
    </row>
    <row r="32" spans="1:5" x14ac:dyDescent="0.2">
      <c r="A32" s="6">
        <v>1974</v>
      </c>
      <c r="B32" s="113">
        <v>662180668</v>
      </c>
      <c r="C32" s="118">
        <v>2.6</v>
      </c>
      <c r="D32" s="118">
        <v>49.3</v>
      </c>
      <c r="E32" s="118">
        <v>11</v>
      </c>
    </row>
    <row r="33" spans="1:5" x14ac:dyDescent="0.2">
      <c r="A33" s="6">
        <v>1975</v>
      </c>
      <c r="B33" s="113">
        <v>785618833</v>
      </c>
      <c r="C33" s="118">
        <v>18.600000000000001</v>
      </c>
      <c r="D33" s="118">
        <v>53.8</v>
      </c>
      <c r="E33" s="118">
        <v>9.1</v>
      </c>
    </row>
    <row r="34" spans="1:5" ht="14.25" x14ac:dyDescent="0.2">
      <c r="A34" s="6" t="s">
        <v>85</v>
      </c>
      <c r="B34" s="113">
        <v>947185778</v>
      </c>
      <c r="C34" s="118">
        <v>20.6</v>
      </c>
      <c r="D34" s="118">
        <v>56.9</v>
      </c>
      <c r="E34" s="118">
        <v>5.8</v>
      </c>
    </row>
    <row r="35" spans="1:5" x14ac:dyDescent="0.2">
      <c r="A35" s="6">
        <v>1977</v>
      </c>
      <c r="B35" s="113">
        <v>963921185</v>
      </c>
      <c r="C35" s="118">
        <v>1.8</v>
      </c>
      <c r="D35" s="118">
        <v>60.6</v>
      </c>
      <c r="E35" s="118">
        <v>6.5</v>
      </c>
    </row>
    <row r="36" spans="1:5" x14ac:dyDescent="0.2">
      <c r="A36" s="6">
        <v>1978</v>
      </c>
      <c r="B36" s="113">
        <v>1009225350</v>
      </c>
      <c r="C36" s="118">
        <v>4.7</v>
      </c>
      <c r="D36" s="118">
        <v>65.2</v>
      </c>
      <c r="E36" s="118">
        <v>7.6</v>
      </c>
    </row>
    <row r="37" spans="1:5" x14ac:dyDescent="0.2">
      <c r="A37" s="6">
        <v>1979</v>
      </c>
      <c r="B37" s="113">
        <v>1124766400</v>
      </c>
      <c r="C37" s="118">
        <v>11.4</v>
      </c>
      <c r="D37" s="118">
        <v>72.599999999999994</v>
      </c>
      <c r="E37" s="118">
        <v>11.3</v>
      </c>
    </row>
    <row r="38" spans="1:5" x14ac:dyDescent="0.2">
      <c r="A38" s="6">
        <v>1980</v>
      </c>
      <c r="B38" s="113">
        <v>1199061463</v>
      </c>
      <c r="C38" s="118">
        <v>6.6</v>
      </c>
      <c r="D38" s="118">
        <v>82.4</v>
      </c>
      <c r="E38" s="118">
        <v>13.5</v>
      </c>
    </row>
    <row r="39" spans="1:5" x14ac:dyDescent="0.2">
      <c r="A39" s="6">
        <v>1981</v>
      </c>
      <c r="B39" s="113">
        <v>1285943826</v>
      </c>
      <c r="C39" s="118">
        <v>7.2</v>
      </c>
      <c r="D39" s="118">
        <v>90.9</v>
      </c>
      <c r="E39" s="118">
        <v>10.3</v>
      </c>
    </row>
    <row r="40" spans="1:5" x14ac:dyDescent="0.2">
      <c r="A40" s="6">
        <v>1982</v>
      </c>
      <c r="B40" s="113">
        <v>1365272433</v>
      </c>
      <c r="C40" s="118">
        <v>6.2</v>
      </c>
      <c r="D40" s="118">
        <v>96.5</v>
      </c>
      <c r="E40" s="118">
        <v>6.2</v>
      </c>
    </row>
    <row r="41" spans="1:5" x14ac:dyDescent="0.2">
      <c r="A41" s="6">
        <v>1983</v>
      </c>
      <c r="B41" s="113">
        <v>1467318263</v>
      </c>
      <c r="C41" s="118">
        <v>7.5</v>
      </c>
      <c r="D41" s="118">
        <v>99.6</v>
      </c>
      <c r="E41" s="118">
        <v>3.2</v>
      </c>
    </row>
    <row r="42" spans="1:5" x14ac:dyDescent="0.2">
      <c r="A42" s="6">
        <v>1984</v>
      </c>
      <c r="B42" s="113">
        <v>1644160600</v>
      </c>
      <c r="C42" s="118">
        <v>12</v>
      </c>
      <c r="D42" s="118">
        <v>103.9</v>
      </c>
      <c r="E42" s="118">
        <v>4.3</v>
      </c>
    </row>
    <row r="43" spans="1:5" x14ac:dyDescent="0.2">
      <c r="A43" s="6">
        <v>1985</v>
      </c>
      <c r="B43" s="113">
        <v>1599977138</v>
      </c>
      <c r="C43" s="118">
        <v>-2.7</v>
      </c>
      <c r="D43" s="118">
        <v>107.6</v>
      </c>
      <c r="E43" s="118">
        <v>3.6</v>
      </c>
    </row>
    <row r="44" spans="1:5" x14ac:dyDescent="0.2">
      <c r="A44" s="6">
        <v>1986</v>
      </c>
      <c r="B44" s="113">
        <v>1783255000</v>
      </c>
      <c r="C44" s="118">
        <v>11.4</v>
      </c>
      <c r="D44" s="118">
        <v>109.6</v>
      </c>
      <c r="E44" s="118">
        <v>1.9</v>
      </c>
    </row>
    <row r="45" spans="1:5" x14ac:dyDescent="0.2">
      <c r="A45" s="6">
        <v>1987</v>
      </c>
      <c r="B45" s="113">
        <v>1635190214</v>
      </c>
      <c r="C45" s="118">
        <v>-8.3000000000000007</v>
      </c>
      <c r="D45" s="118">
        <v>113.6</v>
      </c>
      <c r="E45" s="118">
        <v>3.6</v>
      </c>
    </row>
    <row r="46" spans="1:5" x14ac:dyDescent="0.2">
      <c r="A46" s="6">
        <v>1988</v>
      </c>
      <c r="B46" s="113">
        <v>1745201500</v>
      </c>
      <c r="C46" s="118">
        <v>6.7</v>
      </c>
      <c r="D46" s="118">
        <v>118.3</v>
      </c>
      <c r="E46" s="118">
        <v>4.0999999999999996</v>
      </c>
    </row>
    <row r="47" spans="1:5" x14ac:dyDescent="0.2">
      <c r="A47" s="6">
        <v>1989</v>
      </c>
      <c r="B47" s="113">
        <v>1804624000</v>
      </c>
      <c r="C47" s="118">
        <v>3.4</v>
      </c>
      <c r="D47" s="118">
        <v>124</v>
      </c>
      <c r="E47" s="118">
        <v>4.8</v>
      </c>
    </row>
    <row r="48" spans="1:5" x14ac:dyDescent="0.2">
      <c r="A48" s="6">
        <v>1990</v>
      </c>
      <c r="B48" s="113">
        <v>1968441000</v>
      </c>
      <c r="C48" s="118">
        <v>9.1</v>
      </c>
      <c r="D48" s="118">
        <v>130.69999999999999</v>
      </c>
      <c r="E48" s="118">
        <v>5.4</v>
      </c>
    </row>
    <row r="49" spans="1:7" x14ac:dyDescent="0.2">
      <c r="A49" s="6">
        <v>1991</v>
      </c>
      <c r="B49" s="113">
        <v>2161367000</v>
      </c>
      <c r="C49" s="118">
        <v>9.8000000000000007</v>
      </c>
      <c r="D49" s="118">
        <v>136.19999999999999</v>
      </c>
      <c r="E49" s="118">
        <v>4.2</v>
      </c>
    </row>
    <row r="50" spans="1:7" x14ac:dyDescent="0.2">
      <c r="A50" s="6">
        <v>1992</v>
      </c>
      <c r="B50" s="113">
        <v>2303844000</v>
      </c>
      <c r="C50" s="118">
        <v>6.6</v>
      </c>
      <c r="D50" s="118">
        <v>140.30000000000001</v>
      </c>
      <c r="E50" s="118">
        <v>3</v>
      </c>
    </row>
    <row r="51" spans="1:7" x14ac:dyDescent="0.2">
      <c r="A51" s="6">
        <v>1993</v>
      </c>
      <c r="B51" s="113">
        <v>2302924000</v>
      </c>
      <c r="C51" s="118">
        <v>-0.1</v>
      </c>
      <c r="D51" s="118">
        <v>144.5</v>
      </c>
      <c r="E51" s="118">
        <v>3</v>
      </c>
    </row>
    <row r="52" spans="1:7" x14ac:dyDescent="0.2">
      <c r="A52" s="6">
        <v>1994</v>
      </c>
      <c r="B52" s="113">
        <v>2269558000</v>
      </c>
      <c r="C52" s="118">
        <v>-1.4</v>
      </c>
      <c r="D52" s="118">
        <v>148.19999999999999</v>
      </c>
      <c r="E52" s="118">
        <v>2.6</v>
      </c>
    </row>
    <row r="53" spans="1:7" x14ac:dyDescent="0.2">
      <c r="A53" s="6">
        <v>1995</v>
      </c>
      <c r="B53" s="113">
        <v>2390600000</v>
      </c>
      <c r="C53" s="118">
        <v>5.3</v>
      </c>
      <c r="D53" s="118">
        <v>152.4</v>
      </c>
      <c r="E53" s="118">
        <v>2.8</v>
      </c>
    </row>
    <row r="54" spans="1:7" x14ac:dyDescent="0.2">
      <c r="A54" s="6">
        <v>1996</v>
      </c>
      <c r="B54" s="113">
        <v>2125000000</v>
      </c>
      <c r="C54" s="118">
        <v>-11.1</v>
      </c>
      <c r="D54" s="118">
        <v>156.9</v>
      </c>
      <c r="E54" s="118">
        <v>3</v>
      </c>
    </row>
    <row r="55" spans="1:7" x14ac:dyDescent="0.2">
      <c r="A55" s="6">
        <v>1997</v>
      </c>
      <c r="B55" s="113">
        <v>2165400000</v>
      </c>
      <c r="C55" s="118">
        <v>1.9</v>
      </c>
      <c r="D55" s="118">
        <v>160.5</v>
      </c>
      <c r="E55" s="118">
        <v>2.2999999999999998</v>
      </c>
    </row>
    <row r="56" spans="1:7" x14ac:dyDescent="0.2">
      <c r="A56" s="6">
        <v>1998</v>
      </c>
      <c r="B56" s="113">
        <v>2288000000</v>
      </c>
      <c r="C56" s="118">
        <v>5.7</v>
      </c>
      <c r="D56" s="118">
        <v>163</v>
      </c>
      <c r="E56" s="118">
        <v>1.6</v>
      </c>
    </row>
    <row r="57" spans="1:7" x14ac:dyDescent="0.2">
      <c r="A57" s="9">
        <v>1999</v>
      </c>
      <c r="B57" s="114">
        <v>2581000000</v>
      </c>
      <c r="C57" s="123">
        <v>12.8</v>
      </c>
      <c r="D57" s="123">
        <v>166.6</v>
      </c>
      <c r="E57" s="123">
        <v>2.2000000000000002</v>
      </c>
    </row>
    <row r="58" spans="1:7" x14ac:dyDescent="0.2">
      <c r="A58" s="9">
        <v>2000</v>
      </c>
      <c r="B58" s="114">
        <v>2486000000</v>
      </c>
      <c r="C58" s="123">
        <v>-3.7</v>
      </c>
      <c r="D58" s="123">
        <v>172.2</v>
      </c>
      <c r="E58" s="123">
        <v>3.4</v>
      </c>
      <c r="G58" s="37"/>
    </row>
    <row r="59" spans="1:7" x14ac:dyDescent="0.2">
      <c r="A59" s="9">
        <v>2001</v>
      </c>
      <c r="B59" s="114">
        <v>2730000000</v>
      </c>
      <c r="C59" s="123">
        <v>9.8000000000000007</v>
      </c>
      <c r="D59" s="123">
        <v>177.1</v>
      </c>
      <c r="E59" s="123">
        <v>2.8</v>
      </c>
      <c r="G59" s="37"/>
    </row>
    <row r="60" spans="1:7" x14ac:dyDescent="0.2">
      <c r="A60" s="9">
        <v>2002</v>
      </c>
      <c r="B60" s="114">
        <v>3227000000</v>
      </c>
      <c r="C60" s="123">
        <v>18.2</v>
      </c>
      <c r="D60" s="123">
        <v>179.9</v>
      </c>
      <c r="E60" s="123">
        <v>1.6</v>
      </c>
      <c r="G60" s="37"/>
    </row>
    <row r="61" spans="1:7" x14ac:dyDescent="0.2">
      <c r="A61" s="9">
        <v>2003</v>
      </c>
      <c r="B61" s="114">
        <v>3461000000</v>
      </c>
      <c r="C61" s="123">
        <v>7.3</v>
      </c>
      <c r="D61" s="123">
        <v>184</v>
      </c>
      <c r="E61" s="123">
        <v>2.2999999999999998</v>
      </c>
      <c r="G61" s="37"/>
    </row>
    <row r="62" spans="1:7" ht="12.75" customHeight="1" x14ac:dyDescent="0.2">
      <c r="A62" s="9">
        <v>2004</v>
      </c>
      <c r="B62" s="114">
        <v>3570000000</v>
      </c>
      <c r="C62" s="123">
        <v>3.2</v>
      </c>
      <c r="D62" s="141">
        <v>189</v>
      </c>
      <c r="E62" s="123">
        <v>2.7</v>
      </c>
      <c r="G62" s="37"/>
    </row>
    <row r="63" spans="1:7" ht="12.75" customHeight="1" x14ac:dyDescent="0.2">
      <c r="A63" s="6">
        <v>2005</v>
      </c>
      <c r="B63" s="116">
        <v>3639892000</v>
      </c>
      <c r="C63" s="141">
        <f>(B63-B62)/B62*100</f>
        <v>1.9577591036414563</v>
      </c>
      <c r="D63" s="133">
        <v>195.3</v>
      </c>
      <c r="E63" s="141">
        <v>3.4</v>
      </c>
      <c r="F63" s="38"/>
      <c r="G63" s="37"/>
    </row>
    <row r="64" spans="1:7" ht="12.75" customHeight="1" x14ac:dyDescent="0.2">
      <c r="A64" s="6">
        <v>2006</v>
      </c>
      <c r="B64" s="116">
        <v>3765398000</v>
      </c>
      <c r="C64" s="141">
        <f>(B64-B63)/B63*100</f>
        <v>3.448069338321027</v>
      </c>
      <c r="D64" s="133">
        <v>201.6</v>
      </c>
      <c r="E64" s="141">
        <f>(D64-D63)/D63*100</f>
        <v>3.2258064516128941</v>
      </c>
      <c r="F64" s="38"/>
      <c r="G64" s="37"/>
    </row>
    <row r="65" spans="1:8" ht="12.75" customHeight="1" x14ac:dyDescent="0.2">
      <c r="A65" s="6">
        <v>2007</v>
      </c>
      <c r="B65" s="116">
        <v>3852184000</v>
      </c>
      <c r="C65" s="141">
        <f>(B65-B64)/B64*100</f>
        <v>2.3048293965206335</v>
      </c>
      <c r="D65" s="133">
        <v>207.3</v>
      </c>
      <c r="E65" s="141">
        <f>(D65-D64)/D64*100</f>
        <v>2.827380952380961</v>
      </c>
      <c r="F65" s="38"/>
      <c r="G65" s="37"/>
    </row>
    <row r="66" spans="1:8" ht="12.75" customHeight="1" x14ac:dyDescent="0.2">
      <c r="A66" s="6">
        <v>2008</v>
      </c>
      <c r="B66" s="116">
        <v>3970415000</v>
      </c>
      <c r="C66" s="141">
        <f>(B66-B65)/B65*100</f>
        <v>3.0691939948870561</v>
      </c>
      <c r="D66" s="133">
        <v>215.3</v>
      </c>
      <c r="E66" s="141">
        <f>(D66-D65)/D65*100</f>
        <v>3.859141341051616</v>
      </c>
      <c r="F66" s="38"/>
      <c r="G66" s="37"/>
    </row>
    <row r="67" spans="1:8" ht="12.75" customHeight="1" x14ac:dyDescent="0.2">
      <c r="A67" s="6">
        <v>2009</v>
      </c>
      <c r="B67" s="116">
        <v>4402000000</v>
      </c>
      <c r="C67" s="141">
        <v>10.9</v>
      </c>
      <c r="D67" s="133">
        <v>214.5</v>
      </c>
      <c r="E67" s="141">
        <v>-0.4</v>
      </c>
      <c r="F67" s="38"/>
      <c r="G67" s="37"/>
    </row>
    <row r="68" spans="1:8" ht="12.75" customHeight="1" x14ac:dyDescent="0.2">
      <c r="A68" s="6">
        <v>2010</v>
      </c>
      <c r="B68" s="116">
        <v>4656000000</v>
      </c>
      <c r="C68" s="141">
        <v>5.8</v>
      </c>
      <c r="D68" s="133">
        <v>218.1</v>
      </c>
      <c r="E68" s="141">
        <v>1.6</v>
      </c>
      <c r="F68" s="38"/>
      <c r="G68" s="37"/>
    </row>
    <row r="69" spans="1:8" ht="12.75" customHeight="1" x14ac:dyDescent="0.2">
      <c r="A69" s="6">
        <v>2011</v>
      </c>
      <c r="B69" s="116">
        <v>4540000000</v>
      </c>
      <c r="C69" s="141">
        <v>-2.5</v>
      </c>
      <c r="D69" s="133">
        <v>224.9</v>
      </c>
      <c r="E69" s="141">
        <v>3.2</v>
      </c>
      <c r="F69" s="38"/>
      <c r="G69" s="37"/>
    </row>
    <row r="70" spans="1:8" ht="12.75" customHeight="1" x14ac:dyDescent="0.2">
      <c r="A70" s="6">
        <v>2012</v>
      </c>
      <c r="B70" s="116">
        <v>4307000000</v>
      </c>
      <c r="C70" s="141">
        <f>((B70-B69)/B69)*100</f>
        <v>-5.1321585903083697</v>
      </c>
      <c r="D70" s="133">
        <v>229.6</v>
      </c>
      <c r="E70" s="141">
        <v>2.1</v>
      </c>
      <c r="F70" s="38"/>
      <c r="G70" s="37"/>
    </row>
    <row r="71" spans="1:8" ht="12.75" customHeight="1" x14ac:dyDescent="0.2">
      <c r="A71" s="6">
        <v>2013</v>
      </c>
      <c r="B71" s="116">
        <v>4061000000</v>
      </c>
      <c r="C71" s="141">
        <f>((B71-B70)/B70)*100</f>
        <v>-5.7116322266078479</v>
      </c>
      <c r="D71" s="141">
        <v>233</v>
      </c>
      <c r="E71" s="141">
        <v>1.5</v>
      </c>
      <c r="F71" s="38"/>
      <c r="G71" s="37"/>
    </row>
    <row r="72" spans="1:8" ht="12.75" customHeight="1" x14ac:dyDescent="0.2">
      <c r="A72" s="6">
        <v>2014</v>
      </c>
      <c r="B72" s="116">
        <v>4258000000</v>
      </c>
      <c r="C72" s="141">
        <f>((B72-B71)/B71)*100</f>
        <v>4.8510219157842895</v>
      </c>
      <c r="D72" s="133">
        <v>236.7</v>
      </c>
      <c r="E72" s="141">
        <v>1.6</v>
      </c>
      <c r="F72" s="38"/>
      <c r="G72" s="37"/>
    </row>
    <row r="73" spans="1:8" ht="12.75" customHeight="1" x14ac:dyDescent="0.2">
      <c r="A73" s="6">
        <v>2015</v>
      </c>
      <c r="B73" s="116">
        <v>4300000000</v>
      </c>
      <c r="C73" s="141">
        <f>((B73-B72)/B72)*100</f>
        <v>0.98637858149365898</v>
      </c>
      <c r="D73" s="141">
        <v>237</v>
      </c>
      <c r="E73" s="141">
        <v>0.1</v>
      </c>
      <c r="F73" s="38"/>
      <c r="G73" s="37"/>
    </row>
    <row r="74" spans="1:8" ht="12.75" customHeight="1" x14ac:dyDescent="0.2">
      <c r="A74" s="6">
        <v>2016</v>
      </c>
      <c r="B74" s="116">
        <v>4363000000</v>
      </c>
      <c r="C74" s="141">
        <f>((B74-B73)/B73)*100</f>
        <v>1.4651162790697674</v>
      </c>
      <c r="D74" s="133"/>
      <c r="E74" s="141"/>
      <c r="F74" s="38"/>
      <c r="G74" s="37"/>
    </row>
    <row r="75" spans="1:8" ht="12.75" customHeight="1" x14ac:dyDescent="0.2">
      <c r="A75" s="6"/>
      <c r="B75" s="31"/>
      <c r="C75" s="36"/>
      <c r="D75" s="22"/>
      <c r="E75" s="36"/>
      <c r="F75" s="38"/>
      <c r="G75" s="37"/>
    </row>
    <row r="76" spans="1:8" ht="12.75" customHeight="1" x14ac:dyDescent="0.2">
      <c r="A76" s="84" t="s">
        <v>89</v>
      </c>
      <c r="B76" s="34" t="s">
        <v>83</v>
      </c>
      <c r="C76" s="142">
        <f>((B74-B4)/B4)*100</f>
        <v>7969.8241954673822</v>
      </c>
      <c r="D76" s="15" t="s">
        <v>83</v>
      </c>
      <c r="E76" s="143">
        <v>1053.5</v>
      </c>
      <c r="F76" s="38"/>
      <c r="G76" s="37"/>
    </row>
    <row r="77" spans="1:8" x14ac:dyDescent="0.2">
      <c r="A77" s="40"/>
      <c r="B77" s="11"/>
      <c r="C77" s="11"/>
      <c r="D77" s="11"/>
      <c r="E77" s="11"/>
      <c r="G77" s="37"/>
    </row>
    <row r="78" spans="1:8" ht="30" customHeight="1" x14ac:dyDescent="0.2">
      <c r="A78" s="86"/>
      <c r="B78" s="199" t="s">
        <v>125</v>
      </c>
      <c r="C78" s="199"/>
      <c r="D78" s="199"/>
      <c r="E78" s="199"/>
      <c r="F78" s="99"/>
      <c r="G78" s="99"/>
      <c r="H78" s="86"/>
    </row>
    <row r="79" spans="1:8" ht="78.75" customHeight="1" x14ac:dyDescent="0.2">
      <c r="A79" s="90"/>
      <c r="B79" s="199" t="s">
        <v>126</v>
      </c>
      <c r="C79" s="200"/>
      <c r="D79" s="200"/>
      <c r="E79" s="200"/>
      <c r="F79" s="99"/>
      <c r="G79" s="99"/>
      <c r="H79" s="88"/>
    </row>
    <row r="80" spans="1:8" ht="89.25" customHeight="1" x14ac:dyDescent="0.2">
      <c r="A80" s="18"/>
      <c r="B80" s="199" t="s">
        <v>227</v>
      </c>
      <c r="C80" s="199"/>
      <c r="D80" s="199"/>
      <c r="E80" s="199"/>
      <c r="F80" s="99"/>
      <c r="G80" s="99"/>
    </row>
  </sheetData>
  <mergeCells count="4">
    <mergeCell ref="B1:E1"/>
    <mergeCell ref="B78:E78"/>
    <mergeCell ref="B79:E79"/>
    <mergeCell ref="B80:E80"/>
  </mergeCells>
  <phoneticPr fontId="0" type="noConversion"/>
  <pageMargins left="0.75" right="0.75" top="1" bottom="1" header="0.5" footer="0.5"/>
  <pageSetup orientation="portrait" horizontalDpi="4294967292" r:id="rId1"/>
  <headerFooter alignWithMargins="0"/>
  <rowBreaks count="1" manualBreakCount="1">
    <brk id="39"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H20"/>
  <sheetViews>
    <sheetView tabSelected="1" zoomScaleNormal="100" zoomScaleSheetLayoutView="40" zoomScalePageLayoutView="91" workbookViewId="0">
      <selection activeCell="V15" sqref="V15"/>
    </sheetView>
  </sheetViews>
  <sheetFormatPr defaultRowHeight="12.75" x14ac:dyDescent="0.2"/>
  <cols>
    <col min="1" max="1" width="29.28515625" style="4" bestFit="1" customWidth="1"/>
    <col min="2" max="20" width="10.140625" style="4" customWidth="1"/>
    <col min="21" max="21" width="10.140625" style="19" customWidth="1"/>
    <col min="22" max="28" width="10.140625" style="4" customWidth="1"/>
    <col min="29" max="29" width="10.7109375" style="4" customWidth="1"/>
    <col min="30" max="31" width="10.42578125" style="4" customWidth="1"/>
    <col min="32" max="32" width="10.5703125" style="4" customWidth="1"/>
    <col min="33" max="33" width="11" style="4" customWidth="1"/>
    <col min="34" max="16384" width="9.140625" style="4"/>
  </cols>
  <sheetData>
    <row r="1" spans="1:34" ht="12.75" customHeight="1" x14ac:dyDescent="0.2">
      <c r="A1" s="2" t="s">
        <v>53</v>
      </c>
      <c r="B1" s="196" t="s">
        <v>91</v>
      </c>
      <c r="C1" s="196"/>
      <c r="D1" s="196"/>
      <c r="E1" s="196"/>
      <c r="F1" s="196"/>
      <c r="G1" s="196"/>
      <c r="H1" s="196"/>
      <c r="I1" s="196"/>
      <c r="J1" s="196"/>
      <c r="L1" s="82"/>
      <c r="Y1" s="82"/>
    </row>
    <row r="2" spans="1:34" ht="12.75" customHeight="1" thickBot="1" x14ac:dyDescent="0.25">
      <c r="A2" s="5"/>
      <c r="B2" s="2"/>
      <c r="S2" s="85"/>
      <c r="W2" s="1"/>
      <c r="X2" s="1"/>
      <c r="Y2" s="1"/>
      <c r="Z2" s="1"/>
      <c r="AA2" s="1"/>
      <c r="AB2" s="1"/>
      <c r="AC2" s="1"/>
      <c r="AD2" s="1"/>
      <c r="AE2" s="1"/>
      <c r="AF2" s="1"/>
      <c r="AG2" s="85"/>
    </row>
    <row r="3" spans="1:34" s="2" customFormat="1" ht="15" thickTop="1" x14ac:dyDescent="0.2">
      <c r="A3" s="61"/>
      <c r="B3" s="61">
        <v>1984</v>
      </c>
      <c r="C3" s="61">
        <v>1985</v>
      </c>
      <c r="D3" s="144" t="s">
        <v>128</v>
      </c>
      <c r="E3" s="61">
        <v>1987</v>
      </c>
      <c r="F3" s="61">
        <v>1988</v>
      </c>
      <c r="G3" s="61">
        <v>1989</v>
      </c>
      <c r="H3" s="61">
        <v>1990</v>
      </c>
      <c r="I3" s="61">
        <v>1991</v>
      </c>
      <c r="J3" s="61">
        <v>1992</v>
      </c>
      <c r="K3" s="61">
        <v>1993</v>
      </c>
      <c r="L3" s="61">
        <v>1994</v>
      </c>
      <c r="M3" s="61">
        <v>1995</v>
      </c>
      <c r="N3" s="61">
        <v>1996</v>
      </c>
      <c r="O3" s="61">
        <v>1997</v>
      </c>
      <c r="P3" s="61">
        <v>1998</v>
      </c>
      <c r="Q3" s="66">
        <v>1999</v>
      </c>
      <c r="R3" s="66">
        <v>2000</v>
      </c>
      <c r="S3" s="61">
        <v>2002</v>
      </c>
      <c r="T3" s="62">
        <v>2003</v>
      </c>
      <c r="U3" s="63">
        <v>2004</v>
      </c>
      <c r="V3" s="62">
        <v>2005</v>
      </c>
      <c r="W3" s="62">
        <v>2006</v>
      </c>
      <c r="X3" s="62">
        <v>2007</v>
      </c>
      <c r="Y3" s="62">
        <v>2008</v>
      </c>
      <c r="Z3" s="62">
        <v>2009</v>
      </c>
      <c r="AA3" s="62">
        <v>2010</v>
      </c>
      <c r="AB3" s="62">
        <v>2011</v>
      </c>
      <c r="AC3" s="62">
        <v>2012</v>
      </c>
      <c r="AD3" s="62">
        <v>2013</v>
      </c>
      <c r="AE3" s="62">
        <v>2014</v>
      </c>
      <c r="AF3" s="62">
        <v>2015</v>
      </c>
      <c r="AG3" s="62">
        <v>2016</v>
      </c>
      <c r="AH3" s="56"/>
    </row>
    <row r="4" spans="1:34" ht="12.75" customHeight="1" x14ac:dyDescent="0.2">
      <c r="A4" s="4" t="s">
        <v>4</v>
      </c>
      <c r="B4" s="145">
        <v>255856</v>
      </c>
      <c r="C4" s="145">
        <v>285930</v>
      </c>
      <c r="D4" s="145">
        <v>308834</v>
      </c>
      <c r="E4" s="145">
        <v>307658</v>
      </c>
      <c r="F4" s="145">
        <v>337314</v>
      </c>
      <c r="G4" s="145">
        <v>340677</v>
      </c>
      <c r="H4" s="145">
        <v>373761</v>
      </c>
      <c r="I4" s="145">
        <v>437223</v>
      </c>
      <c r="J4" s="145">
        <v>449568</v>
      </c>
      <c r="K4" s="145">
        <v>451451</v>
      </c>
      <c r="L4" s="145">
        <v>443315</v>
      </c>
      <c r="M4" s="145">
        <v>460600</v>
      </c>
      <c r="N4" s="145">
        <v>426900</v>
      </c>
      <c r="O4" s="145">
        <v>441200</v>
      </c>
      <c r="P4" s="145">
        <v>461100</v>
      </c>
      <c r="Q4" s="145">
        <v>474891</v>
      </c>
      <c r="R4" s="145">
        <v>487370</v>
      </c>
      <c r="S4" s="145">
        <v>641385</v>
      </c>
      <c r="T4" s="145">
        <v>663404</v>
      </c>
      <c r="U4" s="146">
        <v>726067</v>
      </c>
      <c r="V4" s="145">
        <v>720194</v>
      </c>
      <c r="W4" s="145">
        <v>777605</v>
      </c>
      <c r="X4" s="145">
        <v>803514</v>
      </c>
      <c r="Y4" s="145">
        <v>831757</v>
      </c>
      <c r="Z4" s="145">
        <v>895030</v>
      </c>
      <c r="AA4" s="145">
        <v>926160</v>
      </c>
      <c r="AB4" s="145">
        <v>914153</v>
      </c>
      <c r="AC4" s="152">
        <v>868592</v>
      </c>
      <c r="AD4" s="153">
        <v>884743</v>
      </c>
      <c r="AE4" s="153">
        <v>859293</v>
      </c>
      <c r="AF4" s="152">
        <v>864286</v>
      </c>
      <c r="AG4" s="152">
        <v>870159</v>
      </c>
    </row>
    <row r="5" spans="1:34" ht="12.75" customHeight="1" x14ac:dyDescent="0.2">
      <c r="A5" s="4" t="s">
        <v>54</v>
      </c>
      <c r="B5" s="145">
        <v>419784</v>
      </c>
      <c r="C5" s="145">
        <v>439398</v>
      </c>
      <c r="D5" s="145">
        <v>455431</v>
      </c>
      <c r="E5" s="145">
        <v>463907</v>
      </c>
      <c r="F5" s="145">
        <v>513786</v>
      </c>
      <c r="G5" s="145">
        <v>506068</v>
      </c>
      <c r="H5" s="145">
        <v>537207</v>
      </c>
      <c r="I5" s="145">
        <v>647675</v>
      </c>
      <c r="J5" s="145">
        <v>663970</v>
      </c>
      <c r="K5" s="145">
        <v>699109</v>
      </c>
      <c r="L5" s="145">
        <v>684696</v>
      </c>
      <c r="M5" s="145">
        <v>728700</v>
      </c>
      <c r="N5" s="145">
        <v>671600</v>
      </c>
      <c r="O5" s="145">
        <v>684000</v>
      </c>
      <c r="P5" s="145">
        <v>708700</v>
      </c>
      <c r="Q5" s="145">
        <v>740481</v>
      </c>
      <c r="R5" s="145">
        <v>757993</v>
      </c>
      <c r="S5" s="145">
        <v>919762</v>
      </c>
      <c r="T5" s="145">
        <v>960871</v>
      </c>
      <c r="U5" s="146">
        <v>1048581</v>
      </c>
      <c r="V5" s="145">
        <v>1079516</v>
      </c>
      <c r="W5" s="145">
        <v>1089898</v>
      </c>
      <c r="X5" s="145">
        <v>1114486</v>
      </c>
      <c r="Y5" s="145">
        <v>1182835</v>
      </c>
      <c r="Z5" s="145">
        <v>1301267</v>
      </c>
      <c r="AA5" s="145">
        <v>1369025</v>
      </c>
      <c r="AB5" s="145">
        <v>1311396</v>
      </c>
      <c r="AC5" s="152">
        <v>1225680</v>
      </c>
      <c r="AD5" s="153">
        <v>1225680</v>
      </c>
      <c r="AE5" s="153">
        <v>1180908</v>
      </c>
      <c r="AF5" s="152">
        <v>1180735</v>
      </c>
      <c r="AG5" s="152">
        <v>1180909</v>
      </c>
    </row>
    <row r="6" spans="1:34" ht="12.75" customHeight="1" x14ac:dyDescent="0.2">
      <c r="A6" s="80" t="s">
        <v>129</v>
      </c>
      <c r="B6" s="145">
        <v>128933</v>
      </c>
      <c r="C6" s="145">
        <v>96415</v>
      </c>
      <c r="D6" s="145">
        <v>155804</v>
      </c>
      <c r="E6" s="145">
        <v>103136</v>
      </c>
      <c r="F6" s="145">
        <v>94981</v>
      </c>
      <c r="G6" s="145">
        <v>120983</v>
      </c>
      <c r="H6" s="145">
        <v>170454</v>
      </c>
      <c r="I6" s="145">
        <v>114187</v>
      </c>
      <c r="J6" s="145">
        <v>80716</v>
      </c>
      <c r="K6" s="145">
        <v>80476</v>
      </c>
      <c r="L6" s="145">
        <v>78750</v>
      </c>
      <c r="M6" s="145">
        <v>86200</v>
      </c>
      <c r="N6" s="145">
        <v>86800</v>
      </c>
      <c r="O6" s="145">
        <v>85300</v>
      </c>
      <c r="P6" s="145">
        <v>86700</v>
      </c>
      <c r="Q6" s="157" t="s">
        <v>133</v>
      </c>
      <c r="R6" s="145">
        <v>100854</v>
      </c>
      <c r="S6" s="145">
        <v>172104</v>
      </c>
      <c r="T6" s="145">
        <v>257505</v>
      </c>
      <c r="U6" s="146">
        <v>18974</v>
      </c>
      <c r="V6" s="145">
        <v>18887</v>
      </c>
      <c r="W6" s="145">
        <v>19617</v>
      </c>
      <c r="X6" s="145">
        <v>24155</v>
      </c>
      <c r="Y6" s="145">
        <v>23001</v>
      </c>
      <c r="Z6" s="145">
        <v>29220</v>
      </c>
      <c r="AA6" s="145">
        <v>21323</v>
      </c>
      <c r="AB6" s="145">
        <v>19794</v>
      </c>
      <c r="AC6" s="152">
        <v>20207</v>
      </c>
      <c r="AD6" s="153">
        <v>18970</v>
      </c>
      <c r="AE6" s="153">
        <v>18994</v>
      </c>
      <c r="AF6" s="152">
        <v>19056</v>
      </c>
      <c r="AG6" s="152">
        <v>20732</v>
      </c>
    </row>
    <row r="7" spans="1:34" ht="12.75" customHeight="1" x14ac:dyDescent="0.2">
      <c r="A7" s="80" t="s">
        <v>130</v>
      </c>
      <c r="B7" s="145">
        <v>82021</v>
      </c>
      <c r="C7" s="145">
        <v>85181</v>
      </c>
      <c r="D7" s="145">
        <v>112191</v>
      </c>
      <c r="E7" s="145">
        <v>101633</v>
      </c>
      <c r="F7" s="145">
        <v>107306</v>
      </c>
      <c r="G7" s="145">
        <v>103640</v>
      </c>
      <c r="H7" s="145">
        <v>116221</v>
      </c>
      <c r="I7" s="145">
        <v>139806</v>
      </c>
      <c r="J7" s="145">
        <v>151633</v>
      </c>
      <c r="K7" s="145">
        <v>149613</v>
      </c>
      <c r="L7" s="145">
        <v>150223</v>
      </c>
      <c r="M7" s="145">
        <v>159700</v>
      </c>
      <c r="N7" s="145">
        <v>143000</v>
      </c>
      <c r="O7" s="145">
        <v>139800</v>
      </c>
      <c r="P7" s="145">
        <v>164700</v>
      </c>
      <c r="Q7" s="157" t="s">
        <v>134</v>
      </c>
      <c r="R7" s="145">
        <v>213474</v>
      </c>
      <c r="S7" s="145">
        <v>327593</v>
      </c>
      <c r="T7" s="145">
        <v>456782</v>
      </c>
      <c r="U7" s="146">
        <v>308042</v>
      </c>
      <c r="V7" s="145">
        <v>362200</v>
      </c>
      <c r="W7" s="145">
        <v>424193</v>
      </c>
      <c r="X7" s="145">
        <v>449917</v>
      </c>
      <c r="Y7" s="145">
        <v>413471</v>
      </c>
      <c r="Z7" s="145">
        <v>529586</v>
      </c>
      <c r="AA7" s="145">
        <v>601586</v>
      </c>
      <c r="AB7" s="145">
        <v>585782</v>
      </c>
      <c r="AC7" s="154">
        <v>567509</v>
      </c>
      <c r="AD7" s="153">
        <v>492381</v>
      </c>
      <c r="AE7" s="153">
        <v>602030</v>
      </c>
      <c r="AF7" s="152">
        <v>600261</v>
      </c>
      <c r="AG7" s="152">
        <v>612904</v>
      </c>
    </row>
    <row r="8" spans="1:34" ht="12.75" customHeight="1" x14ac:dyDescent="0.2">
      <c r="A8" s="19" t="s">
        <v>55</v>
      </c>
      <c r="B8" s="145">
        <v>2158</v>
      </c>
      <c r="C8" s="145">
        <v>2080</v>
      </c>
      <c r="D8" s="145">
        <v>2197</v>
      </c>
      <c r="E8" s="145">
        <v>2062</v>
      </c>
      <c r="F8" s="145">
        <v>2221</v>
      </c>
      <c r="G8" s="145">
        <v>2521</v>
      </c>
      <c r="H8" s="145">
        <v>2638</v>
      </c>
      <c r="I8" s="145">
        <v>3519</v>
      </c>
      <c r="J8" s="145">
        <v>2862</v>
      </c>
      <c r="K8" s="145">
        <v>4906</v>
      </c>
      <c r="L8" s="145">
        <v>3008</v>
      </c>
      <c r="M8" s="145">
        <v>3200</v>
      </c>
      <c r="N8" s="145">
        <v>3100</v>
      </c>
      <c r="O8" s="145">
        <v>2900</v>
      </c>
      <c r="P8" s="145">
        <v>3000</v>
      </c>
      <c r="Q8" s="145">
        <v>3052</v>
      </c>
      <c r="R8" s="145">
        <v>3438</v>
      </c>
      <c r="S8" s="145">
        <v>5646</v>
      </c>
      <c r="T8" s="145">
        <v>6063</v>
      </c>
      <c r="U8" s="146">
        <v>5932</v>
      </c>
      <c r="V8" s="145">
        <v>6275</v>
      </c>
      <c r="W8" s="145">
        <v>7557</v>
      </c>
      <c r="X8" s="145">
        <v>7697</v>
      </c>
      <c r="Y8" s="145">
        <v>8786</v>
      </c>
      <c r="Z8" s="145">
        <v>10906</v>
      </c>
      <c r="AA8" s="145">
        <v>11390</v>
      </c>
      <c r="AB8" s="145">
        <v>11367</v>
      </c>
      <c r="AC8" s="154">
        <v>12000</v>
      </c>
      <c r="AD8" s="153">
        <v>12000</v>
      </c>
      <c r="AE8" s="153">
        <v>11856</v>
      </c>
      <c r="AF8" s="152">
        <v>15573</v>
      </c>
      <c r="AG8" s="152">
        <v>12113</v>
      </c>
      <c r="AH8" s="19"/>
    </row>
    <row r="9" spans="1:34" ht="12.75" customHeight="1" x14ac:dyDescent="0.2">
      <c r="A9" s="4" t="s">
        <v>8</v>
      </c>
      <c r="B9" s="145">
        <v>16723</v>
      </c>
      <c r="C9" s="145">
        <v>17541</v>
      </c>
      <c r="D9" s="145">
        <v>18455</v>
      </c>
      <c r="E9" s="145">
        <v>17251</v>
      </c>
      <c r="F9" s="145">
        <v>17886</v>
      </c>
      <c r="G9" s="145">
        <v>18361</v>
      </c>
      <c r="H9" s="145">
        <v>19580</v>
      </c>
      <c r="I9" s="145">
        <v>21183</v>
      </c>
      <c r="J9" s="145">
        <v>22542</v>
      </c>
      <c r="K9" s="145">
        <v>22542</v>
      </c>
      <c r="L9" s="145">
        <v>22317</v>
      </c>
      <c r="M9" s="145">
        <v>23200</v>
      </c>
      <c r="N9" s="145">
        <v>24300</v>
      </c>
      <c r="O9" s="145">
        <v>24500</v>
      </c>
      <c r="P9" s="145">
        <v>24800</v>
      </c>
      <c r="Q9" s="145">
        <v>25671</v>
      </c>
      <c r="R9" s="145">
        <v>26121</v>
      </c>
      <c r="S9" s="145">
        <v>30780</v>
      </c>
      <c r="T9" s="145">
        <v>31892</v>
      </c>
      <c r="U9" s="146">
        <v>34790</v>
      </c>
      <c r="V9" s="145">
        <v>34640</v>
      </c>
      <c r="W9" s="145">
        <v>35096</v>
      </c>
      <c r="X9" s="145">
        <v>35204</v>
      </c>
      <c r="Y9" s="145">
        <v>37306</v>
      </c>
      <c r="Z9" s="145">
        <v>44082</v>
      </c>
      <c r="AA9" s="145">
        <v>45165</v>
      </c>
      <c r="AB9" s="145">
        <v>46711</v>
      </c>
      <c r="AC9" s="154">
        <v>43787</v>
      </c>
      <c r="AD9" s="153">
        <v>43787</v>
      </c>
      <c r="AE9" s="153">
        <v>45700</v>
      </c>
      <c r="AF9" s="152">
        <v>45700</v>
      </c>
      <c r="AG9" s="152">
        <v>46500</v>
      </c>
    </row>
    <row r="10" spans="1:34" s="19" customFormat="1" ht="12.75" customHeight="1" x14ac:dyDescent="0.2">
      <c r="A10" s="19" t="s">
        <v>7</v>
      </c>
      <c r="B10" s="146">
        <v>36700</v>
      </c>
      <c r="C10" s="146">
        <v>39833</v>
      </c>
      <c r="D10" s="146">
        <v>38963</v>
      </c>
      <c r="E10" s="146">
        <v>39602</v>
      </c>
      <c r="F10" s="146">
        <v>43022</v>
      </c>
      <c r="G10" s="146">
        <v>44684</v>
      </c>
      <c r="H10" s="146">
        <v>46895</v>
      </c>
      <c r="I10" s="146">
        <v>52743</v>
      </c>
      <c r="J10" s="146">
        <v>56583</v>
      </c>
      <c r="K10" s="146">
        <v>57291</v>
      </c>
      <c r="L10" s="146">
        <v>56718</v>
      </c>
      <c r="M10" s="146">
        <v>60100</v>
      </c>
      <c r="N10" s="146">
        <v>60100</v>
      </c>
      <c r="O10" s="146">
        <v>62600</v>
      </c>
      <c r="P10" s="146">
        <v>64600</v>
      </c>
      <c r="Q10" s="146">
        <v>67124</v>
      </c>
      <c r="R10" s="146">
        <v>70973</v>
      </c>
      <c r="S10" s="146">
        <v>81454</v>
      </c>
      <c r="T10" s="146">
        <v>88250</v>
      </c>
      <c r="U10" s="146">
        <v>96385</v>
      </c>
      <c r="V10" s="146">
        <v>96118</v>
      </c>
      <c r="W10" s="146">
        <v>99907</v>
      </c>
      <c r="X10" s="146">
        <v>100786</v>
      </c>
      <c r="Y10" s="146">
        <v>102344</v>
      </c>
      <c r="Z10" s="146">
        <v>107323</v>
      </c>
      <c r="AA10" s="146">
        <v>112490</v>
      </c>
      <c r="AB10" s="146">
        <v>111018</v>
      </c>
      <c r="AC10" s="194">
        <v>106790</v>
      </c>
      <c r="AD10" s="195">
        <v>106790</v>
      </c>
      <c r="AE10" s="195">
        <v>105350</v>
      </c>
      <c r="AF10" s="194">
        <v>106945</v>
      </c>
      <c r="AG10" s="194">
        <v>106945</v>
      </c>
    </row>
    <row r="11" spans="1:34" ht="12.75" customHeight="1" x14ac:dyDescent="0.2">
      <c r="A11" s="80" t="s">
        <v>131</v>
      </c>
      <c r="B11" s="145">
        <v>210</v>
      </c>
      <c r="C11" s="145">
        <v>217</v>
      </c>
      <c r="D11" s="145">
        <v>227</v>
      </c>
      <c r="E11" s="145">
        <v>123</v>
      </c>
      <c r="F11" s="145">
        <v>129</v>
      </c>
      <c r="G11" s="145">
        <v>123</v>
      </c>
      <c r="H11" s="145">
        <v>101</v>
      </c>
      <c r="I11" s="145">
        <v>127</v>
      </c>
      <c r="J11" s="145">
        <v>130</v>
      </c>
      <c r="K11" s="145">
        <v>130</v>
      </c>
      <c r="L11" s="145">
        <v>128</v>
      </c>
      <c r="M11" s="145"/>
      <c r="N11" s="145"/>
      <c r="O11" s="145"/>
      <c r="P11" s="145"/>
      <c r="Q11" s="145"/>
      <c r="R11" s="145"/>
      <c r="S11" s="145"/>
      <c r="T11" s="146"/>
      <c r="U11" s="146"/>
      <c r="V11" s="146"/>
      <c r="W11" s="145"/>
      <c r="X11" s="145"/>
      <c r="Y11" s="145"/>
      <c r="Z11" s="145"/>
      <c r="AA11" s="145"/>
      <c r="AB11" s="145"/>
      <c r="AC11" s="151"/>
      <c r="AD11" s="151"/>
      <c r="AE11" s="151"/>
      <c r="AF11" s="151"/>
      <c r="AG11" s="151"/>
    </row>
    <row r="12" spans="1:34" ht="12.75" customHeight="1" x14ac:dyDescent="0.2">
      <c r="A12" s="19" t="s">
        <v>77</v>
      </c>
      <c r="B12" s="145">
        <v>271710</v>
      </c>
      <c r="C12" s="145">
        <v>299704</v>
      </c>
      <c r="D12" s="145">
        <v>339639</v>
      </c>
      <c r="E12" s="145">
        <v>304910</v>
      </c>
      <c r="F12" s="145">
        <v>329847</v>
      </c>
      <c r="G12" s="145">
        <v>347339</v>
      </c>
      <c r="H12" s="145">
        <v>364720</v>
      </c>
      <c r="I12" s="145">
        <v>419130</v>
      </c>
      <c r="J12" s="145">
        <v>442647</v>
      </c>
      <c r="K12" s="145">
        <v>435167</v>
      </c>
      <c r="L12" s="145">
        <v>430815</v>
      </c>
      <c r="M12" s="145">
        <v>449400</v>
      </c>
      <c r="N12" s="145">
        <v>374000</v>
      </c>
      <c r="O12" s="145">
        <v>332500</v>
      </c>
      <c r="P12" s="145">
        <v>339500</v>
      </c>
      <c r="Q12" s="145">
        <v>359268</v>
      </c>
      <c r="R12" s="145">
        <v>377561</v>
      </c>
      <c r="S12" s="145">
        <v>429444</v>
      </c>
      <c r="T12" s="146">
        <v>453051</v>
      </c>
      <c r="U12" s="146">
        <v>473500</v>
      </c>
      <c r="V12" s="146">
        <v>467205</v>
      </c>
      <c r="W12" s="145">
        <v>477571</v>
      </c>
      <c r="X12" s="145">
        <v>481070</v>
      </c>
      <c r="Y12" s="145">
        <v>499748</v>
      </c>
      <c r="Z12" s="145">
        <v>531000</v>
      </c>
      <c r="AA12" s="145">
        <v>556849</v>
      </c>
      <c r="AB12" s="145">
        <v>546254</v>
      </c>
      <c r="AC12" s="152">
        <v>511296</v>
      </c>
      <c r="AD12" s="153">
        <v>506282</v>
      </c>
      <c r="AE12" s="153">
        <v>505383</v>
      </c>
      <c r="AF12" s="152">
        <v>522000</v>
      </c>
      <c r="AG12" s="152">
        <v>531000</v>
      </c>
    </row>
    <row r="13" spans="1:34" ht="12.75" customHeight="1" x14ac:dyDescent="0.2">
      <c r="A13" s="80" t="s">
        <v>94</v>
      </c>
      <c r="B13" s="145">
        <v>125700</v>
      </c>
      <c r="C13" s="145">
        <v>122704</v>
      </c>
      <c r="D13" s="145">
        <v>122268</v>
      </c>
      <c r="E13" s="145">
        <v>94956</v>
      </c>
      <c r="F13" s="145">
        <v>89521</v>
      </c>
      <c r="G13" s="145">
        <v>85731</v>
      </c>
      <c r="H13" s="145">
        <v>98018</v>
      </c>
      <c r="I13" s="145">
        <v>79615</v>
      </c>
      <c r="J13" s="145">
        <v>91591</v>
      </c>
      <c r="K13" s="145">
        <v>89591</v>
      </c>
      <c r="L13" s="145">
        <v>29082</v>
      </c>
      <c r="M13" s="145">
        <v>32200</v>
      </c>
      <c r="N13" s="145">
        <v>30307</v>
      </c>
      <c r="O13" s="145">
        <v>29077</v>
      </c>
      <c r="P13" s="145">
        <v>29077</v>
      </c>
      <c r="Q13" s="145">
        <v>29264</v>
      </c>
      <c r="R13" s="145">
        <v>29872</v>
      </c>
      <c r="S13" s="145">
        <v>81000</v>
      </c>
      <c r="T13" s="146">
        <v>119025</v>
      </c>
      <c r="U13" s="146">
        <v>88800</v>
      </c>
      <c r="V13" s="146">
        <v>119787</v>
      </c>
      <c r="W13" s="145">
        <v>122193</v>
      </c>
      <c r="X13" s="145">
        <v>122050</v>
      </c>
      <c r="Y13" s="145">
        <v>124688</v>
      </c>
      <c r="Z13" s="145">
        <v>174354</v>
      </c>
      <c r="AA13" s="145">
        <v>147461</v>
      </c>
      <c r="AB13" s="145">
        <v>135067</v>
      </c>
      <c r="AC13" s="152">
        <v>126200</v>
      </c>
      <c r="AD13" s="153">
        <v>119132</v>
      </c>
      <c r="AE13" s="153">
        <v>119300</v>
      </c>
      <c r="AF13" s="152">
        <v>119993</v>
      </c>
      <c r="AG13" s="152">
        <v>117068</v>
      </c>
    </row>
    <row r="14" spans="1:34" s="19" customFormat="1" ht="12.75" customHeight="1" x14ac:dyDescent="0.2">
      <c r="A14" s="106" t="s">
        <v>132</v>
      </c>
      <c r="B14" s="146">
        <v>228715</v>
      </c>
      <c r="C14" s="146">
        <v>228242</v>
      </c>
      <c r="D14" s="146">
        <v>242829</v>
      </c>
      <c r="E14" s="146">
        <v>183670</v>
      </c>
      <c r="F14" s="146">
        <v>191998</v>
      </c>
      <c r="G14" s="146">
        <v>199650</v>
      </c>
      <c r="H14" s="146">
        <v>211100</v>
      </c>
      <c r="I14" s="146">
        <v>239924</v>
      </c>
      <c r="J14" s="146">
        <v>248308</v>
      </c>
      <c r="K14" s="146">
        <v>252808</v>
      </c>
      <c r="L14" s="146">
        <v>250813</v>
      </c>
      <c r="M14" s="146">
        <v>263100</v>
      </c>
      <c r="N14" s="146">
        <v>264600</v>
      </c>
      <c r="O14" s="146">
        <v>269100</v>
      </c>
      <c r="P14" s="146">
        <v>281800</v>
      </c>
      <c r="Q14" s="146">
        <v>296516</v>
      </c>
      <c r="R14" s="146">
        <v>323380</v>
      </c>
      <c r="S14" s="146">
        <v>400209</v>
      </c>
      <c r="T14" s="146">
        <v>414925</v>
      </c>
      <c r="U14" s="146">
        <v>544092</v>
      </c>
      <c r="V14" s="146">
        <v>545362</v>
      </c>
      <c r="W14" s="146">
        <v>554893</v>
      </c>
      <c r="X14" s="146">
        <v>508760</v>
      </c>
      <c r="Y14" s="146">
        <v>563049</v>
      </c>
      <c r="Z14" s="146">
        <v>607096</v>
      </c>
      <c r="AA14" s="146">
        <v>643337</v>
      </c>
      <c r="AB14" s="146">
        <v>628677</v>
      </c>
      <c r="AC14" s="194">
        <v>587344</v>
      </c>
      <c r="AD14" s="195">
        <v>588607</v>
      </c>
      <c r="AE14" s="195">
        <v>578982</v>
      </c>
      <c r="AF14" s="194">
        <v>590921</v>
      </c>
      <c r="AG14" s="194">
        <v>599912</v>
      </c>
    </row>
    <row r="15" spans="1:34" ht="12.75" customHeight="1" x14ac:dyDescent="0.2">
      <c r="A15" s="4" t="s">
        <v>9</v>
      </c>
      <c r="B15" s="145">
        <v>14831</v>
      </c>
      <c r="C15" s="145">
        <v>15692</v>
      </c>
      <c r="D15" s="145">
        <v>17000</v>
      </c>
      <c r="E15" s="145">
        <v>15532</v>
      </c>
      <c r="F15" s="145">
        <v>16901</v>
      </c>
      <c r="G15" s="145">
        <v>17937</v>
      </c>
      <c r="H15" s="145">
        <v>18900</v>
      </c>
      <c r="I15" s="145">
        <v>19557</v>
      </c>
      <c r="J15" s="145">
        <v>21025</v>
      </c>
      <c r="K15" s="145">
        <v>21025</v>
      </c>
      <c r="L15" s="145">
        <v>21315</v>
      </c>
      <c r="M15" s="145">
        <v>22000</v>
      </c>
      <c r="N15" s="145"/>
      <c r="O15" s="145"/>
      <c r="P15" s="145"/>
      <c r="Q15" s="145"/>
      <c r="R15" s="145"/>
      <c r="S15" s="145"/>
      <c r="T15" s="146"/>
      <c r="U15" s="147"/>
      <c r="V15" s="147"/>
      <c r="W15" s="148"/>
      <c r="X15" s="148"/>
      <c r="Y15" s="148"/>
      <c r="Z15" s="148"/>
      <c r="AA15" s="148"/>
      <c r="AB15" s="148"/>
      <c r="AC15" s="151"/>
      <c r="AD15" s="151"/>
      <c r="AE15" s="151"/>
      <c r="AF15" s="151"/>
      <c r="AG15" s="151"/>
    </row>
    <row r="16" spans="1:34" ht="12.75" customHeight="1" x14ac:dyDescent="0.2">
      <c r="A16" s="23" t="s">
        <v>56</v>
      </c>
      <c r="B16" s="149"/>
      <c r="C16" s="149"/>
      <c r="D16" s="149"/>
      <c r="E16" s="149"/>
      <c r="F16" s="149"/>
      <c r="G16" s="149"/>
      <c r="H16" s="149"/>
      <c r="I16" s="149"/>
      <c r="J16" s="149"/>
      <c r="K16" s="149"/>
      <c r="L16" s="149"/>
      <c r="M16" s="149"/>
      <c r="N16" s="149"/>
      <c r="O16" s="149">
        <v>2600</v>
      </c>
      <c r="P16" s="149">
        <v>2500</v>
      </c>
      <c r="Q16" s="149">
        <v>2086</v>
      </c>
      <c r="R16" s="149">
        <v>1992</v>
      </c>
      <c r="S16" s="149">
        <v>2059</v>
      </c>
      <c r="T16" s="149">
        <v>2157</v>
      </c>
      <c r="U16" s="150">
        <v>2421</v>
      </c>
      <c r="V16" s="149">
        <v>2402</v>
      </c>
      <c r="W16" s="149">
        <v>3081</v>
      </c>
      <c r="X16" s="149">
        <v>3103</v>
      </c>
      <c r="Y16" s="149">
        <v>3342</v>
      </c>
      <c r="Z16" s="149">
        <v>4072</v>
      </c>
      <c r="AA16" s="149">
        <v>4377</v>
      </c>
      <c r="AB16" s="149">
        <v>4077</v>
      </c>
      <c r="AC16" s="155">
        <v>3817</v>
      </c>
      <c r="AD16" s="156">
        <v>3817</v>
      </c>
      <c r="AE16" s="155">
        <v>3868</v>
      </c>
      <c r="AF16" s="155">
        <v>3959</v>
      </c>
      <c r="AG16" s="155">
        <v>3959</v>
      </c>
    </row>
    <row r="18" spans="2:18" ht="39" customHeight="1" x14ac:dyDescent="0.2">
      <c r="B18" s="199" t="s">
        <v>229</v>
      </c>
      <c r="C18" s="200"/>
      <c r="D18" s="200"/>
      <c r="E18" s="200"/>
      <c r="F18" s="200"/>
      <c r="G18" s="200"/>
      <c r="H18" s="200"/>
      <c r="I18" s="200"/>
      <c r="J18" s="200"/>
      <c r="K18" s="200"/>
      <c r="L18" s="200"/>
      <c r="M18" s="200"/>
      <c r="N18" s="200"/>
      <c r="O18" s="200"/>
      <c r="P18" s="200"/>
      <c r="Q18" s="200"/>
      <c r="R18" s="200"/>
    </row>
    <row r="19" spans="2:18" ht="89.25" customHeight="1" x14ac:dyDescent="0.2">
      <c r="B19" s="199" t="s">
        <v>127</v>
      </c>
      <c r="C19" s="200"/>
      <c r="D19" s="200"/>
      <c r="E19" s="200"/>
      <c r="F19" s="200"/>
      <c r="G19" s="200"/>
      <c r="H19" s="200"/>
      <c r="I19" s="200"/>
      <c r="J19" s="200"/>
      <c r="K19" s="200"/>
      <c r="L19" s="200"/>
      <c r="M19" s="200"/>
      <c r="N19" s="200"/>
      <c r="O19" s="200"/>
      <c r="P19" s="200"/>
      <c r="Q19" s="200"/>
      <c r="R19" s="200"/>
    </row>
    <row r="20" spans="2:18" ht="66.75" customHeight="1" x14ac:dyDescent="0.2">
      <c r="B20" s="199" t="s">
        <v>228</v>
      </c>
      <c r="C20" s="200"/>
      <c r="D20" s="200"/>
      <c r="E20" s="200"/>
      <c r="F20" s="200"/>
      <c r="G20" s="200"/>
      <c r="H20" s="200"/>
      <c r="I20" s="200"/>
      <c r="J20" s="200"/>
      <c r="K20" s="200"/>
      <c r="L20" s="200"/>
      <c r="M20" s="200"/>
      <c r="N20" s="200"/>
      <c r="O20" s="200"/>
      <c r="P20" s="200"/>
      <c r="Q20" s="200"/>
      <c r="R20" s="200"/>
    </row>
  </sheetData>
  <mergeCells count="4">
    <mergeCell ref="B1:J1"/>
    <mergeCell ref="B18:R18"/>
    <mergeCell ref="B19:R19"/>
    <mergeCell ref="B20:R20"/>
  </mergeCells>
  <phoneticPr fontId="0" type="noConversion"/>
  <pageMargins left="0.75" right="0.75" top="1" bottom="1" header="0.5" footer="0.5"/>
  <pageSetup scale="96" orientation="landscape" horizontalDpi="4294967292" r:id="rId1"/>
  <headerFooter alignWithMargins="0"/>
  <colBreaks count="2" manualBreakCount="2">
    <brk id="11" max="26" man="1"/>
    <brk id="2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90"/>
  <sheetViews>
    <sheetView zoomScale="85" zoomScaleNormal="85" zoomScaleSheetLayoutView="85" zoomScalePageLayoutView="85" workbookViewId="0">
      <selection activeCell="B34" sqref="B34:C34"/>
    </sheetView>
  </sheetViews>
  <sheetFormatPr defaultRowHeight="12.75" x14ac:dyDescent="0.2"/>
  <cols>
    <col min="1" max="1" width="9.5703125" style="4" bestFit="1" customWidth="1"/>
    <col min="2" max="2" width="27.7109375" style="4" customWidth="1"/>
    <col min="3" max="3" width="9.5703125" style="4" bestFit="1" customWidth="1"/>
    <col min="4" max="4" width="9.85546875" style="4" bestFit="1" customWidth="1"/>
    <col min="5" max="5" width="10.140625" style="4" bestFit="1" customWidth="1"/>
    <col min="6" max="9" width="9.28515625" style="4" bestFit="1" customWidth="1"/>
    <col min="10" max="10" width="10.85546875" style="4" bestFit="1" customWidth="1"/>
    <col min="11" max="11" width="11.28515625" style="19" bestFit="1" customWidth="1"/>
    <col min="12" max="12" width="10.28515625" style="19" bestFit="1" customWidth="1"/>
    <col min="13" max="16384" width="9.140625" style="4"/>
  </cols>
  <sheetData>
    <row r="1" spans="1:13" ht="12.75" customHeight="1" x14ac:dyDescent="0.2">
      <c r="A1" s="4" t="s">
        <v>57</v>
      </c>
      <c r="B1" s="207" t="s">
        <v>92</v>
      </c>
    </row>
    <row r="2" spans="1:13" ht="12.75" customHeight="1" x14ac:dyDescent="0.2">
      <c r="B2" s="207"/>
    </row>
    <row r="3" spans="1:13" ht="12.75" customHeight="1" x14ac:dyDescent="0.2">
      <c r="A3" s="78"/>
      <c r="B3" s="23"/>
      <c r="K3" s="12"/>
      <c r="L3" s="12"/>
      <c r="M3" s="11"/>
    </row>
    <row r="4" spans="1:13" ht="29.25" customHeight="1" x14ac:dyDescent="0.2">
      <c r="A4" s="77"/>
      <c r="B4" s="91" t="s">
        <v>135</v>
      </c>
      <c r="C4" s="28"/>
      <c r="D4" s="28"/>
      <c r="E4" s="28"/>
      <c r="K4" s="12"/>
      <c r="L4" s="12"/>
      <c r="M4" s="11"/>
    </row>
    <row r="5" spans="1:13" x14ac:dyDescent="0.2">
      <c r="A5" s="7">
        <v>1977</v>
      </c>
      <c r="B5" s="158">
        <v>298491</v>
      </c>
      <c r="C5" s="28"/>
      <c r="D5" s="28"/>
      <c r="E5" s="28"/>
      <c r="K5" s="12"/>
      <c r="L5" s="12"/>
      <c r="M5" s="11"/>
    </row>
    <row r="6" spans="1:13" x14ac:dyDescent="0.2">
      <c r="A6" s="7">
        <v>1981</v>
      </c>
      <c r="B6" s="158" t="s">
        <v>136</v>
      </c>
      <c r="C6" s="28"/>
      <c r="D6" s="28"/>
      <c r="E6" s="28"/>
      <c r="K6" s="12"/>
      <c r="L6" s="12"/>
      <c r="M6" s="11"/>
    </row>
    <row r="7" spans="1:13" x14ac:dyDescent="0.2">
      <c r="A7" s="7">
        <v>1983</v>
      </c>
      <c r="B7" s="158" t="s">
        <v>137</v>
      </c>
      <c r="C7" s="28"/>
      <c r="D7" s="28"/>
      <c r="E7" s="28"/>
      <c r="K7" s="12"/>
      <c r="L7" s="12"/>
      <c r="M7" s="11"/>
    </row>
    <row r="8" spans="1:13" x14ac:dyDescent="0.2">
      <c r="A8" s="7">
        <v>1985</v>
      </c>
      <c r="B8" s="158" t="s">
        <v>138</v>
      </c>
      <c r="C8" s="28"/>
      <c r="D8" s="28"/>
      <c r="E8" s="28"/>
    </row>
    <row r="9" spans="1:13" x14ac:dyDescent="0.2">
      <c r="A9" s="7">
        <v>1987</v>
      </c>
      <c r="B9" s="158" t="s">
        <v>139</v>
      </c>
      <c r="C9" s="28"/>
      <c r="D9" s="28"/>
      <c r="E9" s="28"/>
    </row>
    <row r="10" spans="1:13" x14ac:dyDescent="0.2">
      <c r="A10" s="7">
        <v>1989</v>
      </c>
      <c r="B10" s="159" t="s">
        <v>140</v>
      </c>
      <c r="C10" s="28"/>
      <c r="D10" s="28"/>
      <c r="E10" s="28"/>
    </row>
    <row r="11" spans="1:13" x14ac:dyDescent="0.2">
      <c r="A11" s="7">
        <v>1991</v>
      </c>
      <c r="B11" s="158" t="s">
        <v>141</v>
      </c>
      <c r="C11" s="28"/>
      <c r="D11" s="28"/>
      <c r="E11" s="28"/>
    </row>
    <row r="12" spans="1:13" x14ac:dyDescent="0.2">
      <c r="A12" s="7">
        <v>1993</v>
      </c>
      <c r="B12" s="158" t="s">
        <v>142</v>
      </c>
      <c r="C12" s="28"/>
      <c r="D12" s="28"/>
      <c r="E12" s="28"/>
    </row>
    <row r="13" spans="1:13" x14ac:dyDescent="0.2">
      <c r="A13" s="7">
        <v>1995</v>
      </c>
      <c r="B13" s="158" t="s">
        <v>143</v>
      </c>
      <c r="C13" s="28"/>
      <c r="D13" s="28"/>
      <c r="E13" s="28"/>
      <c r="F13" s="3"/>
    </row>
    <row r="14" spans="1:13" x14ac:dyDescent="0.2">
      <c r="A14" s="7">
        <v>1997</v>
      </c>
      <c r="B14" s="158" t="s">
        <v>144</v>
      </c>
      <c r="C14" s="28"/>
      <c r="D14" s="28"/>
      <c r="E14" s="28"/>
    </row>
    <row r="15" spans="1:13" x14ac:dyDescent="0.2">
      <c r="A15" s="7">
        <v>1999</v>
      </c>
      <c r="B15" s="158" t="s">
        <v>145</v>
      </c>
      <c r="C15" s="28"/>
      <c r="D15" s="28"/>
      <c r="E15" s="28"/>
    </row>
    <row r="16" spans="1:13" x14ac:dyDescent="0.2">
      <c r="A16" s="9">
        <v>2001</v>
      </c>
      <c r="B16" s="159" t="s">
        <v>146</v>
      </c>
      <c r="C16" s="28"/>
      <c r="D16" s="28"/>
      <c r="E16" s="28"/>
    </row>
    <row r="17" spans="1:5" x14ac:dyDescent="0.2">
      <c r="A17" s="9">
        <v>2003</v>
      </c>
      <c r="B17" s="159" t="s">
        <v>147</v>
      </c>
      <c r="C17" s="28"/>
      <c r="D17" s="28"/>
      <c r="E17" s="28"/>
    </row>
    <row r="18" spans="1:5" x14ac:dyDescent="0.2">
      <c r="A18" s="9">
        <v>2004</v>
      </c>
      <c r="B18" s="160">
        <v>1198149</v>
      </c>
      <c r="C18" s="28"/>
      <c r="D18" s="28"/>
      <c r="E18" s="28"/>
    </row>
    <row r="19" spans="1:5" x14ac:dyDescent="0.2">
      <c r="A19" s="9">
        <v>2005</v>
      </c>
      <c r="B19" s="160">
        <v>1246228</v>
      </c>
      <c r="C19" s="28"/>
      <c r="D19" s="28"/>
      <c r="E19" s="28"/>
    </row>
    <row r="20" spans="1:5" x14ac:dyDescent="0.2">
      <c r="A20" s="7">
        <v>2006</v>
      </c>
      <c r="B20" s="161">
        <v>1227837</v>
      </c>
      <c r="C20" s="28"/>
      <c r="D20" s="28"/>
      <c r="E20" s="28"/>
    </row>
    <row r="21" spans="1:5" x14ac:dyDescent="0.2">
      <c r="A21" s="7">
        <v>2007</v>
      </c>
      <c r="B21" s="161">
        <v>1275209</v>
      </c>
      <c r="C21" s="28"/>
      <c r="D21" s="28"/>
      <c r="E21" s="28"/>
    </row>
    <row r="22" spans="1:5" x14ac:dyDescent="0.2">
      <c r="A22" s="9">
        <v>2008</v>
      </c>
      <c r="B22" s="161">
        <v>1332294</v>
      </c>
      <c r="C22" s="28"/>
      <c r="D22" s="28"/>
      <c r="E22" s="28"/>
    </row>
    <row r="23" spans="1:5" x14ac:dyDescent="0.2">
      <c r="A23" s="9">
        <v>2009</v>
      </c>
      <c r="B23" s="161">
        <v>1400000</v>
      </c>
      <c r="C23" s="28"/>
      <c r="D23" s="28"/>
      <c r="E23" s="28"/>
    </row>
    <row r="24" spans="1:5" x14ac:dyDescent="0.2">
      <c r="A24" s="6">
        <v>2010</v>
      </c>
      <c r="B24" s="161">
        <v>1522114</v>
      </c>
      <c r="C24" s="28"/>
      <c r="D24" s="28"/>
      <c r="E24" s="28"/>
    </row>
    <row r="25" spans="1:5" x14ac:dyDescent="0.2">
      <c r="A25" s="6">
        <v>2012</v>
      </c>
      <c r="B25" s="161">
        <v>1446009</v>
      </c>
      <c r="C25" s="28"/>
      <c r="D25" s="28"/>
      <c r="E25" s="28"/>
    </row>
    <row r="26" spans="1:5" x14ac:dyDescent="0.2">
      <c r="A26" s="6">
        <v>2012</v>
      </c>
      <c r="B26" s="161">
        <v>1353357</v>
      </c>
      <c r="C26" s="99"/>
      <c r="D26" s="86"/>
      <c r="E26" s="28"/>
    </row>
    <row r="27" spans="1:5" ht="12.75" customHeight="1" x14ac:dyDescent="0.2">
      <c r="A27" s="6">
        <v>2013</v>
      </c>
      <c r="B27" s="162">
        <v>1243560</v>
      </c>
      <c r="C27" s="99"/>
      <c r="D27" s="89"/>
      <c r="E27" s="28"/>
    </row>
    <row r="28" spans="1:5" x14ac:dyDescent="0.2">
      <c r="A28" s="111">
        <v>2014</v>
      </c>
      <c r="B28" s="161">
        <v>1255909</v>
      </c>
      <c r="C28" s="99"/>
      <c r="D28" s="28"/>
      <c r="E28" s="28"/>
    </row>
    <row r="29" spans="1:5" x14ac:dyDescent="0.2">
      <c r="A29" s="111">
        <v>2015</v>
      </c>
      <c r="B29" s="161">
        <v>1255960</v>
      </c>
      <c r="C29" s="28"/>
      <c r="D29" s="28"/>
      <c r="E29" s="28"/>
    </row>
    <row r="30" spans="1:5" x14ac:dyDescent="0.2">
      <c r="A30" s="84">
        <v>2016</v>
      </c>
      <c r="B30" s="163">
        <v>1268520</v>
      </c>
      <c r="C30" s="28"/>
      <c r="D30" s="28"/>
      <c r="E30" s="28"/>
    </row>
    <row r="31" spans="1:5" x14ac:dyDescent="0.2">
      <c r="A31" s="11"/>
      <c r="B31" s="11"/>
      <c r="C31" s="28"/>
      <c r="D31" s="28"/>
      <c r="E31" s="28"/>
    </row>
    <row r="32" spans="1:5" ht="39.75" customHeight="1" x14ac:dyDescent="0.2">
      <c r="A32" s="11"/>
      <c r="B32" s="208" t="s">
        <v>230</v>
      </c>
      <c r="C32" s="209"/>
      <c r="D32" s="94"/>
      <c r="E32" s="94"/>
    </row>
    <row r="33" spans="1:5" ht="384" customHeight="1" x14ac:dyDescent="0.2">
      <c r="A33" s="90"/>
      <c r="B33" s="199" t="s">
        <v>148</v>
      </c>
      <c r="C33" s="199"/>
      <c r="D33" s="28"/>
      <c r="E33" s="28"/>
    </row>
    <row r="34" spans="1:5" ht="38.25" customHeight="1" x14ac:dyDescent="0.2">
      <c r="B34" s="199" t="s">
        <v>149</v>
      </c>
      <c r="C34" s="199"/>
      <c r="D34" s="28"/>
      <c r="E34" s="28"/>
    </row>
    <row r="35" spans="1:5" x14ac:dyDescent="0.2">
      <c r="C35" s="28"/>
      <c r="D35" s="28"/>
      <c r="E35" s="28"/>
    </row>
    <row r="36" spans="1:5" x14ac:dyDescent="0.2">
      <c r="C36" s="28"/>
      <c r="D36" s="28"/>
      <c r="E36" s="28"/>
    </row>
    <row r="37" spans="1:5" x14ac:dyDescent="0.2">
      <c r="C37" s="28"/>
      <c r="D37" s="28"/>
      <c r="E37" s="28"/>
    </row>
    <row r="38" spans="1:5" x14ac:dyDescent="0.2">
      <c r="C38" s="28"/>
      <c r="D38" s="28"/>
      <c r="E38" s="28"/>
    </row>
    <row r="39" spans="1:5" x14ac:dyDescent="0.2">
      <c r="C39" s="28"/>
      <c r="D39" s="28"/>
      <c r="E39" s="28"/>
    </row>
    <row r="40" spans="1:5" x14ac:dyDescent="0.2">
      <c r="C40" s="28"/>
      <c r="D40" s="28"/>
      <c r="E40" s="28"/>
    </row>
    <row r="41" spans="1:5" x14ac:dyDescent="0.2">
      <c r="C41" s="28"/>
      <c r="D41" s="28"/>
      <c r="E41" s="28"/>
    </row>
    <row r="42" spans="1:5" x14ac:dyDescent="0.2">
      <c r="C42" s="28"/>
      <c r="D42" s="28"/>
      <c r="E42" s="28"/>
    </row>
    <row r="43" spans="1:5" x14ac:dyDescent="0.2">
      <c r="C43" s="28"/>
      <c r="D43" s="28"/>
      <c r="E43" s="28"/>
    </row>
    <row r="44" spans="1:5" x14ac:dyDescent="0.2">
      <c r="C44" s="28"/>
      <c r="D44" s="28"/>
      <c r="E44" s="28"/>
    </row>
    <row r="45" spans="1:5" x14ac:dyDescent="0.2">
      <c r="C45" s="28"/>
      <c r="D45" s="28"/>
      <c r="E45" s="28"/>
    </row>
    <row r="46" spans="1:5" x14ac:dyDescent="0.2">
      <c r="C46" s="28"/>
      <c r="D46" s="28"/>
      <c r="E46" s="28"/>
    </row>
    <row r="47" spans="1:5" x14ac:dyDescent="0.2">
      <c r="C47" s="28"/>
      <c r="D47" s="28"/>
      <c r="E47" s="28"/>
    </row>
    <row r="48" spans="1:5" x14ac:dyDescent="0.2">
      <c r="C48" s="28"/>
      <c r="D48" s="28"/>
      <c r="E48" s="28"/>
    </row>
    <row r="49" spans="3:5" x14ac:dyDescent="0.2">
      <c r="C49" s="28"/>
      <c r="D49" s="28"/>
      <c r="E49" s="28"/>
    </row>
    <row r="50" spans="3:5" x14ac:dyDescent="0.2">
      <c r="C50" s="28"/>
      <c r="D50" s="28"/>
      <c r="E50" s="28"/>
    </row>
    <row r="51" spans="3:5" x14ac:dyDescent="0.2">
      <c r="C51" s="28"/>
      <c r="D51" s="28"/>
      <c r="E51" s="28"/>
    </row>
    <row r="52" spans="3:5" x14ac:dyDescent="0.2">
      <c r="C52" s="28"/>
      <c r="D52" s="28"/>
      <c r="E52" s="28"/>
    </row>
    <row r="53" spans="3:5" x14ac:dyDescent="0.2">
      <c r="C53" s="28"/>
      <c r="D53" s="28"/>
      <c r="E53" s="28"/>
    </row>
    <row r="54" spans="3:5" x14ac:dyDescent="0.2">
      <c r="C54" s="28"/>
      <c r="D54" s="28"/>
      <c r="E54" s="28"/>
    </row>
    <row r="55" spans="3:5" x14ac:dyDescent="0.2">
      <c r="C55" s="28"/>
      <c r="D55" s="28"/>
      <c r="E55" s="28"/>
    </row>
    <row r="56" spans="3:5" x14ac:dyDescent="0.2">
      <c r="C56" s="28"/>
      <c r="D56" s="28"/>
      <c r="E56" s="28"/>
    </row>
    <row r="57" spans="3:5" x14ac:dyDescent="0.2">
      <c r="C57" s="28"/>
      <c r="D57" s="28"/>
      <c r="E57" s="28"/>
    </row>
    <row r="58" spans="3:5" x14ac:dyDescent="0.2">
      <c r="C58" s="28"/>
      <c r="D58" s="28"/>
      <c r="E58" s="28"/>
    </row>
    <row r="59" spans="3:5" x14ac:dyDescent="0.2">
      <c r="C59" s="28"/>
      <c r="D59" s="28"/>
      <c r="E59" s="28"/>
    </row>
    <row r="60" spans="3:5" x14ac:dyDescent="0.2">
      <c r="C60" s="28"/>
      <c r="D60" s="28"/>
      <c r="E60" s="28"/>
    </row>
    <row r="61" spans="3:5" x14ac:dyDescent="0.2">
      <c r="C61" s="28"/>
      <c r="D61" s="28"/>
      <c r="E61" s="28"/>
    </row>
    <row r="62" spans="3:5" x14ac:dyDescent="0.2">
      <c r="C62" s="28"/>
      <c r="D62" s="28"/>
      <c r="E62" s="28"/>
    </row>
    <row r="63" spans="3:5" x14ac:dyDescent="0.2">
      <c r="C63" s="28"/>
      <c r="D63" s="28"/>
      <c r="E63" s="28"/>
    </row>
    <row r="64" spans="3:5" x14ac:dyDescent="0.2">
      <c r="C64" s="28"/>
      <c r="D64" s="28"/>
      <c r="E64" s="28"/>
    </row>
    <row r="65" spans="3:5" x14ac:dyDescent="0.2">
      <c r="C65" s="28"/>
      <c r="D65" s="28"/>
      <c r="E65" s="28"/>
    </row>
    <row r="66" spans="3:5" x14ac:dyDescent="0.2">
      <c r="C66" s="28"/>
      <c r="D66" s="28"/>
      <c r="E66" s="28"/>
    </row>
    <row r="67" spans="3:5" x14ac:dyDescent="0.2">
      <c r="C67" s="28"/>
      <c r="D67" s="28"/>
      <c r="E67" s="28"/>
    </row>
    <row r="68" spans="3:5" x14ac:dyDescent="0.2">
      <c r="C68" s="28"/>
      <c r="D68" s="28"/>
      <c r="E68" s="28"/>
    </row>
    <row r="69" spans="3:5" x14ac:dyDescent="0.2">
      <c r="C69" s="28"/>
      <c r="D69" s="28"/>
      <c r="E69" s="28"/>
    </row>
    <row r="70" spans="3:5" x14ac:dyDescent="0.2">
      <c r="C70" s="28"/>
      <c r="D70" s="28"/>
      <c r="E70" s="28"/>
    </row>
    <row r="71" spans="3:5" x14ac:dyDescent="0.2">
      <c r="C71" s="28"/>
      <c r="D71" s="28"/>
      <c r="E71" s="28"/>
    </row>
    <row r="72" spans="3:5" x14ac:dyDescent="0.2">
      <c r="C72" s="28"/>
      <c r="D72" s="28"/>
      <c r="E72" s="28"/>
    </row>
    <row r="73" spans="3:5" x14ac:dyDescent="0.2">
      <c r="C73" s="28"/>
      <c r="D73" s="28"/>
      <c r="E73" s="28"/>
    </row>
    <row r="74" spans="3:5" x14ac:dyDescent="0.2">
      <c r="C74" s="28"/>
      <c r="D74" s="28"/>
      <c r="E74" s="28"/>
    </row>
    <row r="75" spans="3:5" x14ac:dyDescent="0.2">
      <c r="C75" s="28"/>
      <c r="D75" s="28"/>
      <c r="E75" s="28"/>
    </row>
    <row r="76" spans="3:5" x14ac:dyDescent="0.2">
      <c r="C76" s="28"/>
      <c r="D76" s="28"/>
      <c r="E76" s="28"/>
    </row>
    <row r="77" spans="3:5" x14ac:dyDescent="0.2">
      <c r="C77" s="28"/>
      <c r="D77" s="28"/>
      <c r="E77" s="28"/>
    </row>
    <row r="78" spans="3:5" x14ac:dyDescent="0.2">
      <c r="C78" s="28"/>
      <c r="D78" s="28"/>
      <c r="E78" s="28"/>
    </row>
    <row r="79" spans="3:5" x14ac:dyDescent="0.2">
      <c r="C79" s="28"/>
      <c r="D79" s="28"/>
      <c r="E79" s="28"/>
    </row>
    <row r="80" spans="3:5" x14ac:dyDescent="0.2">
      <c r="C80" s="28"/>
      <c r="D80" s="28"/>
      <c r="E80" s="28"/>
    </row>
    <row r="81" spans="3:5" x14ac:dyDescent="0.2">
      <c r="C81" s="28"/>
      <c r="D81" s="28"/>
      <c r="E81" s="28"/>
    </row>
    <row r="82" spans="3:5" x14ac:dyDescent="0.2">
      <c r="C82" s="28"/>
      <c r="D82" s="28"/>
      <c r="E82" s="28"/>
    </row>
    <row r="83" spans="3:5" x14ac:dyDescent="0.2">
      <c r="C83" s="28"/>
      <c r="D83" s="28"/>
      <c r="E83" s="28"/>
    </row>
    <row r="84" spans="3:5" x14ac:dyDescent="0.2">
      <c r="C84" s="28"/>
      <c r="D84" s="28"/>
      <c r="E84" s="28"/>
    </row>
    <row r="85" spans="3:5" x14ac:dyDescent="0.2">
      <c r="C85" s="28"/>
      <c r="D85" s="28"/>
      <c r="E85" s="28"/>
    </row>
    <row r="86" spans="3:5" x14ac:dyDescent="0.2">
      <c r="C86" s="28"/>
      <c r="D86" s="28"/>
      <c r="E86" s="28"/>
    </row>
    <row r="87" spans="3:5" x14ac:dyDescent="0.2">
      <c r="C87" s="28"/>
      <c r="D87" s="28"/>
      <c r="E87" s="28"/>
    </row>
    <row r="88" spans="3:5" x14ac:dyDescent="0.2">
      <c r="C88" s="28"/>
      <c r="D88" s="28"/>
      <c r="E88" s="28"/>
    </row>
    <row r="89" spans="3:5" x14ac:dyDescent="0.2">
      <c r="C89" s="28"/>
      <c r="D89" s="28"/>
      <c r="E89" s="28"/>
    </row>
    <row r="90" spans="3:5" x14ac:dyDescent="0.2">
      <c r="C90" s="28"/>
      <c r="D90" s="28"/>
      <c r="E90" s="28"/>
    </row>
  </sheetData>
  <mergeCells count="4">
    <mergeCell ref="B33:C33"/>
    <mergeCell ref="B34:C34"/>
    <mergeCell ref="B1:B2"/>
    <mergeCell ref="B32:C32"/>
  </mergeCells>
  <phoneticPr fontId="0" type="noConversion"/>
  <pageMargins left="0.75" right="0.75" top="1" bottom="1" header="0.5" footer="0.5"/>
  <pageSetup scale="90" orientation="landscape"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A12"/>
  <sheetViews>
    <sheetView topLeftCell="A10" zoomScaleNormal="100" zoomScaleSheetLayoutView="40" zoomScalePageLayoutView="90" workbookViewId="0">
      <selection activeCell="B11" sqref="B11:P11"/>
    </sheetView>
  </sheetViews>
  <sheetFormatPr defaultRowHeight="12.75" x14ac:dyDescent="0.2"/>
  <cols>
    <col min="1" max="1" width="30.85546875" style="4" customWidth="1"/>
    <col min="2" max="16" width="11.42578125" style="6" customWidth="1"/>
    <col min="17" max="17" width="11.42578125" style="21" customWidth="1"/>
    <col min="18" max="18" width="11.42578125" style="22" customWidth="1"/>
    <col min="19" max="27" width="11.42578125" style="6" customWidth="1"/>
    <col min="28" max="16384" width="9.140625" style="4"/>
  </cols>
  <sheetData>
    <row r="1" spans="1:27" ht="12.75" customHeight="1" x14ac:dyDescent="0.2">
      <c r="A1" s="2" t="s">
        <v>59</v>
      </c>
      <c r="B1" s="196" t="s">
        <v>93</v>
      </c>
      <c r="C1" s="196"/>
      <c r="D1" s="196"/>
      <c r="O1" s="87"/>
      <c r="P1" s="21"/>
      <c r="Q1" s="22"/>
      <c r="R1" s="6"/>
    </row>
    <row r="2" spans="1:27" ht="12.75" customHeight="1" thickBot="1" x14ac:dyDescent="0.25">
      <c r="B2" s="74"/>
      <c r="C2" s="73"/>
      <c r="Q2" s="75"/>
      <c r="R2" s="76"/>
    </row>
    <row r="3" spans="1:27" ht="22.5" customHeight="1" thickTop="1" x14ac:dyDescent="0.2">
      <c r="A3" s="61" t="s">
        <v>58</v>
      </c>
      <c r="B3" s="61">
        <v>1977</v>
      </c>
      <c r="C3" s="61">
        <v>1979</v>
      </c>
      <c r="D3" s="61">
        <v>1981</v>
      </c>
      <c r="E3" s="61">
        <v>1983</v>
      </c>
      <c r="F3" s="61">
        <v>1985</v>
      </c>
      <c r="G3" s="61">
        <v>1987</v>
      </c>
      <c r="H3" s="61">
        <v>1989</v>
      </c>
      <c r="I3" s="61">
        <v>1991</v>
      </c>
      <c r="J3" s="61">
        <v>1993</v>
      </c>
      <c r="K3" s="61">
        <v>1995</v>
      </c>
      <c r="L3" s="61">
        <v>1997</v>
      </c>
      <c r="M3" s="61">
        <v>1999</v>
      </c>
      <c r="N3" s="66">
        <v>2001</v>
      </c>
      <c r="O3" s="66">
        <v>2003</v>
      </c>
      <c r="P3" s="67">
        <v>2004</v>
      </c>
      <c r="Q3" s="66">
        <v>2005</v>
      </c>
      <c r="R3" s="66">
        <v>2006</v>
      </c>
      <c r="S3" s="66">
        <v>2007</v>
      </c>
      <c r="T3" s="66">
        <v>2008</v>
      </c>
      <c r="U3" s="66">
        <v>2009</v>
      </c>
      <c r="V3" s="66">
        <v>2010</v>
      </c>
      <c r="W3" s="66">
        <v>2012</v>
      </c>
      <c r="X3" s="66">
        <v>2013</v>
      </c>
      <c r="Y3" s="66">
        <v>2014</v>
      </c>
      <c r="Z3" s="66">
        <v>2015</v>
      </c>
      <c r="AA3" s="66">
        <v>2016</v>
      </c>
    </row>
    <row r="4" spans="1:27" ht="27.75" customHeight="1" x14ac:dyDescent="0.2">
      <c r="A4" s="80" t="s">
        <v>150</v>
      </c>
      <c r="B4" s="165" t="s">
        <v>152</v>
      </c>
      <c r="C4" s="168" t="s">
        <v>153</v>
      </c>
      <c r="D4" s="168" t="s">
        <v>154</v>
      </c>
      <c r="E4" s="168" t="s">
        <v>155</v>
      </c>
      <c r="F4" s="168" t="s">
        <v>156</v>
      </c>
      <c r="G4" s="168" t="s">
        <v>157</v>
      </c>
      <c r="H4" s="168" t="s">
        <v>158</v>
      </c>
      <c r="I4" s="165" t="s">
        <v>159</v>
      </c>
      <c r="J4" s="165" t="s">
        <v>160</v>
      </c>
      <c r="K4" s="165" t="s">
        <v>161</v>
      </c>
      <c r="L4" s="165" t="s">
        <v>162</v>
      </c>
      <c r="M4" s="165" t="s">
        <v>163</v>
      </c>
      <c r="N4" s="169" t="s">
        <v>164</v>
      </c>
      <c r="O4" s="169" t="s">
        <v>165</v>
      </c>
      <c r="P4" s="170" t="s">
        <v>166</v>
      </c>
      <c r="Q4" s="168" t="s">
        <v>167</v>
      </c>
      <c r="R4" s="171" t="s">
        <v>201</v>
      </c>
      <c r="S4" s="172" t="s">
        <v>202</v>
      </c>
      <c r="T4" s="172" t="s">
        <v>203</v>
      </c>
      <c r="U4" s="172" t="s">
        <v>204</v>
      </c>
      <c r="V4" s="172" t="s">
        <v>205</v>
      </c>
      <c r="W4" s="172" t="s">
        <v>168</v>
      </c>
      <c r="X4" s="173" t="s">
        <v>168</v>
      </c>
      <c r="Y4" s="112" t="s">
        <v>168</v>
      </c>
      <c r="Z4" s="112" t="s">
        <v>168</v>
      </c>
      <c r="AA4" s="112" t="s">
        <v>169</v>
      </c>
    </row>
    <row r="5" spans="1:27" ht="14.25" x14ac:dyDescent="0.2">
      <c r="A5" s="80" t="s">
        <v>151</v>
      </c>
      <c r="B5" s="165" t="s">
        <v>96</v>
      </c>
      <c r="C5" s="174">
        <v>157626</v>
      </c>
      <c r="D5" s="174">
        <v>183801</v>
      </c>
      <c r="E5" s="174">
        <v>200328</v>
      </c>
      <c r="F5" s="174">
        <v>215634</v>
      </c>
      <c r="G5" s="174">
        <v>243543</v>
      </c>
      <c r="H5" s="174">
        <v>248000</v>
      </c>
      <c r="I5" s="175">
        <v>269000</v>
      </c>
      <c r="J5" s="175">
        <v>374000</v>
      </c>
      <c r="K5" s="175">
        <v>377400</v>
      </c>
      <c r="L5" s="175">
        <v>385050</v>
      </c>
      <c r="M5" s="175">
        <v>396477</v>
      </c>
      <c r="N5" s="170">
        <v>410277</v>
      </c>
      <c r="O5" s="170">
        <v>436377</v>
      </c>
      <c r="P5" s="170">
        <v>460677</v>
      </c>
      <c r="Q5" s="170">
        <v>472677</v>
      </c>
      <c r="R5" s="171">
        <v>472677</v>
      </c>
      <c r="S5" s="171">
        <v>481977</v>
      </c>
      <c r="T5" s="171">
        <v>481977</v>
      </c>
      <c r="U5" s="171">
        <v>508377</v>
      </c>
      <c r="V5" s="171">
        <v>508377</v>
      </c>
      <c r="W5" s="171">
        <v>477874</v>
      </c>
      <c r="X5" s="176">
        <v>477784</v>
      </c>
      <c r="Y5" s="176">
        <v>477874</v>
      </c>
      <c r="Z5" s="176">
        <v>477874</v>
      </c>
      <c r="AA5" s="176">
        <v>477874</v>
      </c>
    </row>
    <row r="6" spans="1:27" ht="27" customHeight="1" x14ac:dyDescent="0.2">
      <c r="A6" s="80" t="s">
        <v>189</v>
      </c>
      <c r="B6" s="166" t="s">
        <v>96</v>
      </c>
      <c r="C6" s="177" t="s">
        <v>170</v>
      </c>
      <c r="D6" s="177" t="s">
        <v>170</v>
      </c>
      <c r="E6" s="177" t="s">
        <v>170</v>
      </c>
      <c r="F6" s="177" t="s">
        <v>170</v>
      </c>
      <c r="G6" s="177" t="s">
        <v>170</v>
      </c>
      <c r="H6" s="177" t="s">
        <v>170</v>
      </c>
      <c r="I6" s="178" t="s">
        <v>170</v>
      </c>
      <c r="J6" s="178" t="s">
        <v>170</v>
      </c>
      <c r="K6" s="178" t="s">
        <v>170</v>
      </c>
      <c r="L6" s="178" t="s">
        <v>170</v>
      </c>
      <c r="M6" s="178" t="s">
        <v>170</v>
      </c>
      <c r="N6" s="169" t="s">
        <v>171</v>
      </c>
      <c r="O6" s="169" t="s">
        <v>171</v>
      </c>
      <c r="P6" s="170" t="s">
        <v>171</v>
      </c>
      <c r="Q6" s="169" t="s">
        <v>171</v>
      </c>
      <c r="R6" s="172" t="s">
        <v>172</v>
      </c>
      <c r="S6" s="172" t="s">
        <v>172</v>
      </c>
      <c r="T6" s="172" t="s">
        <v>172</v>
      </c>
      <c r="U6" s="172" t="s">
        <v>172</v>
      </c>
      <c r="V6" s="172" t="s">
        <v>172</v>
      </c>
      <c r="W6" s="172" t="s">
        <v>172</v>
      </c>
      <c r="X6" s="112" t="s">
        <v>172</v>
      </c>
      <c r="Y6" s="112" t="s">
        <v>172</v>
      </c>
      <c r="Z6" s="112" t="s">
        <v>172</v>
      </c>
      <c r="AA6" s="112" t="s">
        <v>172</v>
      </c>
    </row>
    <row r="7" spans="1:27" ht="27.75" customHeight="1" x14ac:dyDescent="0.2">
      <c r="A7" s="80" t="s">
        <v>190</v>
      </c>
      <c r="B7" s="166" t="s">
        <v>96</v>
      </c>
      <c r="C7" s="177" t="s">
        <v>173</v>
      </c>
      <c r="D7" s="177" t="s">
        <v>173</v>
      </c>
      <c r="E7" s="177" t="s">
        <v>173</v>
      </c>
      <c r="F7" s="177" t="s">
        <v>173</v>
      </c>
      <c r="G7" s="177" t="s">
        <v>174</v>
      </c>
      <c r="H7" s="177" t="s">
        <v>174</v>
      </c>
      <c r="I7" s="178" t="s">
        <v>174</v>
      </c>
      <c r="J7" s="178" t="s">
        <v>174</v>
      </c>
      <c r="K7" s="178" t="s">
        <v>174</v>
      </c>
      <c r="L7" s="178" t="s">
        <v>174</v>
      </c>
      <c r="M7" s="178" t="s">
        <v>174</v>
      </c>
      <c r="N7" s="169" t="s">
        <v>199</v>
      </c>
      <c r="O7" s="169" t="s">
        <v>198</v>
      </c>
      <c r="P7" s="169" t="s">
        <v>198</v>
      </c>
      <c r="Q7" s="169" t="s">
        <v>197</v>
      </c>
      <c r="R7" s="169" t="s">
        <v>200</v>
      </c>
      <c r="S7" s="169" t="s">
        <v>196</v>
      </c>
      <c r="T7" s="169" t="s">
        <v>196</v>
      </c>
      <c r="U7" s="169" t="s">
        <v>195</v>
      </c>
      <c r="V7" s="169" t="s">
        <v>195</v>
      </c>
      <c r="W7" s="169" t="s">
        <v>194</v>
      </c>
      <c r="X7" s="169" t="s">
        <v>194</v>
      </c>
      <c r="Y7" s="169" t="s">
        <v>193</v>
      </c>
      <c r="Z7" s="169" t="s">
        <v>193</v>
      </c>
      <c r="AA7" s="169" t="s">
        <v>192</v>
      </c>
    </row>
    <row r="8" spans="1:27" ht="27.75" customHeight="1" x14ac:dyDescent="0.2">
      <c r="A8" s="81" t="s">
        <v>191</v>
      </c>
      <c r="B8" s="167" t="s">
        <v>96</v>
      </c>
      <c r="C8" s="179" t="s">
        <v>175</v>
      </c>
      <c r="D8" s="179" t="s">
        <v>176</v>
      </c>
      <c r="E8" s="179" t="s">
        <v>177</v>
      </c>
      <c r="F8" s="179" t="s">
        <v>177</v>
      </c>
      <c r="G8" s="179" t="s">
        <v>177</v>
      </c>
      <c r="H8" s="179" t="s">
        <v>178</v>
      </c>
      <c r="I8" s="180" t="s">
        <v>179</v>
      </c>
      <c r="J8" s="180" t="s">
        <v>180</v>
      </c>
      <c r="K8" s="180" t="s">
        <v>181</v>
      </c>
      <c r="L8" s="180" t="s">
        <v>182</v>
      </c>
      <c r="M8" s="180" t="s">
        <v>183</v>
      </c>
      <c r="N8" s="181" t="s">
        <v>184</v>
      </c>
      <c r="O8" s="181" t="s">
        <v>185</v>
      </c>
      <c r="P8" s="182" t="s">
        <v>186</v>
      </c>
      <c r="Q8" s="182" t="s">
        <v>187</v>
      </c>
      <c r="R8" s="183" t="s">
        <v>206</v>
      </c>
      <c r="S8" s="183" t="s">
        <v>207</v>
      </c>
      <c r="T8" s="183" t="s">
        <v>207</v>
      </c>
      <c r="U8" s="183" t="s">
        <v>208</v>
      </c>
      <c r="V8" s="183" t="s">
        <v>209</v>
      </c>
      <c r="W8" s="183" t="s">
        <v>210</v>
      </c>
      <c r="X8" s="191" t="s">
        <v>210</v>
      </c>
      <c r="Y8" s="192" t="s">
        <v>211</v>
      </c>
      <c r="Z8" s="191" t="s">
        <v>212</v>
      </c>
      <c r="AA8" s="191" t="s">
        <v>213</v>
      </c>
    </row>
    <row r="9" spans="1:27" ht="27.75" customHeight="1" x14ac:dyDescent="0.2">
      <c r="A9" s="185"/>
      <c r="B9" s="186"/>
      <c r="C9" s="187"/>
      <c r="D9" s="187"/>
      <c r="E9" s="187"/>
      <c r="F9" s="187"/>
      <c r="G9" s="187"/>
      <c r="H9" s="187"/>
      <c r="I9" s="188"/>
      <c r="J9" s="188"/>
      <c r="K9" s="188"/>
      <c r="L9" s="188"/>
      <c r="M9" s="188"/>
      <c r="N9" s="189"/>
      <c r="O9" s="189"/>
      <c r="P9" s="190"/>
      <c r="Q9" s="190"/>
      <c r="R9" s="140"/>
      <c r="S9" s="140"/>
      <c r="T9" s="140"/>
      <c r="U9" s="140"/>
      <c r="V9" s="140"/>
      <c r="W9" s="140"/>
      <c r="X9" s="112"/>
      <c r="Y9" s="184"/>
      <c r="Z9" s="112"/>
      <c r="AA9" s="112"/>
    </row>
    <row r="10" spans="1:27" ht="104.25" customHeight="1" x14ac:dyDescent="0.2">
      <c r="B10" s="207" t="s">
        <v>231</v>
      </c>
      <c r="C10" s="207"/>
      <c r="D10" s="207"/>
      <c r="E10" s="207"/>
      <c r="F10" s="207"/>
      <c r="G10" s="207"/>
      <c r="H10" s="207"/>
      <c r="I10" s="207"/>
      <c r="J10" s="207"/>
      <c r="K10" s="207"/>
      <c r="L10" s="207"/>
      <c r="M10" s="207"/>
      <c r="N10" s="207"/>
      <c r="O10" s="207"/>
      <c r="P10" s="207"/>
      <c r="Q10" s="22"/>
      <c r="R10" s="6"/>
    </row>
    <row r="11" spans="1:27" ht="349.5" customHeight="1" x14ac:dyDescent="0.2">
      <c r="A11" s="90"/>
      <c r="B11" s="199" t="s">
        <v>188</v>
      </c>
      <c r="C11" s="199"/>
      <c r="D11" s="199"/>
      <c r="E11" s="199"/>
      <c r="F11" s="199"/>
      <c r="G11" s="199"/>
      <c r="H11" s="199"/>
      <c r="I11" s="199"/>
      <c r="J11" s="199"/>
      <c r="K11" s="199"/>
      <c r="L11" s="199"/>
      <c r="M11" s="199"/>
      <c r="N11" s="199"/>
      <c r="O11" s="199"/>
      <c r="P11" s="199"/>
      <c r="Q11" s="164"/>
      <c r="R11" s="164"/>
    </row>
    <row r="12" spans="1:27" ht="54.75" customHeight="1" x14ac:dyDescent="0.2">
      <c r="B12" s="199" t="s">
        <v>232</v>
      </c>
      <c r="C12" s="200"/>
      <c r="D12" s="200"/>
      <c r="E12" s="200"/>
      <c r="F12" s="200"/>
      <c r="G12" s="200"/>
      <c r="H12" s="200"/>
      <c r="I12" s="200"/>
      <c r="J12" s="200"/>
      <c r="K12" s="200"/>
      <c r="L12" s="200"/>
      <c r="M12" s="200"/>
      <c r="N12" s="200"/>
      <c r="O12" s="200"/>
      <c r="P12" s="200"/>
    </row>
  </sheetData>
  <mergeCells count="4">
    <mergeCell ref="B1:D1"/>
    <mergeCell ref="B10:P10"/>
    <mergeCell ref="B12:P12"/>
    <mergeCell ref="B11:P11"/>
  </mergeCells>
  <phoneticPr fontId="0" type="noConversion"/>
  <pageMargins left="0.75" right="0.75" top="1" bottom="1" header="0.5" footer="0.5"/>
  <pageSetup scale="65" orientation="landscape" cellComments="atEnd"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A45"/>
  <sheetViews>
    <sheetView zoomScaleNormal="100" zoomScaleSheetLayoutView="70" zoomScalePageLayoutView="55" workbookViewId="0">
      <selection activeCell="A25" sqref="A25"/>
    </sheetView>
  </sheetViews>
  <sheetFormatPr defaultRowHeight="12.75" x14ac:dyDescent="0.2"/>
  <cols>
    <col min="1" max="1" width="30.5703125" style="4" customWidth="1"/>
    <col min="2" max="2" width="9.140625" style="4" customWidth="1"/>
    <col min="3" max="11" width="7.5703125" style="4" bestFit="1" customWidth="1"/>
    <col min="12" max="15" width="8.28515625" style="4" customWidth="1"/>
    <col min="16" max="16" width="8.28515625" style="19" customWidth="1"/>
    <col min="17" max="27" width="8.28515625" style="4" customWidth="1"/>
    <col min="28" max="16384" width="9.140625" style="4"/>
  </cols>
  <sheetData>
    <row r="1" spans="1:27" s="2" customFormat="1" ht="12.75" customHeight="1" x14ac:dyDescent="0.2">
      <c r="A1" s="2" t="s">
        <v>0</v>
      </c>
      <c r="B1" s="196" t="s">
        <v>101</v>
      </c>
      <c r="C1" s="196"/>
      <c r="D1" s="196"/>
      <c r="E1" s="196"/>
      <c r="P1" s="53"/>
    </row>
    <row r="2" spans="1:27" s="2" customFormat="1" ht="12.75" customHeight="1" thickBot="1" x14ac:dyDescent="0.25">
      <c r="A2" s="5"/>
      <c r="N2" s="54"/>
      <c r="O2" s="44"/>
      <c r="P2" s="55"/>
    </row>
    <row r="3" spans="1:27" s="56" customFormat="1" ht="18.75" customHeight="1" thickTop="1" x14ac:dyDescent="0.2">
      <c r="A3" s="61"/>
      <c r="B3" s="62">
        <v>1979</v>
      </c>
      <c r="C3" s="62">
        <v>1981</v>
      </c>
      <c r="D3" s="62">
        <v>1983</v>
      </c>
      <c r="E3" s="62">
        <v>1985</v>
      </c>
      <c r="F3" s="62">
        <v>1987</v>
      </c>
      <c r="G3" s="62">
        <v>1989</v>
      </c>
      <c r="H3" s="62">
        <v>1991</v>
      </c>
      <c r="I3" s="62">
        <v>1993</v>
      </c>
      <c r="J3" s="62">
        <v>1995</v>
      </c>
      <c r="K3" s="62">
        <v>1997</v>
      </c>
      <c r="L3" s="62">
        <v>1999</v>
      </c>
      <c r="M3" s="63">
        <v>2001</v>
      </c>
      <c r="N3" s="64">
        <v>2002</v>
      </c>
      <c r="O3" s="64">
        <v>2003</v>
      </c>
      <c r="P3" s="65">
        <v>2004</v>
      </c>
      <c r="Q3" s="62">
        <v>2005</v>
      </c>
      <c r="R3" s="62">
        <v>2006</v>
      </c>
      <c r="S3" s="62">
        <v>2007</v>
      </c>
      <c r="T3" s="62">
        <v>2008</v>
      </c>
      <c r="U3" s="62">
        <v>2009</v>
      </c>
      <c r="V3" s="62">
        <v>2010</v>
      </c>
      <c r="W3" s="62">
        <v>2011</v>
      </c>
      <c r="X3" s="62">
        <v>2012</v>
      </c>
      <c r="Y3" s="62">
        <v>2013</v>
      </c>
      <c r="Z3" s="62">
        <v>2014</v>
      </c>
      <c r="AA3" s="62">
        <v>2015</v>
      </c>
    </row>
    <row r="4" spans="1:27" x14ac:dyDescent="0.2">
      <c r="A4" s="3" t="s">
        <v>1</v>
      </c>
      <c r="B4" s="100"/>
      <c r="C4" s="100"/>
      <c r="D4" s="100"/>
      <c r="E4" s="100"/>
      <c r="F4" s="100"/>
      <c r="G4" s="100"/>
      <c r="H4" s="100"/>
      <c r="I4" s="100"/>
      <c r="J4" s="100"/>
      <c r="K4" s="100"/>
      <c r="L4" s="100"/>
      <c r="M4" s="79"/>
      <c r="N4" s="100"/>
      <c r="O4" s="100"/>
      <c r="P4" s="79"/>
      <c r="Q4" s="100"/>
      <c r="R4" s="79"/>
      <c r="S4" s="79"/>
      <c r="T4" s="79"/>
      <c r="U4" s="79"/>
      <c r="V4" s="79"/>
      <c r="W4" s="79"/>
      <c r="X4" s="80"/>
      <c r="Y4" s="80"/>
      <c r="Z4" s="80"/>
      <c r="AA4" s="80"/>
    </row>
    <row r="5" spans="1:27" ht="14.25" x14ac:dyDescent="0.2">
      <c r="A5" s="92" t="s">
        <v>102</v>
      </c>
      <c r="B5" s="100">
        <v>2027</v>
      </c>
      <c r="C5" s="100">
        <v>1917</v>
      </c>
      <c r="D5" s="100">
        <v>2068</v>
      </c>
      <c r="E5" s="100">
        <v>2146</v>
      </c>
      <c r="F5" s="100">
        <v>2136</v>
      </c>
      <c r="G5" s="100">
        <v>2267</v>
      </c>
      <c r="H5" s="100">
        <v>2321</v>
      </c>
      <c r="I5" s="157" t="s">
        <v>216</v>
      </c>
      <c r="J5" s="100">
        <v>1266</v>
      </c>
      <c r="K5" s="100">
        <v>1276</v>
      </c>
      <c r="L5" s="100">
        <v>1267</v>
      </c>
      <c r="M5" s="79">
        <v>1201</v>
      </c>
      <c r="N5" s="100">
        <v>1255</v>
      </c>
      <c r="O5" s="100">
        <v>1231</v>
      </c>
      <c r="P5" s="79">
        <v>1280</v>
      </c>
      <c r="Q5" s="100">
        <v>1272</v>
      </c>
      <c r="R5" s="79">
        <v>1225</v>
      </c>
      <c r="S5" s="79">
        <v>1014</v>
      </c>
      <c r="T5" s="79">
        <v>1362</v>
      </c>
      <c r="U5" s="79">
        <v>1324</v>
      </c>
      <c r="V5" s="79">
        <v>1454</v>
      </c>
      <c r="W5" s="79">
        <v>1127</v>
      </c>
      <c r="X5" s="101">
        <v>1289</v>
      </c>
      <c r="Y5" s="101">
        <v>1238</v>
      </c>
      <c r="Z5" s="101">
        <v>1163</v>
      </c>
      <c r="AA5" s="101">
        <v>1164</v>
      </c>
    </row>
    <row r="6" spans="1:27" x14ac:dyDescent="0.2">
      <c r="A6" s="57" t="s">
        <v>2</v>
      </c>
      <c r="B6" s="100">
        <v>7067</v>
      </c>
      <c r="C6" s="100">
        <v>7487</v>
      </c>
      <c r="D6" s="100">
        <v>7606</v>
      </c>
      <c r="E6" s="100">
        <v>7528</v>
      </c>
      <c r="F6" s="100">
        <v>7584</v>
      </c>
      <c r="G6" s="100">
        <v>7569</v>
      </c>
      <c r="H6" s="100">
        <v>7278</v>
      </c>
      <c r="I6" s="100">
        <v>7400</v>
      </c>
      <c r="J6" s="100">
        <v>7186</v>
      </c>
      <c r="K6" s="100">
        <v>7282</v>
      </c>
      <c r="L6" s="100">
        <v>7216</v>
      </c>
      <c r="M6" s="79">
        <v>7209</v>
      </c>
      <c r="N6" s="100">
        <v>7263</v>
      </c>
      <c r="O6" s="79">
        <v>7048</v>
      </c>
      <c r="P6" s="79">
        <v>6742</v>
      </c>
      <c r="Q6" s="100">
        <v>6804</v>
      </c>
      <c r="R6" s="79">
        <v>7117</v>
      </c>
      <c r="S6" s="79">
        <v>6735</v>
      </c>
      <c r="T6" s="79">
        <v>6903</v>
      </c>
      <c r="U6" s="79">
        <v>6907</v>
      </c>
      <c r="V6" s="79">
        <v>7012</v>
      </c>
      <c r="W6" s="79">
        <v>6525</v>
      </c>
      <c r="X6" s="101">
        <v>6683</v>
      </c>
      <c r="Y6" s="101">
        <v>6219</v>
      </c>
      <c r="Z6" s="101">
        <v>6201</v>
      </c>
      <c r="AA6" s="101">
        <v>6030</v>
      </c>
    </row>
    <row r="7" spans="1:27" ht="14.25" x14ac:dyDescent="0.2">
      <c r="A7" s="92" t="s">
        <v>103</v>
      </c>
      <c r="B7" s="100">
        <v>162</v>
      </c>
      <c r="C7" s="100">
        <v>127</v>
      </c>
      <c r="D7" s="100">
        <v>135</v>
      </c>
      <c r="E7" s="100">
        <v>144</v>
      </c>
      <c r="F7" s="100">
        <v>138</v>
      </c>
      <c r="G7" s="100">
        <v>133</v>
      </c>
      <c r="H7" s="100">
        <v>149</v>
      </c>
      <c r="I7" s="100">
        <v>132</v>
      </c>
      <c r="J7" s="100">
        <v>134</v>
      </c>
      <c r="K7" s="100">
        <v>126</v>
      </c>
      <c r="L7" s="100">
        <v>179</v>
      </c>
      <c r="M7" s="79">
        <v>166</v>
      </c>
      <c r="N7" s="100">
        <v>158</v>
      </c>
      <c r="O7" s="79">
        <v>160</v>
      </c>
      <c r="P7" s="79">
        <v>161</v>
      </c>
      <c r="Q7" s="100">
        <v>176</v>
      </c>
      <c r="R7" s="79">
        <v>179</v>
      </c>
      <c r="S7" s="79">
        <v>148</v>
      </c>
      <c r="T7" s="79">
        <v>195</v>
      </c>
      <c r="U7" s="79">
        <v>171</v>
      </c>
      <c r="V7" s="79">
        <v>202</v>
      </c>
      <c r="W7" s="79">
        <v>181</v>
      </c>
      <c r="X7" s="79">
        <v>217</v>
      </c>
      <c r="Y7" s="79">
        <v>197</v>
      </c>
      <c r="Z7" s="79">
        <v>191</v>
      </c>
      <c r="AA7" s="79">
        <v>201</v>
      </c>
    </row>
    <row r="8" spans="1:27" ht="12.75" customHeight="1" x14ac:dyDescent="0.2">
      <c r="A8" s="92" t="s">
        <v>104</v>
      </c>
      <c r="B8" s="100">
        <v>1487</v>
      </c>
      <c r="C8" s="100">
        <v>1686</v>
      </c>
      <c r="D8" s="100">
        <v>1728</v>
      </c>
      <c r="E8" s="100">
        <v>1818</v>
      </c>
      <c r="F8" s="100">
        <v>1845</v>
      </c>
      <c r="G8" s="100">
        <v>1215</v>
      </c>
      <c r="H8" s="100">
        <v>1293</v>
      </c>
      <c r="I8" s="100">
        <v>1194</v>
      </c>
      <c r="J8" s="100">
        <v>1327</v>
      </c>
      <c r="K8" s="100">
        <v>1146</v>
      </c>
      <c r="L8" s="100">
        <v>974</v>
      </c>
      <c r="M8" s="79">
        <v>892</v>
      </c>
      <c r="N8" s="100">
        <v>1023</v>
      </c>
      <c r="O8" s="79">
        <v>1099</v>
      </c>
      <c r="P8" s="79">
        <v>453</v>
      </c>
      <c r="Q8" s="79">
        <v>490</v>
      </c>
      <c r="R8" s="79">
        <v>358</v>
      </c>
      <c r="S8" s="79">
        <v>394</v>
      </c>
      <c r="T8" s="79">
        <v>421</v>
      </c>
      <c r="U8" s="79">
        <v>451</v>
      </c>
      <c r="V8" s="79">
        <v>332</v>
      </c>
      <c r="W8" s="79">
        <v>326</v>
      </c>
      <c r="X8" s="79">
        <v>312</v>
      </c>
      <c r="Y8" s="79">
        <v>314</v>
      </c>
      <c r="Z8" s="79">
        <v>296</v>
      </c>
      <c r="AA8" s="79">
        <v>308</v>
      </c>
    </row>
    <row r="9" spans="1:27" x14ac:dyDescent="0.2">
      <c r="A9" s="25" t="s">
        <v>3</v>
      </c>
      <c r="B9" s="100">
        <f>SUM(B5:B8)</f>
        <v>10743</v>
      </c>
      <c r="C9" s="100">
        <f t="shared" ref="C9:AA9" si="0">SUM(C5:C8)</f>
        <v>11217</v>
      </c>
      <c r="D9" s="100">
        <v>11537</v>
      </c>
      <c r="E9" s="100">
        <f t="shared" si="0"/>
        <v>11636</v>
      </c>
      <c r="F9" s="100">
        <f t="shared" si="0"/>
        <v>11703</v>
      </c>
      <c r="G9" s="100">
        <f t="shared" si="0"/>
        <v>11184</v>
      </c>
      <c r="H9" s="100">
        <f t="shared" si="0"/>
        <v>11041</v>
      </c>
      <c r="I9" s="100">
        <v>10873</v>
      </c>
      <c r="J9" s="100">
        <f t="shared" si="0"/>
        <v>9913</v>
      </c>
      <c r="K9" s="100">
        <f t="shared" si="0"/>
        <v>9830</v>
      </c>
      <c r="L9" s="100">
        <f t="shared" si="0"/>
        <v>9636</v>
      </c>
      <c r="M9" s="100">
        <f t="shared" si="0"/>
        <v>9468</v>
      </c>
      <c r="N9" s="100">
        <f t="shared" si="0"/>
        <v>9699</v>
      </c>
      <c r="O9" s="100">
        <f t="shared" si="0"/>
        <v>9538</v>
      </c>
      <c r="P9" s="100">
        <f t="shared" si="0"/>
        <v>8636</v>
      </c>
      <c r="Q9" s="100">
        <f t="shared" si="0"/>
        <v>8742</v>
      </c>
      <c r="R9" s="79">
        <f t="shared" si="0"/>
        <v>8879</v>
      </c>
      <c r="S9" s="79">
        <f t="shared" si="0"/>
        <v>8291</v>
      </c>
      <c r="T9" s="79">
        <f t="shared" si="0"/>
        <v>8881</v>
      </c>
      <c r="U9" s="79">
        <f t="shared" si="0"/>
        <v>8853</v>
      </c>
      <c r="V9" s="79">
        <f t="shared" si="0"/>
        <v>9000</v>
      </c>
      <c r="W9" s="79">
        <f t="shared" si="0"/>
        <v>8159</v>
      </c>
      <c r="X9" s="101">
        <f t="shared" si="0"/>
        <v>8501</v>
      </c>
      <c r="Y9" s="101">
        <f t="shared" si="0"/>
        <v>7968</v>
      </c>
      <c r="Z9" s="101">
        <f t="shared" si="0"/>
        <v>7851</v>
      </c>
      <c r="AA9" s="101">
        <f t="shared" si="0"/>
        <v>7703</v>
      </c>
    </row>
    <row r="10" spans="1:27" x14ac:dyDescent="0.2">
      <c r="A10" s="25"/>
      <c r="B10" s="100"/>
      <c r="C10" s="100"/>
      <c r="D10" s="100"/>
      <c r="E10" s="100"/>
      <c r="F10" s="100"/>
      <c r="G10" s="100"/>
      <c r="H10" s="100"/>
      <c r="I10" s="100"/>
      <c r="J10" s="100"/>
      <c r="K10" s="100"/>
      <c r="L10" s="100"/>
      <c r="M10" s="79"/>
      <c r="N10" s="100"/>
      <c r="O10" s="100"/>
      <c r="P10" s="79"/>
      <c r="Q10" s="100"/>
      <c r="R10" s="79"/>
      <c r="S10" s="79"/>
      <c r="T10" s="79"/>
      <c r="U10" s="79"/>
      <c r="V10" s="79"/>
      <c r="W10" s="79"/>
      <c r="X10" s="80"/>
      <c r="Y10" s="80"/>
      <c r="Z10" s="80"/>
      <c r="AA10" s="80"/>
    </row>
    <row r="11" spans="1:27" x14ac:dyDescent="0.2">
      <c r="A11" s="3" t="s">
        <v>4</v>
      </c>
      <c r="B11" s="100"/>
      <c r="C11" s="100"/>
      <c r="D11" s="100"/>
      <c r="E11" s="100"/>
      <c r="F11" s="100"/>
      <c r="G11" s="100"/>
      <c r="H11" s="100"/>
      <c r="I11" s="100"/>
      <c r="J11" s="100"/>
      <c r="K11" s="100"/>
      <c r="L11" s="100"/>
      <c r="M11" s="79"/>
      <c r="N11" s="100"/>
      <c r="O11" s="100"/>
      <c r="P11" s="79"/>
      <c r="Q11" s="100"/>
      <c r="R11" s="79"/>
      <c r="S11" s="79"/>
      <c r="T11" s="79"/>
      <c r="U11" s="79"/>
      <c r="V11" s="79"/>
      <c r="W11" s="79"/>
      <c r="X11" s="80"/>
      <c r="Y11" s="80"/>
      <c r="Z11" s="80"/>
      <c r="AA11" s="80"/>
    </row>
    <row r="12" spans="1:27" ht="14.25" x14ac:dyDescent="0.2">
      <c r="A12" s="92" t="s">
        <v>102</v>
      </c>
      <c r="B12" s="100">
        <v>1410</v>
      </c>
      <c r="C12" s="100">
        <v>1150</v>
      </c>
      <c r="D12" s="100">
        <v>1176</v>
      </c>
      <c r="E12" s="100">
        <v>1178</v>
      </c>
      <c r="F12" s="100">
        <v>1207</v>
      </c>
      <c r="G12" s="100">
        <v>1116</v>
      </c>
      <c r="H12" s="100">
        <v>1154</v>
      </c>
      <c r="I12" s="100">
        <v>994</v>
      </c>
      <c r="J12" s="100">
        <v>796</v>
      </c>
      <c r="K12" s="100">
        <v>1216</v>
      </c>
      <c r="L12" s="100">
        <v>910</v>
      </c>
      <c r="M12" s="79">
        <v>889</v>
      </c>
      <c r="N12" s="100">
        <v>961</v>
      </c>
      <c r="O12" s="79">
        <v>924</v>
      </c>
      <c r="P12" s="79">
        <v>903</v>
      </c>
      <c r="Q12" s="100">
        <v>957</v>
      </c>
      <c r="R12" s="79">
        <v>929</v>
      </c>
      <c r="S12" s="79">
        <v>874</v>
      </c>
      <c r="T12" s="79">
        <v>919</v>
      </c>
      <c r="U12" s="79">
        <v>913</v>
      </c>
      <c r="V12" s="79" t="s">
        <v>97</v>
      </c>
      <c r="W12" s="79">
        <v>1062</v>
      </c>
      <c r="X12" s="79">
        <v>973</v>
      </c>
      <c r="Y12" s="79">
        <v>934</v>
      </c>
      <c r="Z12" s="79">
        <v>935</v>
      </c>
      <c r="AA12" s="79">
        <v>951</v>
      </c>
    </row>
    <row r="13" spans="1:27" x14ac:dyDescent="0.2">
      <c r="A13" s="57" t="s">
        <v>2</v>
      </c>
      <c r="B13" s="100">
        <v>3593</v>
      </c>
      <c r="C13" s="100">
        <v>3945</v>
      </c>
      <c r="D13" s="100">
        <v>4059</v>
      </c>
      <c r="E13" s="100">
        <v>4097</v>
      </c>
      <c r="F13" s="100">
        <v>4075</v>
      </c>
      <c r="G13" s="100">
        <v>3837</v>
      </c>
      <c r="H13" s="100">
        <v>4294</v>
      </c>
      <c r="I13" s="100">
        <v>4138</v>
      </c>
      <c r="J13" s="100">
        <v>4247</v>
      </c>
      <c r="K13" s="100">
        <v>4410</v>
      </c>
      <c r="L13" s="100">
        <v>4272</v>
      </c>
      <c r="M13" s="79">
        <v>3994</v>
      </c>
      <c r="N13" s="100">
        <v>4024</v>
      </c>
      <c r="O13" s="79">
        <v>3998</v>
      </c>
      <c r="P13" s="79">
        <v>3687</v>
      </c>
      <c r="Q13" s="100">
        <v>3934</v>
      </c>
      <c r="R13" s="79">
        <v>3944</v>
      </c>
      <c r="S13" s="79">
        <v>3753</v>
      </c>
      <c r="T13" s="79">
        <v>3908</v>
      </c>
      <c r="U13" s="79">
        <v>3884</v>
      </c>
      <c r="V13" s="79" t="s">
        <v>97</v>
      </c>
      <c r="W13" s="79">
        <v>4051</v>
      </c>
      <c r="X13" s="79">
        <v>3894</v>
      </c>
      <c r="Y13" s="101">
        <v>3788</v>
      </c>
      <c r="Z13" s="79">
        <v>3827</v>
      </c>
      <c r="AA13" s="79">
        <v>3917</v>
      </c>
    </row>
    <row r="14" spans="1:27" ht="14.25" x14ac:dyDescent="0.2">
      <c r="A14" s="92" t="s">
        <v>103</v>
      </c>
      <c r="B14" s="100">
        <v>91</v>
      </c>
      <c r="C14" s="100">
        <v>106</v>
      </c>
      <c r="D14" s="100">
        <v>120</v>
      </c>
      <c r="E14" s="100">
        <v>118</v>
      </c>
      <c r="F14" s="100">
        <v>103</v>
      </c>
      <c r="G14" s="100">
        <v>105</v>
      </c>
      <c r="H14" s="100">
        <v>125</v>
      </c>
      <c r="I14" s="100">
        <v>132</v>
      </c>
      <c r="J14" s="100">
        <v>126</v>
      </c>
      <c r="K14" s="100">
        <v>148</v>
      </c>
      <c r="L14" s="100">
        <v>219</v>
      </c>
      <c r="M14" s="79">
        <v>221</v>
      </c>
      <c r="N14" s="100">
        <v>201</v>
      </c>
      <c r="O14" s="79">
        <v>227</v>
      </c>
      <c r="P14" s="79">
        <v>245</v>
      </c>
      <c r="Q14" s="100">
        <v>189</v>
      </c>
      <c r="R14" s="79">
        <v>225</v>
      </c>
      <c r="S14" s="79">
        <v>236</v>
      </c>
      <c r="T14" s="79">
        <v>199</v>
      </c>
      <c r="U14" s="79">
        <v>214</v>
      </c>
      <c r="V14" s="79" t="s">
        <v>97</v>
      </c>
      <c r="W14" s="79">
        <v>187</v>
      </c>
      <c r="X14" s="79">
        <v>171</v>
      </c>
      <c r="Y14" s="79">
        <v>171</v>
      </c>
      <c r="Z14" s="79">
        <v>169</v>
      </c>
      <c r="AA14" s="79">
        <v>173</v>
      </c>
    </row>
    <row r="15" spans="1:27" ht="12.75" customHeight="1" x14ac:dyDescent="0.2">
      <c r="A15" s="92" t="s">
        <v>105</v>
      </c>
      <c r="B15" s="100">
        <v>828</v>
      </c>
      <c r="C15" s="100">
        <v>878</v>
      </c>
      <c r="D15" s="100">
        <v>948</v>
      </c>
      <c r="E15" s="100">
        <v>976</v>
      </c>
      <c r="F15" s="100">
        <v>904</v>
      </c>
      <c r="G15" s="100">
        <v>926</v>
      </c>
      <c r="H15" s="100">
        <v>1092</v>
      </c>
      <c r="I15" s="100">
        <v>1165</v>
      </c>
      <c r="J15" s="100">
        <v>994</v>
      </c>
      <c r="K15" s="100">
        <v>958</v>
      </c>
      <c r="L15" s="100">
        <v>990</v>
      </c>
      <c r="M15" s="79">
        <v>950</v>
      </c>
      <c r="N15" s="100">
        <v>940</v>
      </c>
      <c r="O15" s="79">
        <v>940</v>
      </c>
      <c r="P15" s="79">
        <v>995</v>
      </c>
      <c r="Q15" s="100">
        <v>1114</v>
      </c>
      <c r="R15" s="79">
        <v>1077</v>
      </c>
      <c r="S15" s="79">
        <v>1085</v>
      </c>
      <c r="T15" s="79">
        <v>1089</v>
      </c>
      <c r="U15" s="79">
        <v>1086</v>
      </c>
      <c r="V15" s="79" t="s">
        <v>97</v>
      </c>
      <c r="W15" s="79">
        <v>920</v>
      </c>
      <c r="X15" s="79">
        <v>922</v>
      </c>
      <c r="Y15" s="79">
        <v>841</v>
      </c>
      <c r="Z15" s="79">
        <v>842</v>
      </c>
      <c r="AA15" s="79">
        <v>846</v>
      </c>
    </row>
    <row r="16" spans="1:27" x14ac:dyDescent="0.2">
      <c r="A16" s="25" t="s">
        <v>5</v>
      </c>
      <c r="B16" s="100">
        <f>SUM(B12:B15)</f>
        <v>5922</v>
      </c>
      <c r="C16" s="100">
        <f t="shared" ref="C16:Q16" si="1">SUM(C12:C15)</f>
        <v>6079</v>
      </c>
      <c r="D16" s="100">
        <v>6303</v>
      </c>
      <c r="E16" s="100">
        <f t="shared" si="1"/>
        <v>6369</v>
      </c>
      <c r="F16" s="100">
        <f t="shared" si="1"/>
        <v>6289</v>
      </c>
      <c r="G16" s="100">
        <f t="shared" si="1"/>
        <v>5984</v>
      </c>
      <c r="H16" s="100">
        <f t="shared" si="1"/>
        <v>6665</v>
      </c>
      <c r="I16" s="100">
        <f t="shared" si="1"/>
        <v>6429</v>
      </c>
      <c r="J16" s="100">
        <f t="shared" si="1"/>
        <v>6163</v>
      </c>
      <c r="K16" s="100">
        <f t="shared" si="1"/>
        <v>6732</v>
      </c>
      <c r="L16" s="100">
        <f t="shared" si="1"/>
        <v>6391</v>
      </c>
      <c r="M16" s="100">
        <f t="shared" si="1"/>
        <v>6054</v>
      </c>
      <c r="N16" s="100">
        <f t="shared" si="1"/>
        <v>6126</v>
      </c>
      <c r="O16" s="100">
        <f t="shared" si="1"/>
        <v>6089</v>
      </c>
      <c r="P16" s="100">
        <f t="shared" si="1"/>
        <v>5830</v>
      </c>
      <c r="Q16" s="100">
        <f t="shared" si="1"/>
        <v>6194</v>
      </c>
      <c r="R16" s="79">
        <f>SUM(R12:R15)</f>
        <v>6175</v>
      </c>
      <c r="S16" s="79">
        <f>SUM(S12:S15)</f>
        <v>5948</v>
      </c>
      <c r="T16" s="79">
        <f>SUM(T12:T15)</f>
        <v>6115</v>
      </c>
      <c r="U16" s="79">
        <f>SUM(U12:U15)</f>
        <v>6097</v>
      </c>
      <c r="V16" s="79" t="s">
        <v>97</v>
      </c>
      <c r="W16" s="79">
        <f>SUM(W12:W15)</f>
        <v>6220</v>
      </c>
      <c r="X16" s="101">
        <f>SUM(X12:X15)</f>
        <v>5960</v>
      </c>
      <c r="Y16" s="101">
        <f>SUM(Y12:Y15)</f>
        <v>5734</v>
      </c>
      <c r="Z16" s="102">
        <f>SUM(Z12:Z15)</f>
        <v>5773</v>
      </c>
      <c r="AA16" s="79">
        <f>SUM(AA12:AA15)</f>
        <v>5887</v>
      </c>
    </row>
    <row r="17" spans="1:27" x14ac:dyDescent="0.2">
      <c r="A17" s="25"/>
      <c r="B17" s="100"/>
      <c r="C17" s="100"/>
      <c r="D17" s="100"/>
      <c r="E17" s="100"/>
      <c r="F17" s="100"/>
      <c r="G17" s="100"/>
      <c r="H17" s="100"/>
      <c r="I17" s="100"/>
      <c r="J17" s="100"/>
      <c r="K17" s="100"/>
      <c r="L17" s="100"/>
      <c r="M17" s="79"/>
      <c r="N17" s="100"/>
      <c r="O17" s="100"/>
      <c r="P17" s="79"/>
      <c r="Q17" s="100"/>
      <c r="R17" s="79"/>
      <c r="S17" s="79"/>
      <c r="T17" s="79"/>
      <c r="U17" s="79"/>
      <c r="V17" s="79"/>
      <c r="W17" s="79"/>
      <c r="X17" s="80"/>
      <c r="Y17" s="80"/>
      <c r="Z17" s="80"/>
      <c r="AA17" s="80"/>
    </row>
    <row r="18" spans="1:27" ht="14.25" x14ac:dyDescent="0.2">
      <c r="A18" s="112" t="s">
        <v>107</v>
      </c>
      <c r="B18" s="100">
        <v>138</v>
      </c>
      <c r="C18" s="100">
        <v>126</v>
      </c>
      <c r="D18" s="100">
        <v>123</v>
      </c>
      <c r="E18" s="100">
        <v>131</v>
      </c>
      <c r="F18" s="100">
        <v>132</v>
      </c>
      <c r="G18" s="100">
        <v>138</v>
      </c>
      <c r="H18" s="100">
        <v>145</v>
      </c>
      <c r="I18" s="100">
        <v>145</v>
      </c>
      <c r="J18" s="100">
        <v>108</v>
      </c>
      <c r="K18" s="100">
        <v>120</v>
      </c>
      <c r="L18" s="100">
        <v>104</v>
      </c>
      <c r="M18" s="79">
        <v>94</v>
      </c>
      <c r="N18" s="100">
        <v>104</v>
      </c>
      <c r="O18" s="100">
        <v>103</v>
      </c>
      <c r="P18" s="79">
        <v>107</v>
      </c>
      <c r="Q18" s="79">
        <v>98</v>
      </c>
      <c r="R18" s="79">
        <v>90</v>
      </c>
      <c r="S18" s="79">
        <v>91</v>
      </c>
      <c r="T18" s="79">
        <v>101</v>
      </c>
      <c r="U18" s="79">
        <v>96</v>
      </c>
      <c r="V18" s="79"/>
      <c r="W18" s="79">
        <v>110</v>
      </c>
      <c r="X18" s="79">
        <v>106</v>
      </c>
      <c r="Y18" s="79">
        <v>100</v>
      </c>
      <c r="Z18" s="79">
        <v>92</v>
      </c>
      <c r="AA18" s="79">
        <v>99</v>
      </c>
    </row>
    <row r="19" spans="1:27" x14ac:dyDescent="0.2">
      <c r="A19" s="3"/>
      <c r="B19" s="100"/>
      <c r="C19" s="100"/>
      <c r="D19" s="100"/>
      <c r="E19" s="100"/>
      <c r="F19" s="100"/>
      <c r="G19" s="100"/>
      <c r="H19" s="100"/>
      <c r="I19" s="100"/>
      <c r="J19" s="100"/>
      <c r="K19" s="100"/>
      <c r="L19" s="100"/>
      <c r="M19" s="79"/>
      <c r="N19" s="100"/>
      <c r="O19" s="100"/>
      <c r="P19" s="79"/>
      <c r="Q19" s="100"/>
      <c r="R19" s="79"/>
      <c r="S19" s="79"/>
      <c r="T19" s="79"/>
      <c r="U19" s="79"/>
      <c r="V19" s="79"/>
      <c r="W19" s="79"/>
      <c r="X19" s="80"/>
      <c r="Y19" s="80"/>
      <c r="Z19" s="80"/>
      <c r="AA19" s="80"/>
    </row>
    <row r="20" spans="1:27" x14ac:dyDescent="0.2">
      <c r="A20" s="3" t="s">
        <v>6</v>
      </c>
      <c r="B20" s="100"/>
      <c r="C20" s="100"/>
      <c r="D20" s="100"/>
      <c r="E20" s="100"/>
      <c r="F20" s="100"/>
      <c r="G20" s="100"/>
      <c r="H20" s="100"/>
      <c r="I20" s="100"/>
      <c r="J20" s="100"/>
      <c r="K20" s="100"/>
      <c r="L20" s="100"/>
      <c r="M20" s="79"/>
      <c r="N20" s="100"/>
      <c r="O20" s="100"/>
      <c r="P20" s="79"/>
      <c r="Q20" s="100"/>
      <c r="R20" s="79"/>
      <c r="S20" s="79"/>
      <c r="T20" s="79"/>
      <c r="U20" s="79"/>
      <c r="V20" s="79"/>
      <c r="W20" s="79"/>
      <c r="X20" s="80"/>
      <c r="Y20" s="80"/>
      <c r="Z20" s="80"/>
      <c r="AA20" s="80"/>
    </row>
    <row r="21" spans="1:27" x14ac:dyDescent="0.2">
      <c r="A21" s="57" t="s">
        <v>77</v>
      </c>
      <c r="B21" s="100">
        <v>5303</v>
      </c>
      <c r="C21" s="100">
        <v>5182</v>
      </c>
      <c r="D21" s="100">
        <v>4960</v>
      </c>
      <c r="E21" s="100">
        <v>5042</v>
      </c>
      <c r="F21" s="100">
        <v>5016</v>
      </c>
      <c r="G21" s="100">
        <v>5063</v>
      </c>
      <c r="H21" s="100">
        <v>5054</v>
      </c>
      <c r="I21" s="100">
        <v>4958</v>
      </c>
      <c r="J21" s="100">
        <v>4342</v>
      </c>
      <c r="K21" s="100">
        <v>3500</v>
      </c>
      <c r="L21" s="100">
        <v>3275</v>
      </c>
      <c r="M21" s="79">
        <v>3155</v>
      </c>
      <c r="N21" s="100">
        <v>3275</v>
      </c>
      <c r="O21" s="100">
        <v>3269</v>
      </c>
      <c r="P21" s="79">
        <v>3252</v>
      </c>
      <c r="Q21" s="100">
        <v>3215</v>
      </c>
      <c r="R21" s="79">
        <v>2388</v>
      </c>
      <c r="S21" s="79">
        <v>3172</v>
      </c>
      <c r="T21" s="79">
        <v>3137</v>
      </c>
      <c r="U21" s="79">
        <v>3191</v>
      </c>
      <c r="V21" s="79">
        <v>3350</v>
      </c>
      <c r="W21" s="79">
        <v>3134</v>
      </c>
      <c r="X21" s="103">
        <v>2997</v>
      </c>
      <c r="Y21" s="103">
        <v>2849</v>
      </c>
      <c r="Z21" s="103">
        <v>2891</v>
      </c>
      <c r="AA21" s="103">
        <v>2989</v>
      </c>
    </row>
    <row r="22" spans="1:27" x14ac:dyDescent="0.2">
      <c r="A22" s="57" t="s">
        <v>7</v>
      </c>
      <c r="B22" s="100">
        <v>847</v>
      </c>
      <c r="C22" s="100">
        <v>849</v>
      </c>
      <c r="D22" s="100">
        <v>853</v>
      </c>
      <c r="E22" s="100">
        <v>860</v>
      </c>
      <c r="F22" s="100">
        <v>860</v>
      </c>
      <c r="G22" s="100">
        <v>860</v>
      </c>
      <c r="H22" s="100">
        <v>831</v>
      </c>
      <c r="I22" s="100">
        <v>835</v>
      </c>
      <c r="J22" s="100">
        <v>746</v>
      </c>
      <c r="K22" s="100">
        <v>726</v>
      </c>
      <c r="L22" s="100">
        <v>703</v>
      </c>
      <c r="M22" s="79">
        <v>722</v>
      </c>
      <c r="N22" s="100">
        <v>681</v>
      </c>
      <c r="O22" s="100">
        <v>692</v>
      </c>
      <c r="P22" s="79">
        <v>729</v>
      </c>
      <c r="Q22" s="100">
        <v>700</v>
      </c>
      <c r="R22" s="79">
        <v>669</v>
      </c>
      <c r="S22" s="79">
        <v>658</v>
      </c>
      <c r="T22" s="79">
        <v>705</v>
      </c>
      <c r="U22" s="79">
        <v>675</v>
      </c>
      <c r="V22" s="79">
        <v>679</v>
      </c>
      <c r="W22" s="79">
        <v>658</v>
      </c>
      <c r="X22" s="103">
        <v>616</v>
      </c>
      <c r="Y22" s="104">
        <v>593</v>
      </c>
      <c r="Z22" s="104">
        <v>595</v>
      </c>
      <c r="AA22" s="104">
        <v>609</v>
      </c>
    </row>
    <row r="23" spans="1:27" x14ac:dyDescent="0.2">
      <c r="A23" s="57" t="s">
        <v>8</v>
      </c>
      <c r="B23" s="100">
        <v>204</v>
      </c>
      <c r="C23" s="100">
        <v>218</v>
      </c>
      <c r="D23" s="100">
        <v>211</v>
      </c>
      <c r="E23" s="100">
        <v>222</v>
      </c>
      <c r="F23" s="100">
        <v>226</v>
      </c>
      <c r="G23" s="100">
        <v>226</v>
      </c>
      <c r="H23" s="100">
        <v>226</v>
      </c>
      <c r="I23" s="100">
        <v>230</v>
      </c>
      <c r="J23" s="100">
        <v>214</v>
      </c>
      <c r="K23" s="100">
        <v>232</v>
      </c>
      <c r="L23" s="100">
        <v>232</v>
      </c>
      <c r="M23" s="79">
        <v>228</v>
      </c>
      <c r="N23" s="100">
        <v>232</v>
      </c>
      <c r="O23" s="100">
        <v>236</v>
      </c>
      <c r="P23" s="79">
        <v>236</v>
      </c>
      <c r="Q23" s="100">
        <v>235</v>
      </c>
      <c r="R23" s="79">
        <v>235</v>
      </c>
      <c r="S23" s="79">
        <v>232</v>
      </c>
      <c r="T23" s="79">
        <v>233</v>
      </c>
      <c r="U23" s="79">
        <v>238</v>
      </c>
      <c r="V23" s="79">
        <v>254</v>
      </c>
      <c r="W23" s="79">
        <v>248</v>
      </c>
      <c r="X23" s="104">
        <v>240</v>
      </c>
      <c r="Y23" s="104">
        <v>225</v>
      </c>
      <c r="Z23" s="104">
        <v>235</v>
      </c>
      <c r="AA23" s="104">
        <v>235</v>
      </c>
    </row>
    <row r="24" spans="1:27" ht="25.5" x14ac:dyDescent="0.2">
      <c r="A24" s="57" t="s">
        <v>9</v>
      </c>
      <c r="B24" s="100">
        <v>145</v>
      </c>
      <c r="C24" s="100">
        <v>130</v>
      </c>
      <c r="D24" s="100">
        <v>130</v>
      </c>
      <c r="E24" s="100">
        <v>143</v>
      </c>
      <c r="F24" s="100">
        <v>143</v>
      </c>
      <c r="G24" s="100">
        <v>143</v>
      </c>
      <c r="H24" s="100">
        <v>143</v>
      </c>
      <c r="I24" s="100">
        <v>143</v>
      </c>
      <c r="J24" s="100" t="s">
        <v>95</v>
      </c>
      <c r="K24" s="100" t="s">
        <v>96</v>
      </c>
      <c r="L24" s="100" t="s">
        <v>96</v>
      </c>
      <c r="M24" s="79" t="s">
        <v>96</v>
      </c>
      <c r="N24" s="100" t="s">
        <v>96</v>
      </c>
      <c r="O24" s="100" t="s">
        <v>96</v>
      </c>
      <c r="P24" s="79" t="s">
        <v>97</v>
      </c>
      <c r="Q24" s="100" t="s">
        <v>97</v>
      </c>
      <c r="R24" s="79" t="s">
        <v>97</v>
      </c>
      <c r="S24" s="79" t="s">
        <v>97</v>
      </c>
      <c r="T24" s="79" t="s">
        <v>97</v>
      </c>
      <c r="U24" s="79" t="s">
        <v>97</v>
      </c>
      <c r="V24" s="79" t="s">
        <v>97</v>
      </c>
      <c r="W24" s="79" t="s">
        <v>97</v>
      </c>
      <c r="X24" s="79" t="s">
        <v>97</v>
      </c>
      <c r="Y24" s="79" t="s">
        <v>97</v>
      </c>
      <c r="Z24" s="79" t="s">
        <v>97</v>
      </c>
      <c r="AA24" s="79" t="s">
        <v>97</v>
      </c>
    </row>
    <row r="25" spans="1:27" x14ac:dyDescent="0.2">
      <c r="A25" s="25" t="s">
        <v>82</v>
      </c>
      <c r="B25" s="100">
        <f>SUM(B21:B24)</f>
        <v>6499</v>
      </c>
      <c r="C25" s="100">
        <f t="shared" ref="C25:I25" si="2">SUM(C21:C24)</f>
        <v>6379</v>
      </c>
      <c r="D25" s="100">
        <v>6154</v>
      </c>
      <c r="E25" s="100">
        <f t="shared" si="2"/>
        <v>6267</v>
      </c>
      <c r="F25" s="100">
        <f t="shared" si="2"/>
        <v>6245</v>
      </c>
      <c r="G25" s="100">
        <f t="shared" si="2"/>
        <v>6292</v>
      </c>
      <c r="H25" s="100">
        <f t="shared" si="2"/>
        <v>6254</v>
      </c>
      <c r="I25" s="100">
        <f t="shared" si="2"/>
        <v>6166</v>
      </c>
      <c r="J25" s="100">
        <f>SUM(J21:J23)</f>
        <v>5302</v>
      </c>
      <c r="K25" s="100">
        <f t="shared" ref="K25:W25" si="3">SUM(K21:K23)</f>
        <v>4458</v>
      </c>
      <c r="L25" s="100">
        <f t="shared" si="3"/>
        <v>4210</v>
      </c>
      <c r="M25" s="100">
        <f t="shared" si="3"/>
        <v>4105</v>
      </c>
      <c r="N25" s="100">
        <f t="shared" si="3"/>
        <v>4188</v>
      </c>
      <c r="O25" s="100">
        <f t="shared" si="3"/>
        <v>4197</v>
      </c>
      <c r="P25" s="100">
        <f t="shared" si="3"/>
        <v>4217</v>
      </c>
      <c r="Q25" s="100">
        <f t="shared" si="3"/>
        <v>4150</v>
      </c>
      <c r="R25" s="79">
        <f t="shared" si="3"/>
        <v>3292</v>
      </c>
      <c r="S25" s="79">
        <f t="shared" si="3"/>
        <v>4062</v>
      </c>
      <c r="T25" s="79">
        <f t="shared" si="3"/>
        <v>4075</v>
      </c>
      <c r="U25" s="79">
        <f t="shared" si="3"/>
        <v>4104</v>
      </c>
      <c r="V25" s="79">
        <f t="shared" si="3"/>
        <v>4283</v>
      </c>
      <c r="W25" s="79">
        <f t="shared" si="3"/>
        <v>4040</v>
      </c>
      <c r="X25" s="105">
        <f>SUM(X21:X23)</f>
        <v>3853</v>
      </c>
      <c r="Y25" s="105">
        <f t="shared" ref="Y25:AA25" si="4">SUM(Y21:Y23)</f>
        <v>3667</v>
      </c>
      <c r="Z25" s="105">
        <f t="shared" si="4"/>
        <v>3721</v>
      </c>
      <c r="AA25" s="105">
        <f t="shared" si="4"/>
        <v>3833</v>
      </c>
    </row>
    <row r="26" spans="1:27" x14ac:dyDescent="0.2">
      <c r="A26" s="25"/>
      <c r="B26" s="100"/>
      <c r="C26" s="100"/>
      <c r="D26" s="100"/>
      <c r="E26" s="100"/>
      <c r="F26" s="100"/>
      <c r="G26" s="100"/>
      <c r="H26" s="100"/>
      <c r="I26" s="100"/>
      <c r="J26" s="100"/>
      <c r="K26" s="100"/>
      <c r="L26" s="100"/>
      <c r="M26" s="79"/>
      <c r="N26" s="100"/>
      <c r="O26" s="100"/>
      <c r="P26" s="79"/>
      <c r="Q26" s="100"/>
      <c r="R26" s="79"/>
      <c r="S26" s="79"/>
      <c r="T26" s="79"/>
      <c r="U26" s="79"/>
      <c r="V26" s="79"/>
      <c r="W26" s="79"/>
      <c r="X26" s="106"/>
      <c r="Y26" s="106"/>
      <c r="Z26" s="106"/>
      <c r="AA26" s="106"/>
    </row>
    <row r="27" spans="1:27" x14ac:dyDescent="0.2">
      <c r="A27" s="3" t="s">
        <v>81</v>
      </c>
      <c r="B27" s="100"/>
      <c r="C27" s="100"/>
      <c r="D27" s="100"/>
      <c r="E27" s="100"/>
      <c r="F27" s="100"/>
      <c r="G27" s="100"/>
      <c r="H27" s="100"/>
      <c r="I27" s="100"/>
      <c r="J27" s="100"/>
      <c r="K27" s="100"/>
      <c r="L27" s="100"/>
      <c r="M27" s="79"/>
      <c r="N27" s="100"/>
      <c r="O27" s="100"/>
      <c r="P27" s="79"/>
      <c r="Q27" s="100"/>
      <c r="R27" s="79"/>
      <c r="S27" s="79"/>
      <c r="T27" s="79"/>
      <c r="U27" s="79"/>
      <c r="V27" s="79"/>
      <c r="W27" s="79"/>
      <c r="X27" s="106"/>
      <c r="Y27" s="106"/>
      <c r="Z27" s="106"/>
      <c r="AA27" s="106"/>
    </row>
    <row r="28" spans="1:27" x14ac:dyDescent="0.2">
      <c r="A28" s="57" t="s">
        <v>10</v>
      </c>
      <c r="B28" s="100">
        <v>2296</v>
      </c>
      <c r="C28" s="100">
        <v>1986</v>
      </c>
      <c r="D28" s="100">
        <v>2061</v>
      </c>
      <c r="E28" s="100">
        <v>2073</v>
      </c>
      <c r="F28" s="100">
        <v>2412</v>
      </c>
      <c r="G28" s="100">
        <v>2088</v>
      </c>
      <c r="H28" s="100">
        <v>2099</v>
      </c>
      <c r="I28" s="100">
        <v>2060</v>
      </c>
      <c r="J28" s="100">
        <v>2151</v>
      </c>
      <c r="K28" s="100">
        <v>1854</v>
      </c>
      <c r="L28" s="100">
        <v>2012</v>
      </c>
      <c r="M28" s="79">
        <v>2012</v>
      </c>
      <c r="N28" s="100">
        <v>2081</v>
      </c>
      <c r="O28" s="79">
        <v>2133</v>
      </c>
      <c r="P28" s="79">
        <v>2183</v>
      </c>
      <c r="Q28" s="100">
        <v>1533</v>
      </c>
      <c r="R28" s="79">
        <v>2158</v>
      </c>
      <c r="S28" s="79">
        <v>2150</v>
      </c>
      <c r="T28" s="79">
        <v>2212</v>
      </c>
      <c r="U28" s="79">
        <v>2212</v>
      </c>
      <c r="V28" s="79">
        <v>2490</v>
      </c>
      <c r="W28" s="79">
        <v>2231</v>
      </c>
      <c r="X28" s="105">
        <v>2186</v>
      </c>
      <c r="Y28" s="105">
        <v>2102</v>
      </c>
      <c r="Z28" s="105">
        <v>2085</v>
      </c>
      <c r="AA28" s="105">
        <v>2103</v>
      </c>
    </row>
    <row r="29" spans="1:27" ht="14.25" x14ac:dyDescent="0.2">
      <c r="A29" s="92" t="s">
        <v>106</v>
      </c>
      <c r="B29" s="100">
        <v>1167</v>
      </c>
      <c r="C29" s="100">
        <v>1163</v>
      </c>
      <c r="D29" s="100">
        <v>1148</v>
      </c>
      <c r="E29" s="100">
        <v>1227</v>
      </c>
      <c r="F29" s="100">
        <v>1250</v>
      </c>
      <c r="G29" s="100">
        <v>1259</v>
      </c>
      <c r="H29" s="100">
        <v>1265</v>
      </c>
      <c r="I29" s="100">
        <v>1159</v>
      </c>
      <c r="J29" s="100">
        <v>1076</v>
      </c>
      <c r="K29" s="100">
        <v>1076</v>
      </c>
      <c r="L29" s="100">
        <v>1251</v>
      </c>
      <c r="M29" s="79">
        <v>1215</v>
      </c>
      <c r="N29" s="100">
        <v>1570</v>
      </c>
      <c r="O29" s="79">
        <v>1771</v>
      </c>
      <c r="P29" s="79">
        <v>1592</v>
      </c>
      <c r="Q29" s="100">
        <v>1730</v>
      </c>
      <c r="R29" s="79"/>
      <c r="S29" s="79"/>
      <c r="T29" s="79"/>
      <c r="U29" s="79"/>
      <c r="V29" s="79"/>
      <c r="W29" s="79"/>
      <c r="X29" s="80"/>
      <c r="Y29" s="80"/>
      <c r="Z29" s="80"/>
      <c r="AA29" s="80"/>
    </row>
    <row r="30" spans="1:27" x14ac:dyDescent="0.2">
      <c r="A30" s="25" t="s">
        <v>80</v>
      </c>
      <c r="B30" s="100">
        <f>SUM(B28:B29)</f>
        <v>3463</v>
      </c>
      <c r="C30" s="100">
        <f t="shared" ref="C30:Q30" si="5">SUM(C28:C29)</f>
        <v>3149</v>
      </c>
      <c r="D30" s="100">
        <v>3209</v>
      </c>
      <c r="E30" s="100">
        <f t="shared" si="5"/>
        <v>3300</v>
      </c>
      <c r="F30" s="100">
        <f t="shared" si="5"/>
        <v>3662</v>
      </c>
      <c r="G30" s="100">
        <f t="shared" si="5"/>
        <v>3347</v>
      </c>
      <c r="H30" s="100">
        <f t="shared" si="5"/>
        <v>3364</v>
      </c>
      <c r="I30" s="100">
        <f t="shared" si="5"/>
        <v>3219</v>
      </c>
      <c r="J30" s="100">
        <f t="shared" si="5"/>
        <v>3227</v>
      </c>
      <c r="K30" s="100">
        <f t="shared" si="5"/>
        <v>2930</v>
      </c>
      <c r="L30" s="100">
        <f t="shared" si="5"/>
        <v>3263</v>
      </c>
      <c r="M30" s="100">
        <f t="shared" si="5"/>
        <v>3227</v>
      </c>
      <c r="N30" s="100">
        <f t="shared" si="5"/>
        <v>3651</v>
      </c>
      <c r="O30" s="100">
        <f t="shared" si="5"/>
        <v>3904</v>
      </c>
      <c r="P30" s="100">
        <f t="shared" si="5"/>
        <v>3775</v>
      </c>
      <c r="Q30" s="100">
        <f t="shared" si="5"/>
        <v>3263</v>
      </c>
      <c r="R30" s="79"/>
      <c r="S30" s="79"/>
      <c r="T30" s="79"/>
      <c r="U30" s="79"/>
      <c r="V30" s="79"/>
      <c r="W30" s="79"/>
      <c r="X30" s="80"/>
      <c r="Y30" s="80"/>
      <c r="Z30" s="80"/>
      <c r="AA30" s="80"/>
    </row>
    <row r="31" spans="1:27" x14ac:dyDescent="0.2">
      <c r="A31" s="25"/>
      <c r="B31" s="100"/>
      <c r="C31" s="100"/>
      <c r="D31" s="100"/>
      <c r="E31" s="100"/>
      <c r="F31" s="100"/>
      <c r="G31" s="100"/>
      <c r="H31" s="100"/>
      <c r="I31" s="100"/>
      <c r="J31" s="100"/>
      <c r="K31" s="100"/>
      <c r="L31" s="100"/>
      <c r="M31" s="79"/>
      <c r="N31" s="100"/>
      <c r="O31" s="100"/>
      <c r="P31" s="79"/>
      <c r="Q31" s="100"/>
      <c r="R31" s="79"/>
      <c r="S31" s="79"/>
      <c r="T31" s="79"/>
      <c r="U31" s="79"/>
      <c r="V31" s="79"/>
      <c r="W31" s="79"/>
      <c r="X31" s="80"/>
      <c r="Y31" s="80"/>
      <c r="Z31" s="80"/>
      <c r="AA31" s="80"/>
    </row>
    <row r="32" spans="1:27" s="11" customFormat="1" x14ac:dyDescent="0.2">
      <c r="A32" s="58" t="s">
        <v>11</v>
      </c>
      <c r="B32" s="107">
        <f>SUM(B9,B16,B18,B25,B30)</f>
        <v>26765</v>
      </c>
      <c r="C32" s="107">
        <f t="shared" ref="C32:Q32" si="6">SUM(C9,C16,C18,C25,C30)</f>
        <v>26950</v>
      </c>
      <c r="D32" s="107">
        <f t="shared" ref="D32" si="7">D9+D16+D18+D25+D30</f>
        <v>27326</v>
      </c>
      <c r="E32" s="107">
        <f t="shared" si="6"/>
        <v>27703</v>
      </c>
      <c r="F32" s="107">
        <f t="shared" si="6"/>
        <v>28031</v>
      </c>
      <c r="G32" s="107">
        <f t="shared" si="6"/>
        <v>26945</v>
      </c>
      <c r="H32" s="107">
        <f t="shared" si="6"/>
        <v>27469</v>
      </c>
      <c r="I32" s="107">
        <f t="shared" si="6"/>
        <v>26832</v>
      </c>
      <c r="J32" s="107">
        <f t="shared" si="6"/>
        <v>24713</v>
      </c>
      <c r="K32" s="107">
        <f t="shared" si="6"/>
        <v>24070</v>
      </c>
      <c r="L32" s="107">
        <f t="shared" si="6"/>
        <v>23604</v>
      </c>
      <c r="M32" s="107">
        <f t="shared" si="6"/>
        <v>22948</v>
      </c>
      <c r="N32" s="107">
        <f t="shared" si="6"/>
        <v>23768</v>
      </c>
      <c r="O32" s="107">
        <f t="shared" si="6"/>
        <v>23831</v>
      </c>
      <c r="P32" s="107">
        <f t="shared" si="6"/>
        <v>22565</v>
      </c>
      <c r="Q32" s="107">
        <f t="shared" si="6"/>
        <v>22447</v>
      </c>
      <c r="R32" s="107">
        <f>SUM(R9,R16,R18,R25,R28)</f>
        <v>20594</v>
      </c>
      <c r="S32" s="107">
        <f>SUM(S9,S16,S18,S25,S28)</f>
        <v>20542</v>
      </c>
      <c r="T32" s="107">
        <f>SUM(T9,T16,T18,T25,T28)</f>
        <v>21384</v>
      </c>
      <c r="U32" s="107">
        <f>SUM(U9,U16,U18,U25,U28)</f>
        <v>21362</v>
      </c>
      <c r="V32" s="108"/>
      <c r="W32" s="108">
        <f>SUM(W9,W16,W18,W25,W28)</f>
        <v>20760</v>
      </c>
      <c r="X32" s="109">
        <f>SUM(X9,X16,X18,X25,X28)</f>
        <v>20606</v>
      </c>
      <c r="Y32" s="109">
        <f t="shared" ref="Y32:AA32" si="8">SUM(Y9,Y16,Y18,Y25,Y28)</f>
        <v>19571</v>
      </c>
      <c r="Z32" s="109">
        <f t="shared" si="8"/>
        <v>19522</v>
      </c>
      <c r="AA32" s="109">
        <f t="shared" si="8"/>
        <v>19625</v>
      </c>
    </row>
    <row r="33" spans="2:20" s="11" customFormat="1" x14ac:dyDescent="0.2">
      <c r="L33" s="10"/>
      <c r="M33" s="8"/>
      <c r="N33" s="10"/>
      <c r="O33" s="10"/>
      <c r="P33" s="9"/>
      <c r="Q33" s="10"/>
      <c r="R33" s="33"/>
    </row>
    <row r="34" spans="2:20" s="11" customFormat="1" x14ac:dyDescent="0.2">
      <c r="B34" s="197" t="s">
        <v>98</v>
      </c>
      <c r="C34" s="198"/>
      <c r="D34" s="198"/>
      <c r="E34" s="198"/>
      <c r="F34" s="198"/>
      <c r="G34" s="198"/>
      <c r="H34" s="198"/>
      <c r="I34" s="198"/>
      <c r="J34" s="198"/>
      <c r="K34" s="198"/>
      <c r="L34" s="198"/>
      <c r="M34" s="198"/>
      <c r="N34" s="198"/>
      <c r="O34" s="198"/>
      <c r="P34" s="198"/>
      <c r="Q34" s="198"/>
      <c r="R34" s="198"/>
    </row>
    <row r="35" spans="2:20" ht="12.75" customHeight="1" x14ac:dyDescent="0.2">
      <c r="B35" s="200" t="s">
        <v>220</v>
      </c>
      <c r="C35" s="200"/>
      <c r="D35" s="200"/>
      <c r="E35" s="200"/>
      <c r="F35" s="200"/>
      <c r="G35" s="200"/>
      <c r="H35" s="200"/>
      <c r="I35" s="200"/>
      <c r="J35" s="200"/>
      <c r="K35" s="200"/>
      <c r="L35" s="200"/>
      <c r="M35" s="200"/>
      <c r="N35" s="200"/>
      <c r="O35" s="200"/>
      <c r="P35" s="200"/>
      <c r="Q35" s="200"/>
      <c r="R35" s="200"/>
      <c r="S35" s="201"/>
      <c r="T35" s="201"/>
    </row>
    <row r="36" spans="2:20" ht="129" customHeight="1" x14ac:dyDescent="0.2">
      <c r="B36" s="199" t="s">
        <v>219</v>
      </c>
      <c r="C36" s="200"/>
      <c r="D36" s="200"/>
      <c r="E36" s="200"/>
      <c r="F36" s="200"/>
      <c r="G36" s="200"/>
      <c r="H36" s="200"/>
      <c r="I36" s="200"/>
      <c r="J36" s="200"/>
      <c r="K36" s="200"/>
      <c r="L36" s="200"/>
      <c r="M36" s="200"/>
      <c r="N36" s="200"/>
      <c r="O36" s="200"/>
      <c r="P36" s="200"/>
      <c r="Q36" s="200"/>
      <c r="R36" s="200"/>
      <c r="S36" s="24"/>
      <c r="T36" s="24"/>
    </row>
    <row r="37" spans="2:20" ht="29.25" customHeight="1" x14ac:dyDescent="0.2">
      <c r="B37" s="199" t="s">
        <v>221</v>
      </c>
      <c r="C37" s="199"/>
      <c r="D37" s="199"/>
      <c r="E37" s="199"/>
      <c r="F37" s="199"/>
      <c r="G37" s="199"/>
      <c r="H37" s="199"/>
      <c r="I37" s="199"/>
      <c r="J37" s="199"/>
      <c r="K37" s="199"/>
      <c r="L37" s="199"/>
      <c r="M37" s="199"/>
      <c r="N37" s="199"/>
      <c r="O37" s="199"/>
      <c r="P37" s="199"/>
      <c r="Q37" s="199"/>
      <c r="R37" s="199"/>
    </row>
    <row r="39" spans="2:20" x14ac:dyDescent="0.2">
      <c r="Q39" s="32"/>
    </row>
    <row r="40" spans="2:20" x14ac:dyDescent="0.2">
      <c r="Q40" s="32"/>
    </row>
    <row r="42" spans="2:20" x14ac:dyDescent="0.2">
      <c r="Q42" s="32"/>
    </row>
    <row r="43" spans="2:20" x14ac:dyDescent="0.2">
      <c r="Q43" s="32"/>
    </row>
    <row r="45" spans="2:20" x14ac:dyDescent="0.2">
      <c r="Q45" s="32"/>
    </row>
  </sheetData>
  <mergeCells count="5">
    <mergeCell ref="B1:E1"/>
    <mergeCell ref="B34:R34"/>
    <mergeCell ref="B36:R36"/>
    <mergeCell ref="B37:R37"/>
    <mergeCell ref="B35:T35"/>
  </mergeCells>
  <phoneticPr fontId="0" type="noConversion"/>
  <pageMargins left="0.75" right="0.75" top="1" bottom="1" header="0.5" footer="0.5"/>
  <pageSetup scale="56" orientation="landscape" horizontalDpi="4294967292" r:id="rId1"/>
  <headerFooter alignWithMargins="0"/>
  <colBreaks count="1" manualBreakCount="1">
    <brk id="1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E60"/>
  <sheetViews>
    <sheetView topLeftCell="A16" zoomScaleNormal="100" zoomScaleSheetLayoutView="100" workbookViewId="0">
      <selection activeCell="B53" sqref="B53"/>
    </sheetView>
  </sheetViews>
  <sheetFormatPr defaultRowHeight="12.75" x14ac:dyDescent="0.2"/>
  <cols>
    <col min="1" max="1" width="9.140625" style="4"/>
    <col min="2" max="2" width="10.5703125" style="4" customWidth="1"/>
    <col min="3" max="3" width="10.28515625" style="4" customWidth="1"/>
    <col min="4" max="16384" width="9.140625" style="4"/>
  </cols>
  <sheetData>
    <row r="1" spans="1:3" s="2" customFormat="1" ht="12.75" customHeight="1" x14ac:dyDescent="0.2">
      <c r="A1" s="2" t="s">
        <v>12</v>
      </c>
      <c r="B1" s="202" t="s">
        <v>217</v>
      </c>
      <c r="C1" s="202"/>
    </row>
    <row r="2" spans="1:3" s="2" customFormat="1" ht="12.75" customHeight="1" x14ac:dyDescent="0.2">
      <c r="B2" s="202"/>
      <c r="C2" s="202"/>
    </row>
    <row r="3" spans="1:3" s="2" customFormat="1" ht="12.75" customHeight="1" x14ac:dyDescent="0.2">
      <c r="B3" s="202"/>
      <c r="C3" s="202"/>
    </row>
    <row r="4" spans="1:3" s="2" customFormat="1" ht="12.75" customHeight="1" thickBot="1" x14ac:dyDescent="0.25">
      <c r="A4" s="5"/>
    </row>
    <row r="5" spans="1:3" s="2" customFormat="1" ht="33.75" customHeight="1" thickTop="1" x14ac:dyDescent="0.2">
      <c r="A5" s="61" t="s">
        <v>13</v>
      </c>
      <c r="B5" s="72" t="s">
        <v>14</v>
      </c>
      <c r="C5" s="72" t="s">
        <v>15</v>
      </c>
    </row>
    <row r="6" spans="1:3" x14ac:dyDescent="0.2">
      <c r="A6" s="6">
        <v>1891</v>
      </c>
      <c r="B6" s="113" t="s">
        <v>96</v>
      </c>
      <c r="C6" s="113">
        <v>39</v>
      </c>
    </row>
    <row r="7" spans="1:3" x14ac:dyDescent="0.2">
      <c r="A7" s="6">
        <v>1914</v>
      </c>
      <c r="B7" s="113" t="s">
        <v>96</v>
      </c>
      <c r="C7" s="113">
        <v>72</v>
      </c>
    </row>
    <row r="8" spans="1:3" x14ac:dyDescent="0.2">
      <c r="A8" s="6">
        <v>1930</v>
      </c>
      <c r="B8" s="113">
        <v>870</v>
      </c>
      <c r="C8" s="113">
        <v>280</v>
      </c>
    </row>
    <row r="9" spans="1:3" x14ac:dyDescent="0.2">
      <c r="A9" s="6">
        <v>1935</v>
      </c>
      <c r="B9" s="113">
        <v>870</v>
      </c>
      <c r="C9" s="113">
        <v>424</v>
      </c>
    </row>
    <row r="10" spans="1:3" x14ac:dyDescent="0.2">
      <c r="A10" s="6">
        <v>1947</v>
      </c>
      <c r="B10" s="113">
        <v>1440</v>
      </c>
      <c r="C10" s="113">
        <v>590</v>
      </c>
    </row>
    <row r="11" spans="1:3" x14ac:dyDescent="0.2">
      <c r="A11" s="6">
        <v>1957</v>
      </c>
      <c r="B11" s="113">
        <v>2441</v>
      </c>
      <c r="C11" s="113">
        <v>1115</v>
      </c>
    </row>
    <row r="12" spans="1:3" x14ac:dyDescent="0.2">
      <c r="A12" s="6">
        <v>1967</v>
      </c>
      <c r="B12" s="113">
        <v>4055</v>
      </c>
      <c r="C12" s="113">
        <v>1749</v>
      </c>
    </row>
    <row r="13" spans="1:3" x14ac:dyDescent="0.2">
      <c r="A13" s="6">
        <v>1972</v>
      </c>
      <c r="B13" s="113">
        <v>5280</v>
      </c>
      <c r="C13" s="113">
        <v>2426</v>
      </c>
    </row>
    <row r="14" spans="1:3" x14ac:dyDescent="0.2">
      <c r="A14" s="6">
        <v>1976</v>
      </c>
      <c r="B14" s="113">
        <v>6939</v>
      </c>
      <c r="C14" s="113">
        <v>3251</v>
      </c>
    </row>
    <row r="15" spans="1:3" x14ac:dyDescent="0.2">
      <c r="A15" s="6">
        <v>1977</v>
      </c>
      <c r="B15" s="113">
        <v>6942</v>
      </c>
      <c r="C15" s="113">
        <v>3554</v>
      </c>
    </row>
    <row r="16" spans="1:3" x14ac:dyDescent="0.2">
      <c r="A16" s="6">
        <v>1978</v>
      </c>
      <c r="B16" s="113">
        <v>6944</v>
      </c>
      <c r="C16" s="113">
        <v>3268</v>
      </c>
    </row>
    <row r="17" spans="1:3" x14ac:dyDescent="0.2">
      <c r="A17" s="6">
        <v>1979</v>
      </c>
      <c r="B17" s="113">
        <v>7067</v>
      </c>
      <c r="C17" s="113">
        <v>3593</v>
      </c>
    </row>
    <row r="18" spans="1:3" x14ac:dyDescent="0.2">
      <c r="A18" s="6">
        <v>1980</v>
      </c>
      <c r="B18" s="113">
        <v>7371</v>
      </c>
      <c r="C18" s="113">
        <v>3746</v>
      </c>
    </row>
    <row r="19" spans="1:3" x14ac:dyDescent="0.2">
      <c r="A19" s="6">
        <v>1981</v>
      </c>
      <c r="B19" s="113">
        <v>7487</v>
      </c>
      <c r="C19" s="113">
        <v>3945</v>
      </c>
    </row>
    <row r="20" spans="1:3" x14ac:dyDescent="0.2">
      <c r="A20" s="6">
        <v>1982</v>
      </c>
      <c r="B20" s="113">
        <v>7511</v>
      </c>
      <c r="C20" s="113">
        <v>4041</v>
      </c>
    </row>
    <row r="21" spans="1:3" x14ac:dyDescent="0.2">
      <c r="A21" s="6">
        <v>1983</v>
      </c>
      <c r="B21" s="113">
        <v>7606</v>
      </c>
      <c r="C21" s="113">
        <v>4059</v>
      </c>
    </row>
    <row r="22" spans="1:3" x14ac:dyDescent="0.2">
      <c r="A22" s="6">
        <v>1984</v>
      </c>
      <c r="B22" s="113">
        <v>7385</v>
      </c>
      <c r="C22" s="113">
        <v>3949</v>
      </c>
    </row>
    <row r="23" spans="1:3" x14ac:dyDescent="0.2">
      <c r="A23" s="6">
        <v>1985</v>
      </c>
      <c r="B23" s="113">
        <v>7528</v>
      </c>
      <c r="C23" s="113">
        <v>4097</v>
      </c>
    </row>
    <row r="24" spans="1:3" x14ac:dyDescent="0.2">
      <c r="A24" s="6">
        <v>1986</v>
      </c>
      <c r="B24" s="113">
        <v>7920</v>
      </c>
      <c r="C24" s="113">
        <v>3774</v>
      </c>
    </row>
    <row r="25" spans="1:3" x14ac:dyDescent="0.2">
      <c r="A25" s="6">
        <v>1987</v>
      </c>
      <c r="B25" s="113">
        <v>7584</v>
      </c>
      <c r="C25" s="113">
        <v>4075</v>
      </c>
    </row>
    <row r="26" spans="1:3" x14ac:dyDescent="0.2">
      <c r="A26" s="6">
        <v>1988</v>
      </c>
      <c r="B26" s="113">
        <v>7564</v>
      </c>
      <c r="C26" s="113">
        <v>3977</v>
      </c>
    </row>
    <row r="27" spans="1:3" x14ac:dyDescent="0.2">
      <c r="A27" s="6">
        <v>1989</v>
      </c>
      <c r="B27" s="113">
        <v>7569</v>
      </c>
      <c r="C27" s="113">
        <v>3837</v>
      </c>
    </row>
    <row r="28" spans="1:3" x14ac:dyDescent="0.2">
      <c r="A28" s="6">
        <v>1990</v>
      </c>
      <c r="B28" s="113">
        <v>7496</v>
      </c>
      <c r="C28" s="113">
        <v>4162</v>
      </c>
    </row>
    <row r="29" spans="1:3" x14ac:dyDescent="0.2">
      <c r="A29" s="6">
        <v>1991</v>
      </c>
      <c r="B29" s="113">
        <v>7278</v>
      </c>
      <c r="C29" s="113">
        <v>4294</v>
      </c>
    </row>
    <row r="30" spans="1:3" x14ac:dyDescent="0.2">
      <c r="A30" s="6">
        <v>1992</v>
      </c>
      <c r="B30" s="113">
        <v>7597</v>
      </c>
      <c r="C30" s="113">
        <v>4249</v>
      </c>
    </row>
    <row r="31" spans="1:3" x14ac:dyDescent="0.2">
      <c r="A31" s="7">
        <v>1993</v>
      </c>
      <c r="B31" s="113">
        <v>7400</v>
      </c>
      <c r="C31" s="113">
        <v>4138</v>
      </c>
    </row>
    <row r="32" spans="1:3" x14ac:dyDescent="0.2">
      <c r="A32" s="6">
        <v>1994</v>
      </c>
      <c r="B32" s="113">
        <v>7390</v>
      </c>
      <c r="C32" s="113">
        <v>4200</v>
      </c>
    </row>
    <row r="33" spans="1:3" x14ac:dyDescent="0.2">
      <c r="A33" s="6">
        <v>1995</v>
      </c>
      <c r="B33" s="113">
        <v>7186</v>
      </c>
      <c r="C33" s="113">
        <v>4247</v>
      </c>
    </row>
    <row r="34" spans="1:3" x14ac:dyDescent="0.2">
      <c r="A34" s="6">
        <v>1996</v>
      </c>
      <c r="B34" s="113">
        <v>7288</v>
      </c>
      <c r="C34" s="113">
        <v>4151</v>
      </c>
    </row>
    <row r="35" spans="1:3" x14ac:dyDescent="0.2">
      <c r="A35" s="6">
        <v>1997</v>
      </c>
      <c r="B35" s="113">
        <v>7282</v>
      </c>
      <c r="C35" s="113">
        <v>4410</v>
      </c>
    </row>
    <row r="36" spans="1:3" x14ac:dyDescent="0.2">
      <c r="A36" s="6">
        <v>1998</v>
      </c>
      <c r="B36" s="113">
        <v>7269</v>
      </c>
      <c r="C36" s="113">
        <v>4281</v>
      </c>
    </row>
    <row r="37" spans="1:3" x14ac:dyDescent="0.2">
      <c r="A37" s="6">
        <v>1999</v>
      </c>
      <c r="B37" s="113">
        <v>7216</v>
      </c>
      <c r="C37" s="113">
        <v>4272</v>
      </c>
    </row>
    <row r="38" spans="1:3" x14ac:dyDescent="0.2">
      <c r="A38" s="7">
        <v>2000</v>
      </c>
      <c r="B38" s="114">
        <v>7226</v>
      </c>
      <c r="C38" s="114">
        <v>4087</v>
      </c>
    </row>
    <row r="39" spans="1:3" x14ac:dyDescent="0.2">
      <c r="A39" s="7">
        <v>2001</v>
      </c>
      <c r="B39" s="114">
        <v>7209</v>
      </c>
      <c r="C39" s="115">
        <v>3994</v>
      </c>
    </row>
    <row r="40" spans="1:3" x14ac:dyDescent="0.2">
      <c r="A40" s="7">
        <v>2002</v>
      </c>
      <c r="B40" s="115">
        <v>7263</v>
      </c>
      <c r="C40" s="115">
        <v>4024</v>
      </c>
    </row>
    <row r="41" spans="1:3" s="11" customFormat="1" x14ac:dyDescent="0.2">
      <c r="A41" s="7">
        <v>2003</v>
      </c>
      <c r="B41" s="115">
        <v>7048</v>
      </c>
      <c r="C41" s="113">
        <v>3998</v>
      </c>
    </row>
    <row r="42" spans="1:3" s="12" customFormat="1" x14ac:dyDescent="0.2">
      <c r="A42" s="9">
        <v>2004</v>
      </c>
      <c r="B42" s="114">
        <v>6742</v>
      </c>
      <c r="C42" s="116">
        <v>3687</v>
      </c>
    </row>
    <row r="43" spans="1:3" s="11" customFormat="1" x14ac:dyDescent="0.2">
      <c r="A43" s="7">
        <v>2005</v>
      </c>
      <c r="B43" s="115">
        <v>6804</v>
      </c>
      <c r="C43" s="115">
        <v>3934</v>
      </c>
    </row>
    <row r="44" spans="1:3" s="11" customFormat="1" x14ac:dyDescent="0.2">
      <c r="A44" s="6">
        <v>2006</v>
      </c>
      <c r="B44" s="113">
        <v>7117</v>
      </c>
      <c r="C44" s="113">
        <v>3944</v>
      </c>
    </row>
    <row r="45" spans="1:3" s="11" customFormat="1" x14ac:dyDescent="0.2">
      <c r="A45" s="6">
        <v>2007</v>
      </c>
      <c r="B45" s="113">
        <v>6735</v>
      </c>
      <c r="C45" s="113">
        <v>3753</v>
      </c>
    </row>
    <row r="46" spans="1:3" s="11" customFormat="1" x14ac:dyDescent="0.2">
      <c r="A46" s="6">
        <v>2008</v>
      </c>
      <c r="B46" s="113">
        <v>6903</v>
      </c>
      <c r="C46" s="113">
        <v>3908</v>
      </c>
    </row>
    <row r="47" spans="1:3" s="11" customFormat="1" x14ac:dyDescent="0.2">
      <c r="A47" s="7">
        <v>2009</v>
      </c>
      <c r="B47" s="115">
        <v>6907</v>
      </c>
      <c r="C47" s="115">
        <v>3884</v>
      </c>
    </row>
    <row r="48" spans="1:3" s="11" customFormat="1" x14ac:dyDescent="0.2">
      <c r="A48" s="7">
        <v>2010</v>
      </c>
      <c r="B48" s="115">
        <v>7012</v>
      </c>
      <c r="C48" s="115"/>
    </row>
    <row r="49" spans="1:5" s="11" customFormat="1" x14ac:dyDescent="0.2">
      <c r="A49" s="7">
        <v>2011</v>
      </c>
      <c r="B49" s="115">
        <v>6525</v>
      </c>
      <c r="C49" s="115">
        <v>4051</v>
      </c>
    </row>
    <row r="50" spans="1:5" s="11" customFormat="1" x14ac:dyDescent="0.2">
      <c r="A50" s="7">
        <v>2012</v>
      </c>
      <c r="B50" s="115">
        <v>6683</v>
      </c>
      <c r="C50" s="115">
        <v>3894</v>
      </c>
    </row>
    <row r="51" spans="1:5" s="11" customFormat="1" x14ac:dyDescent="0.2">
      <c r="A51" s="7">
        <v>2013</v>
      </c>
      <c r="B51" s="115">
        <v>6219</v>
      </c>
      <c r="C51" s="115">
        <v>3788</v>
      </c>
    </row>
    <row r="52" spans="1:5" s="11" customFormat="1" x14ac:dyDescent="0.2">
      <c r="A52" s="7">
        <v>2014</v>
      </c>
      <c r="B52" s="115">
        <v>6201</v>
      </c>
      <c r="C52" s="115">
        <v>3827</v>
      </c>
    </row>
    <row r="53" spans="1:5" s="11" customFormat="1" x14ac:dyDescent="0.2">
      <c r="A53" s="39">
        <v>2015</v>
      </c>
      <c r="B53" s="117">
        <v>6030</v>
      </c>
      <c r="C53" s="117">
        <v>3917</v>
      </c>
    </row>
    <row r="54" spans="1:5" s="11" customFormat="1" x14ac:dyDescent="0.2">
      <c r="A54" s="7"/>
      <c r="B54" s="10"/>
      <c r="C54" s="10"/>
    </row>
    <row r="55" spans="1:5" s="11" customFormat="1" x14ac:dyDescent="0.2">
      <c r="A55" s="7"/>
      <c r="B55" s="203" t="s">
        <v>98</v>
      </c>
      <c r="C55" s="204"/>
    </row>
    <row r="56" spans="1:5" s="11" customFormat="1" ht="40.5" customHeight="1" x14ac:dyDescent="0.2">
      <c r="B56" s="199" t="s">
        <v>99</v>
      </c>
      <c r="C56" s="199"/>
    </row>
    <row r="57" spans="1:5" ht="129" customHeight="1" x14ac:dyDescent="0.2">
      <c r="B57" s="199" t="s">
        <v>108</v>
      </c>
      <c r="C57" s="199"/>
    </row>
    <row r="58" spans="1:5" ht="78" customHeight="1" x14ac:dyDescent="0.2">
      <c r="B58" s="199" t="s">
        <v>109</v>
      </c>
      <c r="C58" s="199"/>
      <c r="D58" s="3"/>
      <c r="E58" s="3"/>
    </row>
    <row r="59" spans="1:5" x14ac:dyDescent="0.2">
      <c r="A59" s="3"/>
      <c r="D59" s="3"/>
      <c r="E59" s="3"/>
    </row>
    <row r="60" spans="1:5" x14ac:dyDescent="0.2">
      <c r="A60" s="3"/>
      <c r="D60" s="3"/>
      <c r="E60" s="3"/>
    </row>
  </sheetData>
  <mergeCells count="5">
    <mergeCell ref="B56:C56"/>
    <mergeCell ref="B57:C57"/>
    <mergeCell ref="B58:C58"/>
    <mergeCell ref="B1:C3"/>
    <mergeCell ref="B55:C55"/>
  </mergeCells>
  <phoneticPr fontId="0" type="noConversion"/>
  <pageMargins left="0.75" right="0.75" top="1" bottom="1" header="0.5" footer="0.5"/>
  <pageSetup scale="91"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55"/>
  <sheetViews>
    <sheetView topLeftCell="A46" zoomScaleNormal="100" workbookViewId="0">
      <selection activeCell="H55" sqref="H55"/>
    </sheetView>
  </sheetViews>
  <sheetFormatPr defaultRowHeight="12.75" x14ac:dyDescent="0.2"/>
  <cols>
    <col min="1" max="1" width="9.140625" style="4"/>
    <col min="2" max="2" width="10.5703125" style="4" customWidth="1"/>
    <col min="3" max="3" width="13.140625" style="4" customWidth="1"/>
    <col min="4" max="16384" width="9.140625" style="4"/>
  </cols>
  <sheetData>
    <row r="1" spans="1:4" ht="12.75" customHeight="1" x14ac:dyDescent="0.2">
      <c r="A1" s="2" t="s">
        <v>16</v>
      </c>
      <c r="B1" s="202" t="s">
        <v>87</v>
      </c>
      <c r="C1" s="202"/>
      <c r="D1" s="93"/>
    </row>
    <row r="2" spans="1:4" ht="12.75" customHeight="1" x14ac:dyDescent="0.2">
      <c r="A2" s="2"/>
      <c r="B2" s="202"/>
      <c r="C2" s="202"/>
      <c r="D2" s="93"/>
    </row>
    <row r="3" spans="1:4" ht="12.75" customHeight="1" thickBot="1" x14ac:dyDescent="0.25">
      <c r="A3" s="5"/>
      <c r="B3" s="2"/>
    </row>
    <row r="4" spans="1:4" ht="51.75" customHeight="1" thickTop="1" x14ac:dyDescent="0.2">
      <c r="A4" s="70" t="s">
        <v>13</v>
      </c>
      <c r="B4" s="70" t="s">
        <v>17</v>
      </c>
      <c r="C4" s="70" t="s">
        <v>18</v>
      </c>
    </row>
    <row r="5" spans="1:4" x14ac:dyDescent="0.2">
      <c r="A5" s="6">
        <v>1970</v>
      </c>
      <c r="B5" s="113">
        <v>1035</v>
      </c>
      <c r="C5" s="111" t="s">
        <v>96</v>
      </c>
    </row>
    <row r="6" spans="1:4" x14ac:dyDescent="0.2">
      <c r="A6" s="6">
        <v>1971</v>
      </c>
      <c r="B6" s="113">
        <v>1121</v>
      </c>
      <c r="C6" s="111" t="s">
        <v>96</v>
      </c>
    </row>
    <row r="7" spans="1:4" x14ac:dyDescent="0.2">
      <c r="A7" s="6">
        <v>1972</v>
      </c>
      <c r="B7" s="113">
        <v>1189</v>
      </c>
      <c r="C7" s="111">
        <v>22.5</v>
      </c>
    </row>
    <row r="8" spans="1:4" x14ac:dyDescent="0.2">
      <c r="A8" s="6">
        <v>1973</v>
      </c>
      <c r="B8" s="113">
        <v>1347</v>
      </c>
      <c r="C8" s="111" t="s">
        <v>96</v>
      </c>
    </row>
    <row r="9" spans="1:4" x14ac:dyDescent="0.2">
      <c r="A9" s="6">
        <v>1974</v>
      </c>
      <c r="B9" s="113">
        <v>1519</v>
      </c>
      <c r="C9" s="111" t="s">
        <v>96</v>
      </c>
    </row>
    <row r="10" spans="1:4" x14ac:dyDescent="0.2">
      <c r="A10" s="6">
        <v>1975</v>
      </c>
      <c r="B10" s="113">
        <v>1732</v>
      </c>
      <c r="C10" s="111" t="s">
        <v>96</v>
      </c>
    </row>
    <row r="11" spans="1:4" x14ac:dyDescent="0.2">
      <c r="A11" s="6">
        <v>1976</v>
      </c>
      <c r="B11" s="113">
        <v>1943</v>
      </c>
      <c r="C11" s="118">
        <v>28</v>
      </c>
    </row>
    <row r="12" spans="1:4" x14ac:dyDescent="0.2">
      <c r="A12" s="6">
        <v>1977</v>
      </c>
      <c r="B12" s="113">
        <v>2058</v>
      </c>
      <c r="C12" s="111">
        <v>29.6</v>
      </c>
    </row>
    <row r="13" spans="1:4" x14ac:dyDescent="0.2">
      <c r="A13" s="6">
        <v>1978</v>
      </c>
      <c r="B13" s="113">
        <v>2317</v>
      </c>
      <c r="C13" s="111">
        <v>33.4</v>
      </c>
    </row>
    <row r="14" spans="1:4" x14ac:dyDescent="0.2">
      <c r="A14" s="6">
        <v>1979</v>
      </c>
      <c r="B14" s="113">
        <v>2445</v>
      </c>
      <c r="C14" s="111">
        <v>34.6</v>
      </c>
    </row>
    <row r="15" spans="1:4" x14ac:dyDescent="0.2">
      <c r="A15" s="6">
        <v>1980</v>
      </c>
      <c r="B15" s="113">
        <v>2534</v>
      </c>
      <c r="C15" s="111">
        <v>34.4</v>
      </c>
    </row>
    <row r="16" spans="1:4" x14ac:dyDescent="0.2">
      <c r="A16" s="6">
        <v>1981</v>
      </c>
      <c r="B16" s="113">
        <v>2702</v>
      </c>
      <c r="C16" s="111">
        <v>36.1</v>
      </c>
    </row>
    <row r="17" spans="1:3" x14ac:dyDescent="0.2">
      <c r="A17" s="6">
        <v>1982</v>
      </c>
      <c r="B17" s="113">
        <v>2694</v>
      </c>
      <c r="C17" s="111">
        <v>35.799999999999997</v>
      </c>
    </row>
    <row r="18" spans="1:3" x14ac:dyDescent="0.2">
      <c r="A18" s="6">
        <v>1983</v>
      </c>
      <c r="B18" s="113">
        <v>2785</v>
      </c>
      <c r="C18" s="111">
        <v>36.6</v>
      </c>
    </row>
    <row r="19" spans="1:3" x14ac:dyDescent="0.2">
      <c r="A19" s="6">
        <v>1984</v>
      </c>
      <c r="B19" s="113">
        <v>2872</v>
      </c>
      <c r="C19" s="111">
        <v>38.9</v>
      </c>
    </row>
    <row r="20" spans="1:3" x14ac:dyDescent="0.2">
      <c r="A20" s="6">
        <v>1985</v>
      </c>
      <c r="B20" s="113">
        <v>2871</v>
      </c>
      <c r="C20" s="111">
        <v>38.1</v>
      </c>
    </row>
    <row r="21" spans="1:3" x14ac:dyDescent="0.2">
      <c r="A21" s="6">
        <v>1986</v>
      </c>
      <c r="B21" s="113">
        <v>2940</v>
      </c>
      <c r="C21" s="111">
        <v>43.6</v>
      </c>
    </row>
    <row r="22" spans="1:3" x14ac:dyDescent="0.2">
      <c r="A22" s="6">
        <v>1987</v>
      </c>
      <c r="B22" s="113">
        <v>2503</v>
      </c>
      <c r="C22" s="118">
        <v>33</v>
      </c>
    </row>
    <row r="23" spans="1:3" x14ac:dyDescent="0.2">
      <c r="A23" s="6">
        <v>1988</v>
      </c>
      <c r="B23" s="113">
        <v>2954</v>
      </c>
      <c r="C23" s="111">
        <v>39.6</v>
      </c>
    </row>
    <row r="24" spans="1:3" x14ac:dyDescent="0.2">
      <c r="A24" s="6">
        <v>1989</v>
      </c>
      <c r="B24" s="113">
        <v>2916</v>
      </c>
      <c r="C24" s="111">
        <v>38.5</v>
      </c>
    </row>
    <row r="25" spans="1:3" x14ac:dyDescent="0.2">
      <c r="A25" s="6">
        <v>1990</v>
      </c>
      <c r="B25" s="113">
        <v>3027</v>
      </c>
      <c r="C25" s="111">
        <v>40.4</v>
      </c>
    </row>
    <row r="26" spans="1:3" x14ac:dyDescent="0.2">
      <c r="A26" s="6">
        <v>1991</v>
      </c>
      <c r="B26" s="113">
        <v>3022</v>
      </c>
      <c r="C26" s="111">
        <v>41.5</v>
      </c>
    </row>
    <row r="27" spans="1:3" x14ac:dyDescent="0.2">
      <c r="A27" s="6">
        <v>1992</v>
      </c>
      <c r="B27" s="113">
        <v>3128</v>
      </c>
      <c r="C27" s="111">
        <v>41.2</v>
      </c>
    </row>
    <row r="28" spans="1:3" x14ac:dyDescent="0.2">
      <c r="A28" s="6">
        <v>1993</v>
      </c>
      <c r="B28" s="113">
        <v>3130</v>
      </c>
      <c r="C28" s="111">
        <v>42.3</v>
      </c>
    </row>
    <row r="29" spans="1:3" x14ac:dyDescent="0.2">
      <c r="A29" s="6">
        <v>1994</v>
      </c>
      <c r="B29" s="113">
        <v>3335</v>
      </c>
      <c r="C29" s="111">
        <v>45.1</v>
      </c>
    </row>
    <row r="30" spans="1:3" x14ac:dyDescent="0.2">
      <c r="A30" s="6">
        <v>1995</v>
      </c>
      <c r="B30" s="113">
        <v>3459</v>
      </c>
      <c r="C30" s="111">
        <v>48.1</v>
      </c>
    </row>
    <row r="31" spans="1:3" x14ac:dyDescent="0.2">
      <c r="A31" s="6">
        <v>1996</v>
      </c>
      <c r="B31" s="113">
        <v>3144</v>
      </c>
      <c r="C31" s="111">
        <v>43.1</v>
      </c>
    </row>
    <row r="32" spans="1:3" x14ac:dyDescent="0.2">
      <c r="A32" s="6">
        <v>1997</v>
      </c>
      <c r="B32" s="113">
        <v>3209</v>
      </c>
      <c r="C32" s="111">
        <v>44.1</v>
      </c>
    </row>
    <row r="33" spans="1:3" x14ac:dyDescent="0.2">
      <c r="A33" s="6">
        <v>1998</v>
      </c>
      <c r="B33" s="113">
        <v>3214</v>
      </c>
      <c r="C33" s="111">
        <v>44.2</v>
      </c>
    </row>
    <row r="34" spans="1:3" x14ac:dyDescent="0.2">
      <c r="A34" s="6">
        <v>1999</v>
      </c>
      <c r="B34" s="113">
        <v>3192</v>
      </c>
      <c r="C34" s="111">
        <v>44.2</v>
      </c>
    </row>
    <row r="35" spans="1:3" x14ac:dyDescent="0.2">
      <c r="A35" s="7">
        <v>2000</v>
      </c>
      <c r="B35" s="114">
        <v>3216</v>
      </c>
      <c r="C35" s="110">
        <v>44.5</v>
      </c>
    </row>
    <row r="36" spans="1:3" x14ac:dyDescent="0.2">
      <c r="A36" s="7">
        <v>2001</v>
      </c>
      <c r="B36" s="114">
        <v>3004</v>
      </c>
      <c r="C36" s="110">
        <v>41.7</v>
      </c>
    </row>
    <row r="37" spans="1:3" x14ac:dyDescent="0.2">
      <c r="A37" s="7">
        <v>2002</v>
      </c>
      <c r="B37" s="115">
        <v>3302</v>
      </c>
      <c r="C37" s="119">
        <v>45.5</v>
      </c>
    </row>
    <row r="38" spans="1:3" s="11" customFormat="1" x14ac:dyDescent="0.2">
      <c r="A38" s="7">
        <v>2003</v>
      </c>
      <c r="B38" s="115">
        <v>3241</v>
      </c>
      <c r="C38" s="119">
        <v>45.9</v>
      </c>
    </row>
    <row r="39" spans="1:3" s="12" customFormat="1" x14ac:dyDescent="0.2">
      <c r="A39" s="9">
        <v>2004</v>
      </c>
      <c r="B39" s="114">
        <v>3392</v>
      </c>
      <c r="C39" s="110">
        <v>50.3</v>
      </c>
    </row>
    <row r="40" spans="1:3" s="12" customFormat="1" x14ac:dyDescent="0.2">
      <c r="A40" s="9">
        <v>2005</v>
      </c>
      <c r="B40" s="114">
        <v>3450</v>
      </c>
      <c r="C40" s="110">
        <v>50.7</v>
      </c>
    </row>
    <row r="41" spans="1:3" s="12" customFormat="1" x14ac:dyDescent="0.2">
      <c r="A41" s="13">
        <v>2006</v>
      </c>
      <c r="B41" s="120">
        <v>3506</v>
      </c>
      <c r="C41" s="110">
        <v>49.3</v>
      </c>
    </row>
    <row r="42" spans="1:3" s="12" customFormat="1" x14ac:dyDescent="0.2">
      <c r="A42" s="13">
        <v>2007</v>
      </c>
      <c r="B42" s="120">
        <v>3314</v>
      </c>
      <c r="C42" s="110">
        <v>49.2</v>
      </c>
    </row>
    <row r="43" spans="1:3" s="12" customFormat="1" x14ac:dyDescent="0.2">
      <c r="A43" s="14">
        <v>2008</v>
      </c>
      <c r="B43" s="121">
        <v>3418</v>
      </c>
      <c r="C43" s="110">
        <v>49.5</v>
      </c>
    </row>
    <row r="44" spans="1:3" s="12" customFormat="1" x14ac:dyDescent="0.2">
      <c r="A44" s="14">
        <v>2009</v>
      </c>
      <c r="B44" s="121">
        <v>3377</v>
      </c>
      <c r="C44" s="110">
        <v>48.9</v>
      </c>
    </row>
    <row r="45" spans="1:3" s="12" customFormat="1" x14ac:dyDescent="0.2">
      <c r="A45" s="6">
        <v>2010</v>
      </c>
      <c r="B45" s="121">
        <v>3685</v>
      </c>
      <c r="C45" s="123">
        <f>(B45/7416)*100</f>
        <v>49.689859762675297</v>
      </c>
    </row>
    <row r="46" spans="1:3" s="12" customFormat="1" x14ac:dyDescent="0.2">
      <c r="A46" s="6">
        <v>2011</v>
      </c>
      <c r="B46" s="121">
        <v>3496</v>
      </c>
      <c r="C46" s="124">
        <f>(B46/7101)*100</f>
        <v>49.23250246444163</v>
      </c>
    </row>
    <row r="47" spans="1:3" s="12" customFormat="1" x14ac:dyDescent="0.2">
      <c r="A47" s="6">
        <v>2012</v>
      </c>
      <c r="B47" s="121">
        <v>3356</v>
      </c>
      <c r="C47" s="124">
        <f>(B47/6905)*100</f>
        <v>48.602461984069514</v>
      </c>
    </row>
    <row r="48" spans="1:3" x14ac:dyDescent="0.2">
      <c r="A48" s="6">
        <v>2013</v>
      </c>
      <c r="B48" s="122">
        <v>3189</v>
      </c>
      <c r="C48" s="124">
        <f>(B48/6702)*100</f>
        <v>47.582811101163827</v>
      </c>
    </row>
    <row r="49" spans="1:3" x14ac:dyDescent="0.2">
      <c r="A49" s="111">
        <v>2014</v>
      </c>
      <c r="B49" s="121">
        <v>3216</v>
      </c>
      <c r="C49" s="124">
        <f>(B49/6710)*100</f>
        <v>47.928464977645305</v>
      </c>
    </row>
    <row r="50" spans="1:3" x14ac:dyDescent="0.2">
      <c r="A50" s="111">
        <v>2015</v>
      </c>
      <c r="B50" s="121">
        <v>3184</v>
      </c>
      <c r="C50" s="124">
        <f>(B50/6684)*100</f>
        <v>47.636146020347098</v>
      </c>
    </row>
    <row r="51" spans="1:3" x14ac:dyDescent="0.2">
      <c r="A51" s="84">
        <v>2016</v>
      </c>
      <c r="B51" s="125">
        <v>3175</v>
      </c>
      <c r="C51" s="126">
        <f>(B51/6707)*100</f>
        <v>47.338601461159982</v>
      </c>
    </row>
    <row r="52" spans="1:3" x14ac:dyDescent="0.2">
      <c r="A52" s="9"/>
      <c r="B52" s="8"/>
      <c r="C52" s="9"/>
    </row>
    <row r="53" spans="1:3" x14ac:dyDescent="0.2">
      <c r="A53" s="9"/>
      <c r="B53" s="205" t="s">
        <v>98</v>
      </c>
      <c r="C53" s="206"/>
    </row>
    <row r="54" spans="1:3" ht="204.75" customHeight="1" x14ac:dyDescent="0.2">
      <c r="A54" s="86"/>
      <c r="B54" s="199" t="s">
        <v>218</v>
      </c>
      <c r="C54" s="200"/>
    </row>
    <row r="55" spans="1:3" ht="178.5" customHeight="1" x14ac:dyDescent="0.2">
      <c r="A55" s="18"/>
      <c r="B55" s="199" t="s">
        <v>215</v>
      </c>
      <c r="C55" s="200"/>
    </row>
  </sheetData>
  <mergeCells count="4">
    <mergeCell ref="B54:C54"/>
    <mergeCell ref="B55:C55"/>
    <mergeCell ref="B53:C53"/>
    <mergeCell ref="B1:C2"/>
  </mergeCells>
  <phoneticPr fontId="0" type="noConversion"/>
  <pageMargins left="0.75" right="0.75" top="1" bottom="1" header="0.5" footer="0.5"/>
  <pageSetup scale="96" orientation="portrait" cellComments="atEnd"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48"/>
  <sheetViews>
    <sheetView topLeftCell="A38" zoomScaleNormal="100" workbookViewId="0">
      <selection activeCell="B47" sqref="B47:C47"/>
    </sheetView>
  </sheetViews>
  <sheetFormatPr defaultRowHeight="12.75" x14ac:dyDescent="0.2"/>
  <cols>
    <col min="1" max="1" width="9.140625" style="40"/>
    <col min="2" max="2" width="10.5703125" style="4" customWidth="1"/>
    <col min="3" max="3" width="13.140625" style="4" customWidth="1"/>
    <col min="4" max="16384" width="9.140625" style="4"/>
  </cols>
  <sheetData>
    <row r="1" spans="1:4" ht="12.75" customHeight="1" x14ac:dyDescent="0.2">
      <c r="A1" s="27" t="s">
        <v>60</v>
      </c>
      <c r="B1" s="202" t="s">
        <v>88</v>
      </c>
      <c r="C1" s="202"/>
      <c r="D1" s="93"/>
    </row>
    <row r="2" spans="1:4" ht="12.75" customHeight="1" x14ac:dyDescent="0.2">
      <c r="A2" s="27"/>
      <c r="B2" s="202"/>
      <c r="C2" s="202"/>
      <c r="D2" s="93"/>
    </row>
    <row r="3" spans="1:4" ht="12.75" customHeight="1" thickBot="1" x14ac:dyDescent="0.25">
      <c r="A3" s="51"/>
      <c r="B3" s="2"/>
    </row>
    <row r="4" spans="1:4" ht="51.75" customHeight="1" thickTop="1" x14ac:dyDescent="0.2">
      <c r="A4" s="70" t="s">
        <v>13</v>
      </c>
      <c r="B4" s="70" t="s">
        <v>17</v>
      </c>
      <c r="C4" s="70" t="s">
        <v>18</v>
      </c>
    </row>
    <row r="5" spans="1:4" x14ac:dyDescent="0.2">
      <c r="A5" s="6">
        <v>1972</v>
      </c>
      <c r="B5" s="113">
        <v>303</v>
      </c>
      <c r="C5" s="111">
        <v>12.5</v>
      </c>
    </row>
    <row r="6" spans="1:4" x14ac:dyDescent="0.2">
      <c r="A6" s="6">
        <v>1978</v>
      </c>
      <c r="B6" s="113">
        <v>816</v>
      </c>
      <c r="C6" s="118">
        <v>25</v>
      </c>
    </row>
    <row r="7" spans="1:4" x14ac:dyDescent="0.2">
      <c r="A7" s="6">
        <v>1979</v>
      </c>
      <c r="B7" s="113">
        <v>879</v>
      </c>
      <c r="C7" s="111">
        <v>24.4</v>
      </c>
    </row>
    <row r="8" spans="1:4" x14ac:dyDescent="0.2">
      <c r="A8" s="6">
        <v>1980</v>
      </c>
      <c r="B8" s="113">
        <v>953</v>
      </c>
      <c r="C8" s="111">
        <v>25.4</v>
      </c>
    </row>
    <row r="9" spans="1:4" x14ac:dyDescent="0.2">
      <c r="A9" s="6">
        <v>1981</v>
      </c>
      <c r="B9" s="113">
        <v>937</v>
      </c>
      <c r="C9" s="111">
        <v>25.8</v>
      </c>
    </row>
    <row r="10" spans="1:4" x14ac:dyDescent="0.2">
      <c r="A10" s="6">
        <v>1982</v>
      </c>
      <c r="B10" s="113">
        <v>1053</v>
      </c>
      <c r="C10" s="111">
        <v>26.1</v>
      </c>
    </row>
    <row r="11" spans="1:4" x14ac:dyDescent="0.2">
      <c r="A11" s="6">
        <v>1983</v>
      </c>
      <c r="B11" s="113">
        <v>1132</v>
      </c>
      <c r="C11" s="111">
        <v>27.9</v>
      </c>
    </row>
    <row r="12" spans="1:4" x14ac:dyDescent="0.2">
      <c r="A12" s="6">
        <v>1984</v>
      </c>
      <c r="B12" s="113">
        <v>1140</v>
      </c>
      <c r="C12" s="111">
        <v>28.9</v>
      </c>
    </row>
    <row r="13" spans="1:4" x14ac:dyDescent="0.2">
      <c r="A13" s="6">
        <v>1985</v>
      </c>
      <c r="B13" s="113">
        <v>1180</v>
      </c>
      <c r="C13" s="111">
        <v>28.8</v>
      </c>
    </row>
    <row r="14" spans="1:4" x14ac:dyDescent="0.2">
      <c r="A14" s="6">
        <v>1986</v>
      </c>
      <c r="B14" s="113">
        <v>1249</v>
      </c>
      <c r="C14" s="111">
        <v>33.1</v>
      </c>
    </row>
    <row r="15" spans="1:4" x14ac:dyDescent="0.2">
      <c r="A15" s="6">
        <v>1987</v>
      </c>
      <c r="B15" s="113">
        <v>1152</v>
      </c>
      <c r="C15" s="118">
        <v>28.3</v>
      </c>
    </row>
    <row r="16" spans="1:4" x14ac:dyDescent="0.2">
      <c r="A16" s="6">
        <v>1988</v>
      </c>
      <c r="B16" s="113">
        <v>1217</v>
      </c>
      <c r="C16" s="111">
        <v>30.6</v>
      </c>
    </row>
    <row r="17" spans="1:3" x14ac:dyDescent="0.2">
      <c r="A17" s="6">
        <v>1989</v>
      </c>
      <c r="B17" s="113">
        <v>1200</v>
      </c>
      <c r="C17" s="111">
        <v>31.3</v>
      </c>
    </row>
    <row r="18" spans="1:3" x14ac:dyDescent="0.2">
      <c r="A18" s="6">
        <v>1990</v>
      </c>
      <c r="B18" s="113">
        <v>1293</v>
      </c>
      <c r="C18" s="111">
        <v>31.1</v>
      </c>
    </row>
    <row r="19" spans="1:3" x14ac:dyDescent="0.2">
      <c r="A19" s="6">
        <v>1991</v>
      </c>
      <c r="B19" s="113">
        <v>1316</v>
      </c>
      <c r="C19" s="111">
        <v>30.6</v>
      </c>
    </row>
    <row r="20" spans="1:3" x14ac:dyDescent="0.2">
      <c r="A20" s="6">
        <v>1992</v>
      </c>
      <c r="B20" s="113">
        <v>1368</v>
      </c>
      <c r="C20" s="111">
        <v>32.200000000000003</v>
      </c>
    </row>
    <row r="21" spans="1:3" x14ac:dyDescent="0.2">
      <c r="A21" s="6">
        <v>1993</v>
      </c>
      <c r="B21" s="113">
        <v>1335</v>
      </c>
      <c r="C21" s="111">
        <v>32.299999999999997</v>
      </c>
    </row>
    <row r="22" spans="1:3" x14ac:dyDescent="0.2">
      <c r="A22" s="6">
        <v>1994</v>
      </c>
      <c r="B22" s="113">
        <v>1345</v>
      </c>
      <c r="C22" s="118">
        <v>32</v>
      </c>
    </row>
    <row r="23" spans="1:3" x14ac:dyDescent="0.2">
      <c r="A23" s="6">
        <v>1995</v>
      </c>
      <c r="B23" s="113">
        <v>1278</v>
      </c>
      <c r="C23" s="111">
        <v>30.1</v>
      </c>
    </row>
    <row r="24" spans="1:3" x14ac:dyDescent="0.2">
      <c r="A24" s="6">
        <v>1996</v>
      </c>
      <c r="B24" s="113">
        <v>1290</v>
      </c>
      <c r="C24" s="111">
        <v>31.1</v>
      </c>
    </row>
    <row r="25" spans="1:3" x14ac:dyDescent="0.2">
      <c r="A25" s="6">
        <v>1997</v>
      </c>
      <c r="B25" s="113">
        <v>1366</v>
      </c>
      <c r="C25" s="118">
        <v>31</v>
      </c>
    </row>
    <row r="26" spans="1:3" x14ac:dyDescent="0.2">
      <c r="A26" s="6">
        <v>1998</v>
      </c>
      <c r="B26" s="113">
        <v>1381</v>
      </c>
      <c r="C26" s="111">
        <v>32.299999999999997</v>
      </c>
    </row>
    <row r="27" spans="1:3" x14ac:dyDescent="0.2">
      <c r="A27" s="6">
        <v>1999</v>
      </c>
      <c r="B27" s="113">
        <v>1414</v>
      </c>
      <c r="C27" s="111">
        <v>33.200000000000003</v>
      </c>
    </row>
    <row r="28" spans="1:3" x14ac:dyDescent="0.2">
      <c r="A28" s="7">
        <v>2000</v>
      </c>
      <c r="B28" s="114">
        <v>1405</v>
      </c>
      <c r="C28" s="110">
        <v>34.4</v>
      </c>
    </row>
    <row r="29" spans="1:3" x14ac:dyDescent="0.2">
      <c r="A29" s="7">
        <v>2001</v>
      </c>
      <c r="B29" s="115">
        <v>1228</v>
      </c>
      <c r="C29" s="119">
        <v>30.7</v>
      </c>
    </row>
    <row r="30" spans="1:3" x14ac:dyDescent="0.2">
      <c r="A30" s="7">
        <v>2002</v>
      </c>
      <c r="B30" s="115">
        <v>1456</v>
      </c>
      <c r="C30" s="119">
        <v>36.200000000000003</v>
      </c>
    </row>
    <row r="31" spans="1:3" s="11" customFormat="1" x14ac:dyDescent="0.2">
      <c r="A31" s="9">
        <v>2003</v>
      </c>
      <c r="B31" s="114">
        <v>1440</v>
      </c>
      <c r="C31" s="123">
        <v>36</v>
      </c>
    </row>
    <row r="32" spans="1:3" s="12" customFormat="1" x14ac:dyDescent="0.2">
      <c r="A32" s="9">
        <v>2004</v>
      </c>
      <c r="B32" s="114">
        <v>1468</v>
      </c>
      <c r="C32" s="123">
        <v>39.799999999999997</v>
      </c>
    </row>
    <row r="33" spans="1:3" s="12" customFormat="1" x14ac:dyDescent="0.2">
      <c r="A33" s="9">
        <v>2005</v>
      </c>
      <c r="B33" s="114">
        <v>1534</v>
      </c>
      <c r="C33" s="123">
        <v>39</v>
      </c>
    </row>
    <row r="34" spans="1:3" s="12" customFormat="1" x14ac:dyDescent="0.2">
      <c r="A34" s="7">
        <v>2006</v>
      </c>
      <c r="B34" s="115">
        <v>1562</v>
      </c>
      <c r="C34" s="119">
        <v>39.6</v>
      </c>
    </row>
    <row r="35" spans="1:3" s="12" customFormat="1" x14ac:dyDescent="0.2">
      <c r="A35" s="6">
        <v>2007</v>
      </c>
      <c r="B35" s="113">
        <v>1495</v>
      </c>
      <c r="C35" s="111">
        <v>39.799999999999997</v>
      </c>
    </row>
    <row r="36" spans="1:3" s="12" customFormat="1" x14ac:dyDescent="0.2">
      <c r="A36" s="6">
        <v>2008</v>
      </c>
      <c r="B36" s="113">
        <v>1590</v>
      </c>
      <c r="C36" s="111">
        <v>40.700000000000003</v>
      </c>
    </row>
    <row r="37" spans="1:3" s="12" customFormat="1" x14ac:dyDescent="0.2">
      <c r="A37" s="6">
        <v>2009</v>
      </c>
      <c r="B37" s="113">
        <v>1661</v>
      </c>
      <c r="C37" s="118">
        <f>(B37/4033)*100</f>
        <v>41.185221919166878</v>
      </c>
    </row>
    <row r="38" spans="1:3" s="12" customFormat="1" x14ac:dyDescent="0.2">
      <c r="A38" s="7">
        <v>2010</v>
      </c>
      <c r="B38" s="113">
        <v>1835</v>
      </c>
      <c r="C38" s="118">
        <f>(B38/4348)*100</f>
        <v>42.203311867525301</v>
      </c>
    </row>
    <row r="39" spans="1:3" s="11" customFormat="1" x14ac:dyDescent="0.2">
      <c r="A39" s="6">
        <v>2011</v>
      </c>
      <c r="B39" s="113">
        <v>1779</v>
      </c>
      <c r="C39" s="127">
        <f>(B39/4195)*100</f>
        <v>42.407628128724674</v>
      </c>
    </row>
    <row r="40" spans="1:3" x14ac:dyDescent="0.2">
      <c r="A40" s="6">
        <v>2012</v>
      </c>
      <c r="B40" s="113">
        <v>1804</v>
      </c>
      <c r="C40" s="127">
        <f>(B40/4215)*100</f>
        <v>42.799525504151838</v>
      </c>
    </row>
    <row r="41" spans="1:3" ht="12.75" customHeight="1" x14ac:dyDescent="0.2">
      <c r="A41" s="6">
        <v>2013</v>
      </c>
      <c r="B41" s="113">
        <v>1742</v>
      </c>
      <c r="C41" s="127">
        <f>(B41/4076)*100</f>
        <v>42.737978410206082</v>
      </c>
    </row>
    <row r="42" spans="1:3" x14ac:dyDescent="0.2">
      <c r="A42" s="111">
        <v>2014</v>
      </c>
      <c r="B42" s="113">
        <v>1743</v>
      </c>
      <c r="C42" s="127">
        <f>(B42/4077)*100</f>
        <v>42.752023546725532</v>
      </c>
    </row>
    <row r="43" spans="1:3" x14ac:dyDescent="0.2">
      <c r="A43" s="111">
        <v>2015</v>
      </c>
      <c r="B43" s="113">
        <v>1712</v>
      </c>
      <c r="C43" s="127">
        <f>(B43/3966)*100</f>
        <v>43.166918809884017</v>
      </c>
    </row>
    <row r="44" spans="1:3" x14ac:dyDescent="0.2">
      <c r="A44" s="84">
        <v>2016</v>
      </c>
      <c r="B44" s="117">
        <v>1715</v>
      </c>
      <c r="C44" s="128">
        <f>(B44/3969)*100</f>
        <v>43.209876543209873</v>
      </c>
    </row>
    <row r="45" spans="1:3" x14ac:dyDescent="0.2">
      <c r="A45" s="16"/>
      <c r="B45" s="17"/>
      <c r="C45" s="52"/>
    </row>
    <row r="46" spans="1:3" x14ac:dyDescent="0.2">
      <c r="A46" s="9"/>
      <c r="B46" s="205" t="s">
        <v>98</v>
      </c>
      <c r="C46" s="206"/>
    </row>
    <row r="47" spans="1:3" ht="240.75" customHeight="1" x14ac:dyDescent="0.2">
      <c r="A47" s="86"/>
      <c r="B47" s="199" t="s">
        <v>222</v>
      </c>
      <c r="C47" s="200"/>
    </row>
    <row r="48" spans="1:3" ht="178.5" customHeight="1" x14ac:dyDescent="0.2">
      <c r="A48" s="18"/>
      <c r="B48" s="199" t="s">
        <v>214</v>
      </c>
      <c r="C48" s="200"/>
    </row>
  </sheetData>
  <mergeCells count="4">
    <mergeCell ref="B47:C47"/>
    <mergeCell ref="B48:C48"/>
    <mergeCell ref="B1:C2"/>
    <mergeCell ref="B46:C46"/>
  </mergeCells>
  <phoneticPr fontId="0" type="noConversion"/>
  <pageMargins left="0.75" right="0.75" top="1" bottom="1" header="0.5" footer="0.5"/>
  <pageSetup orientation="portrait" cellComments="atEnd"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59"/>
  <sheetViews>
    <sheetView topLeftCell="A6" zoomScaleNormal="100" zoomScaleSheetLayoutView="70" workbookViewId="0">
      <selection activeCell="B33" sqref="B33:G33"/>
    </sheetView>
  </sheetViews>
  <sheetFormatPr defaultRowHeight="12.75" x14ac:dyDescent="0.2"/>
  <cols>
    <col min="1" max="1" width="9.42578125" style="4" customWidth="1"/>
    <col min="2" max="2" width="11.140625" style="4" customWidth="1"/>
    <col min="3" max="3" width="11.42578125" style="4" customWidth="1"/>
    <col min="4" max="4" width="5.28515625" style="4" customWidth="1"/>
    <col min="5" max="5" width="9.140625" style="4"/>
    <col min="6" max="7" width="11" style="4" customWidth="1"/>
    <col min="8" max="16384" width="9.140625" style="4"/>
  </cols>
  <sheetData>
    <row r="1" spans="1:9" ht="12.75" customHeight="1" x14ac:dyDescent="0.2">
      <c r="A1" s="2" t="s">
        <v>19</v>
      </c>
      <c r="B1" s="196" t="s">
        <v>223</v>
      </c>
      <c r="C1" s="196"/>
      <c r="D1" s="196"/>
      <c r="E1" s="196"/>
      <c r="F1" s="196"/>
      <c r="G1" s="196"/>
    </row>
    <row r="2" spans="1:9" ht="12.75" customHeight="1" thickBot="1" x14ac:dyDescent="0.25">
      <c r="A2" s="130"/>
      <c r="B2" s="131"/>
      <c r="C2" s="131"/>
      <c r="D2" s="30"/>
      <c r="E2" s="130"/>
      <c r="F2" s="131"/>
      <c r="G2" s="131"/>
    </row>
    <row r="3" spans="1:9" ht="25.5" x14ac:dyDescent="0.2">
      <c r="A3" s="64" t="s">
        <v>13</v>
      </c>
      <c r="B3" s="129" t="s">
        <v>14</v>
      </c>
      <c r="C3" s="129" t="s">
        <v>15</v>
      </c>
      <c r="E3" s="64" t="s">
        <v>13</v>
      </c>
      <c r="F3" s="129" t="s">
        <v>14</v>
      </c>
      <c r="G3" s="129" t="s">
        <v>15</v>
      </c>
    </row>
    <row r="4" spans="1:9" x14ac:dyDescent="0.2">
      <c r="A4" s="6">
        <v>1891</v>
      </c>
      <c r="B4" s="113">
        <v>62</v>
      </c>
      <c r="C4" s="113">
        <v>41</v>
      </c>
      <c r="E4" s="6">
        <v>1989</v>
      </c>
      <c r="F4" s="113">
        <v>1986</v>
      </c>
      <c r="G4" s="113">
        <v>1013</v>
      </c>
    </row>
    <row r="5" spans="1:9" x14ac:dyDescent="0.2">
      <c r="A5" s="6">
        <v>1914</v>
      </c>
      <c r="B5" s="113">
        <v>105</v>
      </c>
      <c r="C5" s="113">
        <v>198</v>
      </c>
      <c r="E5" s="6">
        <v>1990</v>
      </c>
      <c r="F5" s="113">
        <v>1993</v>
      </c>
      <c r="G5" s="113">
        <v>1090</v>
      </c>
    </row>
    <row r="6" spans="1:9" x14ac:dyDescent="0.2">
      <c r="A6" s="6">
        <v>1930</v>
      </c>
      <c r="B6" s="113">
        <v>112</v>
      </c>
      <c r="C6" s="113">
        <v>163</v>
      </c>
      <c r="E6" s="6">
        <v>1991</v>
      </c>
      <c r="F6" s="113">
        <v>2201</v>
      </c>
      <c r="G6" s="113">
        <v>1030</v>
      </c>
    </row>
    <row r="7" spans="1:9" x14ac:dyDescent="0.2">
      <c r="A7" s="6">
        <v>1935</v>
      </c>
      <c r="B7" s="113">
        <v>122</v>
      </c>
      <c r="C7" s="113">
        <v>172</v>
      </c>
      <c r="E7" s="6">
        <v>1992</v>
      </c>
      <c r="F7" s="113">
        <v>2178</v>
      </c>
      <c r="G7" s="113">
        <v>1008</v>
      </c>
    </row>
    <row r="8" spans="1:9" x14ac:dyDescent="0.2">
      <c r="A8" s="6">
        <v>1947</v>
      </c>
      <c r="B8" s="113">
        <v>167</v>
      </c>
      <c r="C8" s="113">
        <v>232</v>
      </c>
      <c r="E8" s="6">
        <v>1993</v>
      </c>
      <c r="F8" s="115">
        <v>2118</v>
      </c>
      <c r="G8" s="115">
        <v>897</v>
      </c>
    </row>
    <row r="9" spans="1:9" x14ac:dyDescent="0.2">
      <c r="A9" s="6">
        <v>1950</v>
      </c>
      <c r="B9" s="113">
        <v>246</v>
      </c>
      <c r="C9" s="113">
        <v>300</v>
      </c>
      <c r="E9" s="6">
        <v>1994</v>
      </c>
      <c r="F9" s="113">
        <v>2046</v>
      </c>
      <c r="G9" s="113">
        <v>958</v>
      </c>
    </row>
    <row r="10" spans="1:9" x14ac:dyDescent="0.2">
      <c r="A10" s="6">
        <v>1955</v>
      </c>
      <c r="B10" s="113">
        <v>329</v>
      </c>
      <c r="C10" s="113">
        <v>386</v>
      </c>
      <c r="E10" s="6">
        <v>1995</v>
      </c>
      <c r="F10" s="113">
        <v>1246</v>
      </c>
      <c r="G10" s="113">
        <v>732</v>
      </c>
    </row>
    <row r="11" spans="1:9" x14ac:dyDescent="0.2">
      <c r="A11" s="6">
        <v>1960</v>
      </c>
      <c r="B11" s="113">
        <v>440</v>
      </c>
      <c r="C11" s="113">
        <v>470</v>
      </c>
      <c r="E11" s="6">
        <v>1996</v>
      </c>
      <c r="F11" s="113">
        <v>1177</v>
      </c>
      <c r="G11" s="113">
        <v>793</v>
      </c>
    </row>
    <row r="12" spans="1:9" x14ac:dyDescent="0.2">
      <c r="A12" s="6">
        <v>1965</v>
      </c>
      <c r="B12" s="113">
        <v>571</v>
      </c>
      <c r="C12" s="113">
        <v>509</v>
      </c>
      <c r="E12" s="6">
        <v>1997</v>
      </c>
      <c r="F12" s="113">
        <v>1250</v>
      </c>
      <c r="G12" s="113">
        <v>1002</v>
      </c>
    </row>
    <row r="13" spans="1:9" x14ac:dyDescent="0.2">
      <c r="A13" s="6">
        <v>1970</v>
      </c>
      <c r="B13" s="113">
        <v>702</v>
      </c>
      <c r="C13" s="113">
        <v>635</v>
      </c>
      <c r="E13" s="6">
        <v>1998</v>
      </c>
      <c r="F13" s="113">
        <v>1305</v>
      </c>
      <c r="G13" s="113">
        <v>747</v>
      </c>
    </row>
    <row r="14" spans="1:9" x14ac:dyDescent="0.2">
      <c r="A14" s="6">
        <v>1971</v>
      </c>
      <c r="B14" s="113">
        <v>729</v>
      </c>
      <c r="C14" s="113">
        <v>711</v>
      </c>
      <c r="E14" s="6">
        <v>1999</v>
      </c>
      <c r="F14" s="113">
        <v>1238</v>
      </c>
      <c r="G14" s="113">
        <v>805</v>
      </c>
      <c r="I14" s="100"/>
    </row>
    <row r="15" spans="1:9" x14ac:dyDescent="0.2">
      <c r="A15" s="6">
        <v>1972</v>
      </c>
      <c r="B15" s="113">
        <v>817</v>
      </c>
      <c r="C15" s="113">
        <v>844</v>
      </c>
      <c r="E15" s="6">
        <v>2000</v>
      </c>
      <c r="F15" s="114">
        <v>1176</v>
      </c>
      <c r="G15" s="114">
        <v>762</v>
      </c>
      <c r="I15" s="79"/>
    </row>
    <row r="16" spans="1:9" x14ac:dyDescent="0.2">
      <c r="A16" s="6">
        <v>1973</v>
      </c>
      <c r="B16" s="113">
        <v>878</v>
      </c>
      <c r="C16" s="113">
        <v>873</v>
      </c>
      <c r="E16" s="6">
        <v>2001</v>
      </c>
      <c r="F16" s="114">
        <v>1177</v>
      </c>
      <c r="G16" s="114">
        <v>805</v>
      </c>
      <c r="I16" s="100"/>
    </row>
    <row r="17" spans="1:9" x14ac:dyDescent="0.2">
      <c r="A17" s="6">
        <v>1974</v>
      </c>
      <c r="B17" s="113">
        <v>1107</v>
      </c>
      <c r="C17" s="113">
        <v>948</v>
      </c>
      <c r="E17" s="6">
        <v>2002</v>
      </c>
      <c r="F17" s="115">
        <v>1222</v>
      </c>
      <c r="G17" s="119">
        <v>869</v>
      </c>
      <c r="I17" s="79"/>
    </row>
    <row r="18" spans="1:9" x14ac:dyDescent="0.2">
      <c r="A18" s="6">
        <v>1975</v>
      </c>
      <c r="B18" s="113">
        <v>1460</v>
      </c>
      <c r="C18" s="113">
        <v>1277</v>
      </c>
      <c r="E18" s="6">
        <v>2003</v>
      </c>
      <c r="F18" s="115">
        <v>1193</v>
      </c>
      <c r="G18" s="119">
        <v>857</v>
      </c>
      <c r="I18" s="79"/>
    </row>
    <row r="19" spans="1:9" x14ac:dyDescent="0.2">
      <c r="A19" s="6">
        <v>1976</v>
      </c>
      <c r="B19" s="113">
        <v>1680</v>
      </c>
      <c r="C19" s="113">
        <v>1201</v>
      </c>
      <c r="E19" s="6">
        <v>2004</v>
      </c>
      <c r="F19" s="114">
        <v>1249</v>
      </c>
      <c r="G19" s="110">
        <v>838</v>
      </c>
    </row>
    <row r="20" spans="1:9" x14ac:dyDescent="0.2">
      <c r="A20" s="6">
        <v>1977</v>
      </c>
      <c r="B20" s="113">
        <v>1776</v>
      </c>
      <c r="C20" s="113">
        <v>1028</v>
      </c>
      <c r="E20" s="6">
        <v>2005</v>
      </c>
      <c r="F20" s="115">
        <v>1272</v>
      </c>
      <c r="G20" s="115">
        <v>887</v>
      </c>
      <c r="H20" s="100"/>
      <c r="I20" s="100"/>
    </row>
    <row r="21" spans="1:9" x14ac:dyDescent="0.2">
      <c r="A21" s="6">
        <v>1978</v>
      </c>
      <c r="B21" s="113">
        <v>1844</v>
      </c>
      <c r="C21" s="113">
        <v>1151</v>
      </c>
      <c r="E21" s="6">
        <v>2006</v>
      </c>
      <c r="F21" s="114">
        <v>1225</v>
      </c>
      <c r="G21" s="114">
        <v>929</v>
      </c>
      <c r="H21" s="79"/>
      <c r="I21" s="79"/>
    </row>
    <row r="22" spans="1:9" x14ac:dyDescent="0.2">
      <c r="A22" s="6">
        <v>1979</v>
      </c>
      <c r="B22" s="113">
        <v>1909</v>
      </c>
      <c r="C22" s="113">
        <v>1269</v>
      </c>
      <c r="E22" s="6">
        <v>2007</v>
      </c>
      <c r="F22" s="114">
        <v>1014</v>
      </c>
      <c r="G22" s="114">
        <v>874</v>
      </c>
      <c r="H22" s="79"/>
      <c r="I22" s="79"/>
    </row>
    <row r="23" spans="1:9" x14ac:dyDescent="0.2">
      <c r="A23" s="6">
        <v>1980</v>
      </c>
      <c r="B23" s="113">
        <v>1917</v>
      </c>
      <c r="C23" s="113">
        <v>1191</v>
      </c>
      <c r="E23" s="6">
        <v>2008</v>
      </c>
      <c r="F23" s="114">
        <v>1362</v>
      </c>
      <c r="G23" s="114">
        <v>919</v>
      </c>
      <c r="H23" s="79"/>
      <c r="I23" s="79"/>
    </row>
    <row r="24" spans="1:9" x14ac:dyDescent="0.2">
      <c r="A24" s="6">
        <v>1981</v>
      </c>
      <c r="B24" s="113">
        <v>1843</v>
      </c>
      <c r="C24" s="113">
        <v>1022</v>
      </c>
      <c r="E24" s="6">
        <v>2009</v>
      </c>
      <c r="F24" s="114">
        <v>1324</v>
      </c>
      <c r="G24" s="114">
        <v>913</v>
      </c>
      <c r="H24" s="79"/>
      <c r="I24" s="79"/>
    </row>
    <row r="25" spans="1:9" x14ac:dyDescent="0.2">
      <c r="A25" s="6">
        <v>1982</v>
      </c>
      <c r="B25" s="113">
        <v>1839</v>
      </c>
      <c r="C25" s="113">
        <v>1047</v>
      </c>
      <c r="E25" s="6">
        <v>2010</v>
      </c>
      <c r="F25" s="114">
        <v>1406</v>
      </c>
      <c r="G25" s="114"/>
    </row>
    <row r="26" spans="1:9" x14ac:dyDescent="0.2">
      <c r="A26" s="6">
        <v>1983</v>
      </c>
      <c r="B26" s="113">
        <v>1970</v>
      </c>
      <c r="C26" s="113">
        <v>1075</v>
      </c>
      <c r="E26" s="6">
        <v>2011</v>
      </c>
      <c r="F26" s="114">
        <v>1099</v>
      </c>
      <c r="G26" s="114">
        <v>995</v>
      </c>
    </row>
    <row r="27" spans="1:9" x14ac:dyDescent="0.2">
      <c r="A27" s="6">
        <v>1984</v>
      </c>
      <c r="B27" s="113">
        <v>1944</v>
      </c>
      <c r="C27" s="113">
        <v>1095</v>
      </c>
      <c r="E27" s="6">
        <v>2012</v>
      </c>
      <c r="F27" s="113">
        <v>1259</v>
      </c>
      <c r="G27" s="114">
        <v>909</v>
      </c>
    </row>
    <row r="28" spans="1:9" x14ac:dyDescent="0.2">
      <c r="A28" s="6">
        <v>1985</v>
      </c>
      <c r="B28" s="115">
        <v>2009</v>
      </c>
      <c r="C28" s="115">
        <v>1080</v>
      </c>
      <c r="E28" s="6">
        <v>2013</v>
      </c>
      <c r="F28" s="113">
        <v>1208</v>
      </c>
      <c r="G28" s="114">
        <v>873</v>
      </c>
    </row>
    <row r="29" spans="1:9" x14ac:dyDescent="0.2">
      <c r="A29" s="6">
        <v>1986</v>
      </c>
      <c r="B29" s="113">
        <v>1954</v>
      </c>
      <c r="C29" s="113">
        <v>1075</v>
      </c>
      <c r="E29" s="6">
        <v>2014</v>
      </c>
      <c r="F29" s="113">
        <v>1134</v>
      </c>
      <c r="G29" s="114">
        <v>872</v>
      </c>
    </row>
    <row r="30" spans="1:9" x14ac:dyDescent="0.2">
      <c r="A30" s="6">
        <v>1987</v>
      </c>
      <c r="B30" s="113">
        <v>2024</v>
      </c>
      <c r="C30" s="113">
        <v>1074</v>
      </c>
      <c r="E30" s="6">
        <v>2015</v>
      </c>
      <c r="F30" s="113">
        <v>1110</v>
      </c>
      <c r="G30" s="114">
        <v>888</v>
      </c>
    </row>
    <row r="31" spans="1:9" x14ac:dyDescent="0.2">
      <c r="A31" s="39">
        <v>1988</v>
      </c>
      <c r="B31" s="117">
        <v>1976</v>
      </c>
      <c r="C31" s="117">
        <v>970</v>
      </c>
      <c r="D31" s="23"/>
      <c r="E31" s="39"/>
      <c r="F31" s="23"/>
      <c r="G31" s="23"/>
    </row>
    <row r="33" spans="1:7" ht="225" customHeight="1" x14ac:dyDescent="0.2">
      <c r="A33" s="86"/>
      <c r="B33" s="199" t="s">
        <v>224</v>
      </c>
      <c r="C33" s="200"/>
      <c r="D33" s="200"/>
      <c r="E33" s="200"/>
      <c r="F33" s="200"/>
      <c r="G33" s="200"/>
    </row>
    <row r="34" spans="1:7" ht="40.5" customHeight="1" x14ac:dyDescent="0.2">
      <c r="B34" s="199" t="s">
        <v>100</v>
      </c>
      <c r="C34" s="199"/>
      <c r="D34" s="199"/>
      <c r="E34" s="199"/>
      <c r="F34" s="199"/>
      <c r="G34" s="199"/>
    </row>
    <row r="51" spans="1:9" s="19" customFormat="1" x14ac:dyDescent="0.2"/>
    <row r="52" spans="1:9" x14ac:dyDescent="0.2">
      <c r="A52" s="43"/>
      <c r="B52" s="33"/>
      <c r="C52" s="11"/>
    </row>
    <row r="57" spans="1:9" x14ac:dyDescent="0.2">
      <c r="A57" s="3"/>
      <c r="B57" s="3"/>
      <c r="C57" s="3"/>
      <c r="D57" s="3"/>
      <c r="E57" s="3"/>
      <c r="F57" s="3"/>
      <c r="G57" s="3"/>
      <c r="H57" s="3"/>
      <c r="I57" s="3"/>
    </row>
    <row r="58" spans="1:9" x14ac:dyDescent="0.2">
      <c r="A58" s="3"/>
      <c r="B58" s="3"/>
      <c r="C58" s="3"/>
      <c r="D58" s="3"/>
      <c r="E58" s="3"/>
      <c r="F58" s="3"/>
      <c r="G58" s="3"/>
      <c r="H58" s="3"/>
      <c r="I58" s="3"/>
    </row>
    <row r="59" spans="1:9" x14ac:dyDescent="0.2">
      <c r="A59" s="18"/>
    </row>
  </sheetData>
  <mergeCells count="3">
    <mergeCell ref="B33:G33"/>
    <mergeCell ref="B34:G34"/>
    <mergeCell ref="B1:G1"/>
  </mergeCells>
  <phoneticPr fontId="0" type="noConversion"/>
  <pageMargins left="0.75" right="0.75" top="1" bottom="1" header="0.5" footer="0.5"/>
  <pageSetup scale="94" orientation="portrait" cellComments="atEnd" horizontalDpi="4294967292" r:id="rId1"/>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I34"/>
  <sheetViews>
    <sheetView zoomScaleNormal="100" zoomScaleSheetLayoutView="75" zoomScalePageLayoutView="70" workbookViewId="0">
      <selection activeCell="AI13" sqref="AI13"/>
    </sheetView>
  </sheetViews>
  <sheetFormatPr defaultColWidth="6.7109375" defaultRowHeight="12.75" x14ac:dyDescent="0.2"/>
  <cols>
    <col min="1" max="1" width="27" style="4" customWidth="1"/>
    <col min="2" max="21" width="5.7109375" style="4" customWidth="1"/>
    <col min="22" max="22" width="5.7109375" style="19" customWidth="1"/>
    <col min="23" max="33" width="5.7109375" style="4" customWidth="1"/>
    <col min="34" max="16384" width="6.7109375" style="4"/>
  </cols>
  <sheetData>
    <row r="1" spans="1:33" ht="12.75" customHeight="1" x14ac:dyDescent="0.2">
      <c r="A1" s="2" t="s">
        <v>20</v>
      </c>
      <c r="B1" s="196" t="s">
        <v>123</v>
      </c>
      <c r="C1" s="196"/>
      <c r="D1" s="196"/>
      <c r="E1" s="196"/>
      <c r="F1" s="196"/>
      <c r="G1" s="196"/>
      <c r="H1" s="196"/>
      <c r="I1" s="196"/>
      <c r="J1" s="196"/>
      <c r="O1" s="82"/>
      <c r="T1" s="2"/>
      <c r="AB1" s="82"/>
    </row>
    <row r="2" spans="1:33" ht="12.75" customHeight="1" thickBot="1" x14ac:dyDescent="0.25">
      <c r="A2" s="5"/>
      <c r="B2" s="2"/>
      <c r="C2" s="2"/>
      <c r="U2" s="29"/>
      <c r="W2" s="29"/>
      <c r="X2" s="29"/>
      <c r="Y2" s="29"/>
      <c r="Z2" s="29"/>
      <c r="AA2" s="29"/>
      <c r="AB2" s="29"/>
      <c r="AC2" s="29"/>
      <c r="AD2" s="29"/>
      <c r="AE2" s="29"/>
      <c r="AF2" s="29"/>
      <c r="AG2" s="29"/>
    </row>
    <row r="3" spans="1:33" s="2" customFormat="1" ht="24.75" customHeight="1" thickTop="1" x14ac:dyDescent="0.2">
      <c r="A3" s="68" t="s">
        <v>21</v>
      </c>
      <c r="B3" s="61">
        <v>1947</v>
      </c>
      <c r="C3" s="61">
        <v>1960</v>
      </c>
      <c r="D3" s="61">
        <v>1970</v>
      </c>
      <c r="E3" s="61">
        <v>1975</v>
      </c>
      <c r="F3" s="61">
        <v>1981</v>
      </c>
      <c r="G3" s="61">
        <v>1985</v>
      </c>
      <c r="H3" s="61">
        <v>1987</v>
      </c>
      <c r="I3" s="61">
        <v>1989</v>
      </c>
      <c r="J3" s="61">
        <v>1991</v>
      </c>
      <c r="K3" s="61">
        <v>1993</v>
      </c>
      <c r="L3" s="61">
        <v>1994</v>
      </c>
      <c r="M3" s="61">
        <v>1995</v>
      </c>
      <c r="N3" s="61">
        <v>1996</v>
      </c>
      <c r="O3" s="61">
        <v>1997</v>
      </c>
      <c r="P3" s="61">
        <v>1998</v>
      </c>
      <c r="Q3" s="61">
        <v>1999</v>
      </c>
      <c r="R3" s="66">
        <v>2000</v>
      </c>
      <c r="S3" s="66">
        <v>2001</v>
      </c>
      <c r="T3" s="66">
        <v>2002</v>
      </c>
      <c r="U3" s="64">
        <v>2003</v>
      </c>
      <c r="V3" s="66">
        <v>2004</v>
      </c>
      <c r="W3" s="64">
        <v>2005</v>
      </c>
      <c r="X3" s="64">
        <v>2006</v>
      </c>
      <c r="Y3" s="61">
        <v>2007</v>
      </c>
      <c r="Z3" s="68">
        <v>2008</v>
      </c>
      <c r="AA3" s="68">
        <v>2009</v>
      </c>
      <c r="AB3" s="68">
        <v>2010</v>
      </c>
      <c r="AC3" s="68">
        <v>2011</v>
      </c>
      <c r="AD3" s="68">
        <v>2012</v>
      </c>
      <c r="AE3" s="68">
        <v>2013</v>
      </c>
      <c r="AF3" s="68">
        <v>2014</v>
      </c>
      <c r="AG3" s="68">
        <v>2015</v>
      </c>
    </row>
    <row r="4" spans="1:33" ht="15" customHeight="1" x14ac:dyDescent="0.2">
      <c r="A4" s="45" t="s">
        <v>22</v>
      </c>
      <c r="B4" s="111">
        <v>29</v>
      </c>
      <c r="C4" s="111">
        <v>59</v>
      </c>
      <c r="D4" s="111">
        <v>71</v>
      </c>
      <c r="E4" s="111">
        <v>98</v>
      </c>
      <c r="F4" s="111">
        <v>127</v>
      </c>
      <c r="G4" s="111">
        <v>182</v>
      </c>
      <c r="H4" s="111">
        <v>188</v>
      </c>
      <c r="I4" s="111">
        <v>196</v>
      </c>
      <c r="J4" s="111">
        <v>218</v>
      </c>
      <c r="K4" s="111">
        <v>227</v>
      </c>
      <c r="L4" s="111">
        <v>202</v>
      </c>
      <c r="M4" s="111">
        <v>126</v>
      </c>
      <c r="N4" s="111">
        <v>143</v>
      </c>
      <c r="O4" s="111">
        <v>156</v>
      </c>
      <c r="P4" s="111">
        <v>152</v>
      </c>
      <c r="Q4" s="111">
        <v>158</v>
      </c>
      <c r="R4" s="133">
        <v>147</v>
      </c>
      <c r="S4" s="133">
        <v>148</v>
      </c>
      <c r="T4" s="133">
        <v>158</v>
      </c>
      <c r="U4" s="133">
        <v>156</v>
      </c>
      <c r="V4" s="133">
        <v>162</v>
      </c>
      <c r="W4" s="133">
        <v>164</v>
      </c>
      <c r="X4" s="80">
        <v>156</v>
      </c>
      <c r="Y4" s="80">
        <v>157</v>
      </c>
      <c r="Z4" s="80">
        <v>190</v>
      </c>
      <c r="AA4" s="80">
        <v>207</v>
      </c>
      <c r="AB4" s="80">
        <v>212</v>
      </c>
      <c r="AC4" s="80">
        <v>161</v>
      </c>
      <c r="AD4" s="80">
        <v>162</v>
      </c>
      <c r="AE4" s="80">
        <v>154</v>
      </c>
      <c r="AF4" s="80">
        <v>154</v>
      </c>
      <c r="AG4" s="80">
        <v>147</v>
      </c>
    </row>
    <row r="5" spans="1:33" ht="42" customHeight="1" x14ac:dyDescent="0.2">
      <c r="A5" s="45" t="s">
        <v>23</v>
      </c>
      <c r="B5" s="111">
        <v>9</v>
      </c>
      <c r="C5" s="111">
        <v>54</v>
      </c>
      <c r="D5" s="111">
        <v>60</v>
      </c>
      <c r="E5" s="111">
        <v>68</v>
      </c>
      <c r="F5" s="111">
        <v>84</v>
      </c>
      <c r="G5" s="111">
        <v>86</v>
      </c>
      <c r="H5" s="111">
        <v>80</v>
      </c>
      <c r="I5" s="111">
        <v>82</v>
      </c>
      <c r="J5" s="111">
        <v>90</v>
      </c>
      <c r="K5" s="111">
        <v>86</v>
      </c>
      <c r="L5" s="111">
        <v>82</v>
      </c>
      <c r="M5" s="111">
        <v>75</v>
      </c>
      <c r="N5" s="111">
        <v>100</v>
      </c>
      <c r="O5" s="111">
        <v>120</v>
      </c>
      <c r="P5" s="111">
        <v>161</v>
      </c>
      <c r="Q5" s="111">
        <v>129</v>
      </c>
      <c r="R5" s="133">
        <v>116</v>
      </c>
      <c r="S5" s="133">
        <v>107</v>
      </c>
      <c r="T5" s="133">
        <v>111</v>
      </c>
      <c r="U5" s="133">
        <v>96</v>
      </c>
      <c r="V5" s="133">
        <v>111</v>
      </c>
      <c r="W5" s="133">
        <v>108</v>
      </c>
      <c r="X5" s="80">
        <v>102</v>
      </c>
      <c r="Y5" s="80">
        <v>66</v>
      </c>
      <c r="Z5" s="80">
        <v>101</v>
      </c>
      <c r="AA5" s="80">
        <v>52</v>
      </c>
      <c r="AB5" s="80">
        <v>110</v>
      </c>
      <c r="AC5" s="80">
        <v>90</v>
      </c>
      <c r="AD5" s="80">
        <v>101</v>
      </c>
      <c r="AE5" s="80">
        <v>99</v>
      </c>
      <c r="AF5" s="80">
        <v>92</v>
      </c>
      <c r="AG5" s="80">
        <v>87</v>
      </c>
    </row>
    <row r="6" spans="1:33" ht="27" customHeight="1" x14ac:dyDescent="0.2">
      <c r="A6" s="45" t="s">
        <v>24</v>
      </c>
      <c r="B6" s="111">
        <v>10</v>
      </c>
      <c r="C6" s="111">
        <v>45</v>
      </c>
      <c r="D6" s="111">
        <v>42</v>
      </c>
      <c r="E6" s="111">
        <v>112</v>
      </c>
      <c r="F6" s="111">
        <v>151</v>
      </c>
      <c r="G6" s="111">
        <v>162</v>
      </c>
      <c r="H6" s="111">
        <v>153</v>
      </c>
      <c r="I6" s="111">
        <v>138</v>
      </c>
      <c r="J6" s="111">
        <v>155</v>
      </c>
      <c r="K6" s="111">
        <v>140</v>
      </c>
      <c r="L6" s="111">
        <v>139</v>
      </c>
      <c r="M6" s="111">
        <v>67</v>
      </c>
      <c r="N6" s="111">
        <v>93</v>
      </c>
      <c r="O6" s="111">
        <v>94</v>
      </c>
      <c r="P6" s="111">
        <v>91</v>
      </c>
      <c r="Q6" s="111">
        <v>90</v>
      </c>
      <c r="R6" s="133">
        <v>87</v>
      </c>
      <c r="S6" s="133">
        <v>87</v>
      </c>
      <c r="T6" s="133">
        <v>97</v>
      </c>
      <c r="U6" s="133">
        <v>96</v>
      </c>
      <c r="V6" s="133">
        <v>90</v>
      </c>
      <c r="W6" s="133">
        <v>94</v>
      </c>
      <c r="X6" s="80">
        <v>87</v>
      </c>
      <c r="Y6" s="80">
        <v>67</v>
      </c>
      <c r="Z6" s="80">
        <v>102</v>
      </c>
      <c r="AA6" s="80">
        <v>71</v>
      </c>
      <c r="AB6" s="80">
        <v>107</v>
      </c>
      <c r="AC6" s="80">
        <v>86</v>
      </c>
      <c r="AD6" s="80">
        <v>99</v>
      </c>
      <c r="AE6" s="80">
        <v>99</v>
      </c>
      <c r="AF6" s="80">
        <v>90</v>
      </c>
      <c r="AG6" s="80">
        <v>83</v>
      </c>
    </row>
    <row r="7" spans="1:33" x14ac:dyDescent="0.2">
      <c r="A7" s="45" t="s">
        <v>29</v>
      </c>
      <c r="B7" s="111">
        <v>12</v>
      </c>
      <c r="C7" s="111">
        <v>22</v>
      </c>
      <c r="D7" s="111">
        <v>24</v>
      </c>
      <c r="E7" s="111">
        <v>63</v>
      </c>
      <c r="F7" s="111">
        <v>91</v>
      </c>
      <c r="G7" s="111">
        <v>99</v>
      </c>
      <c r="H7" s="111">
        <v>108</v>
      </c>
      <c r="I7" s="111">
        <v>94</v>
      </c>
      <c r="J7" s="111">
        <v>94</v>
      </c>
      <c r="K7" s="111">
        <v>142</v>
      </c>
      <c r="L7" s="111">
        <v>122</v>
      </c>
      <c r="M7" s="111">
        <v>60</v>
      </c>
      <c r="N7" s="111">
        <v>67</v>
      </c>
      <c r="O7" s="111">
        <v>65</v>
      </c>
      <c r="P7" s="111">
        <v>67</v>
      </c>
      <c r="Q7" s="111">
        <v>66</v>
      </c>
      <c r="R7" s="133">
        <v>67</v>
      </c>
      <c r="S7" s="133">
        <v>69</v>
      </c>
      <c r="T7" s="133">
        <v>73</v>
      </c>
      <c r="U7" s="133">
        <v>73</v>
      </c>
      <c r="V7" s="133">
        <v>71</v>
      </c>
      <c r="W7" s="133">
        <v>73</v>
      </c>
      <c r="X7" s="80">
        <v>67</v>
      </c>
      <c r="Y7" s="80">
        <v>59</v>
      </c>
      <c r="Z7" s="80">
        <v>72</v>
      </c>
      <c r="AA7" s="80">
        <v>68</v>
      </c>
      <c r="AB7" s="80">
        <v>77</v>
      </c>
      <c r="AC7" s="80">
        <v>69</v>
      </c>
      <c r="AD7" s="80">
        <v>70</v>
      </c>
      <c r="AE7" s="80">
        <v>71</v>
      </c>
      <c r="AF7" s="80">
        <v>62</v>
      </c>
      <c r="AG7" s="80">
        <v>62</v>
      </c>
    </row>
    <row r="8" spans="1:33" ht="25.5" x14ac:dyDescent="0.2">
      <c r="A8" s="45" t="s">
        <v>28</v>
      </c>
      <c r="B8" s="111">
        <v>10</v>
      </c>
      <c r="C8" s="111">
        <v>14</v>
      </c>
      <c r="D8" s="111">
        <v>21</v>
      </c>
      <c r="E8" s="111">
        <v>54</v>
      </c>
      <c r="F8" s="111">
        <v>84</v>
      </c>
      <c r="G8" s="111">
        <v>97</v>
      </c>
      <c r="H8" s="111">
        <v>101</v>
      </c>
      <c r="I8" s="111">
        <v>98</v>
      </c>
      <c r="J8" s="111">
        <v>104</v>
      </c>
      <c r="K8" s="111">
        <v>96</v>
      </c>
      <c r="L8" s="111">
        <v>98</v>
      </c>
      <c r="M8" s="111">
        <v>62</v>
      </c>
      <c r="N8" s="111">
        <v>69</v>
      </c>
      <c r="O8" s="111">
        <v>73</v>
      </c>
      <c r="P8" s="111">
        <v>66</v>
      </c>
      <c r="Q8" s="111">
        <v>68</v>
      </c>
      <c r="R8" s="133">
        <v>64</v>
      </c>
      <c r="S8" s="133">
        <v>68</v>
      </c>
      <c r="T8" s="133">
        <v>68</v>
      </c>
      <c r="U8" s="133">
        <v>73</v>
      </c>
      <c r="V8" s="133">
        <v>72</v>
      </c>
      <c r="W8" s="133">
        <v>75</v>
      </c>
      <c r="X8" s="80">
        <v>76</v>
      </c>
      <c r="Y8" s="80">
        <v>58</v>
      </c>
      <c r="Z8" s="80">
        <v>122</v>
      </c>
      <c r="AA8" s="80">
        <v>75</v>
      </c>
      <c r="AB8" s="80">
        <v>82</v>
      </c>
      <c r="AC8" s="80">
        <v>67</v>
      </c>
      <c r="AD8" s="80">
        <v>82</v>
      </c>
      <c r="AE8" s="80">
        <v>65</v>
      </c>
      <c r="AF8" s="80">
        <v>68</v>
      </c>
      <c r="AG8" s="80">
        <v>74</v>
      </c>
    </row>
    <row r="9" spans="1:33" ht="27.75" customHeight="1" x14ac:dyDescent="0.2">
      <c r="A9" s="45" t="s">
        <v>25</v>
      </c>
      <c r="B9" s="111">
        <v>6</v>
      </c>
      <c r="C9" s="111">
        <v>32</v>
      </c>
      <c r="D9" s="111">
        <v>40</v>
      </c>
      <c r="E9" s="111">
        <v>88</v>
      </c>
      <c r="F9" s="111">
        <v>86</v>
      </c>
      <c r="G9" s="111">
        <v>84</v>
      </c>
      <c r="H9" s="111">
        <v>83</v>
      </c>
      <c r="I9" s="111">
        <v>83</v>
      </c>
      <c r="J9" s="111">
        <v>97</v>
      </c>
      <c r="K9" s="111">
        <v>89</v>
      </c>
      <c r="L9" s="111">
        <v>87</v>
      </c>
      <c r="M9" s="111">
        <v>70</v>
      </c>
      <c r="N9" s="111">
        <v>74</v>
      </c>
      <c r="O9" s="111">
        <v>84</v>
      </c>
      <c r="P9" s="111">
        <v>75</v>
      </c>
      <c r="Q9" s="111">
        <v>80</v>
      </c>
      <c r="R9" s="133">
        <v>70</v>
      </c>
      <c r="S9" s="133">
        <v>80</v>
      </c>
      <c r="T9" s="133">
        <v>75</v>
      </c>
      <c r="U9" s="133">
        <v>70</v>
      </c>
      <c r="V9" s="133">
        <v>72</v>
      </c>
      <c r="W9" s="133">
        <v>65</v>
      </c>
      <c r="X9" s="80">
        <v>72</v>
      </c>
      <c r="Y9" s="80">
        <v>66</v>
      </c>
      <c r="Z9" s="80">
        <v>76</v>
      </c>
      <c r="AA9" s="80">
        <v>85</v>
      </c>
      <c r="AB9" s="80">
        <v>80</v>
      </c>
      <c r="AC9" s="80">
        <v>59</v>
      </c>
      <c r="AD9" s="80">
        <v>66</v>
      </c>
      <c r="AE9" s="80">
        <v>68</v>
      </c>
      <c r="AF9" s="80">
        <v>61</v>
      </c>
      <c r="AG9" s="80">
        <v>66</v>
      </c>
    </row>
    <row r="10" spans="1:33" x14ac:dyDescent="0.2">
      <c r="A10" s="45" t="s">
        <v>26</v>
      </c>
      <c r="B10" s="111">
        <v>7</v>
      </c>
      <c r="C10" s="111">
        <v>27</v>
      </c>
      <c r="D10" s="111">
        <v>35</v>
      </c>
      <c r="E10" s="111">
        <v>69</v>
      </c>
      <c r="F10" s="111">
        <v>75</v>
      </c>
      <c r="G10" s="111">
        <v>81</v>
      </c>
      <c r="H10" s="111">
        <v>81</v>
      </c>
      <c r="I10" s="111">
        <v>80</v>
      </c>
      <c r="J10" s="111">
        <v>71</v>
      </c>
      <c r="K10" s="111">
        <v>75</v>
      </c>
      <c r="L10" s="111">
        <v>74</v>
      </c>
      <c r="M10" s="111">
        <v>47</v>
      </c>
      <c r="N10" s="111">
        <v>61</v>
      </c>
      <c r="O10" s="111">
        <v>85</v>
      </c>
      <c r="P10" s="111">
        <v>74</v>
      </c>
      <c r="Q10" s="111">
        <v>70</v>
      </c>
      <c r="R10" s="133">
        <v>73</v>
      </c>
      <c r="S10" s="133">
        <v>73</v>
      </c>
      <c r="T10" s="133">
        <v>75</v>
      </c>
      <c r="U10" s="133">
        <v>69</v>
      </c>
      <c r="V10" s="133">
        <v>73</v>
      </c>
      <c r="W10" s="133">
        <v>73</v>
      </c>
      <c r="X10" s="80">
        <v>74</v>
      </c>
      <c r="Y10" s="80">
        <v>58</v>
      </c>
      <c r="Z10" s="80">
        <v>68</v>
      </c>
      <c r="AA10" s="80">
        <v>70</v>
      </c>
      <c r="AB10" s="80">
        <v>83</v>
      </c>
      <c r="AC10" s="80">
        <v>75</v>
      </c>
      <c r="AD10" s="80">
        <v>75</v>
      </c>
      <c r="AE10" s="80">
        <v>68</v>
      </c>
      <c r="AF10" s="80">
        <v>64</v>
      </c>
      <c r="AG10" s="80">
        <v>61</v>
      </c>
    </row>
    <row r="11" spans="1:33" ht="30" customHeight="1" x14ac:dyDescent="0.2">
      <c r="A11" s="97" t="s">
        <v>112</v>
      </c>
      <c r="B11" s="111">
        <v>4</v>
      </c>
      <c r="C11" s="111">
        <v>10</v>
      </c>
      <c r="D11" s="111">
        <v>14</v>
      </c>
      <c r="E11" s="111">
        <v>57</v>
      </c>
      <c r="F11" s="111">
        <v>70</v>
      </c>
      <c r="G11" s="111">
        <v>73</v>
      </c>
      <c r="H11" s="111">
        <v>71</v>
      </c>
      <c r="I11" s="111">
        <v>67</v>
      </c>
      <c r="J11" s="111">
        <v>85</v>
      </c>
      <c r="K11" s="111">
        <v>71</v>
      </c>
      <c r="L11" s="111">
        <v>66</v>
      </c>
      <c r="M11" s="111">
        <v>56</v>
      </c>
      <c r="N11" s="111">
        <v>62</v>
      </c>
      <c r="O11" s="111">
        <v>71</v>
      </c>
      <c r="P11" s="111">
        <v>66</v>
      </c>
      <c r="Q11" s="111">
        <v>69</v>
      </c>
      <c r="R11" s="133">
        <v>64</v>
      </c>
      <c r="S11" s="133">
        <v>57</v>
      </c>
      <c r="T11" s="133">
        <v>68</v>
      </c>
      <c r="U11" s="133">
        <v>67</v>
      </c>
      <c r="V11" s="133">
        <v>68</v>
      </c>
      <c r="W11" s="133">
        <v>64</v>
      </c>
      <c r="X11" s="80">
        <v>59</v>
      </c>
      <c r="Y11" s="80">
        <v>53</v>
      </c>
      <c r="Z11" s="80">
        <v>61</v>
      </c>
      <c r="AA11" s="80">
        <v>59</v>
      </c>
      <c r="AB11" s="80">
        <v>60</v>
      </c>
      <c r="AC11" s="80">
        <v>40</v>
      </c>
      <c r="AD11" s="80">
        <v>60</v>
      </c>
      <c r="AE11" s="80">
        <v>55</v>
      </c>
      <c r="AF11" s="80">
        <v>55</v>
      </c>
      <c r="AG11" s="80">
        <v>44</v>
      </c>
    </row>
    <row r="12" spans="1:33" ht="25.5" x14ac:dyDescent="0.2">
      <c r="A12" s="45" t="s">
        <v>79</v>
      </c>
      <c r="B12" s="111">
        <v>4</v>
      </c>
      <c r="C12" s="111">
        <v>14</v>
      </c>
      <c r="D12" s="111">
        <v>50</v>
      </c>
      <c r="E12" s="111">
        <v>85</v>
      </c>
      <c r="F12" s="111">
        <v>87</v>
      </c>
      <c r="G12" s="111">
        <v>90</v>
      </c>
      <c r="H12" s="111">
        <v>78</v>
      </c>
      <c r="I12" s="111">
        <v>108</v>
      </c>
      <c r="J12" s="111">
        <v>112</v>
      </c>
      <c r="K12" s="111">
        <v>100</v>
      </c>
      <c r="L12" s="111">
        <v>98</v>
      </c>
      <c r="M12" s="111">
        <v>46</v>
      </c>
      <c r="N12" s="111">
        <v>56</v>
      </c>
      <c r="O12" s="111">
        <v>64</v>
      </c>
      <c r="P12" s="111">
        <v>52</v>
      </c>
      <c r="Q12" s="111">
        <v>59</v>
      </c>
      <c r="R12" s="133">
        <v>54</v>
      </c>
      <c r="S12" s="133">
        <v>57</v>
      </c>
      <c r="T12" s="133">
        <v>66</v>
      </c>
      <c r="U12" s="133">
        <v>63</v>
      </c>
      <c r="V12" s="133">
        <v>64</v>
      </c>
      <c r="W12" s="133">
        <v>62</v>
      </c>
      <c r="X12" s="80">
        <v>62</v>
      </c>
      <c r="Y12" s="80">
        <v>58</v>
      </c>
      <c r="Z12" s="80">
        <v>80</v>
      </c>
      <c r="AA12" s="80">
        <v>65</v>
      </c>
      <c r="AB12" s="80">
        <v>77</v>
      </c>
      <c r="AC12" s="80">
        <v>55</v>
      </c>
      <c r="AD12" s="80">
        <v>68</v>
      </c>
      <c r="AE12" s="80">
        <v>58</v>
      </c>
      <c r="AF12" s="80">
        <v>54</v>
      </c>
      <c r="AG12" s="80">
        <v>58</v>
      </c>
    </row>
    <row r="13" spans="1:33" ht="25.5" x14ac:dyDescent="0.2">
      <c r="A13" s="45" t="s">
        <v>30</v>
      </c>
      <c r="B13" s="111" t="s">
        <v>111</v>
      </c>
      <c r="C13" s="111">
        <v>17</v>
      </c>
      <c r="D13" s="111">
        <v>26</v>
      </c>
      <c r="E13" s="111">
        <v>47</v>
      </c>
      <c r="F13" s="111">
        <v>74</v>
      </c>
      <c r="G13" s="111">
        <v>78</v>
      </c>
      <c r="H13" s="111">
        <v>70</v>
      </c>
      <c r="I13" s="111">
        <v>79</v>
      </c>
      <c r="J13" s="111">
        <v>84</v>
      </c>
      <c r="K13" s="111">
        <v>87</v>
      </c>
      <c r="L13" s="111">
        <v>86</v>
      </c>
      <c r="M13" s="111">
        <v>48</v>
      </c>
      <c r="N13" s="111">
        <v>56</v>
      </c>
      <c r="O13" s="111">
        <v>63</v>
      </c>
      <c r="P13" s="111">
        <v>57</v>
      </c>
      <c r="Q13" s="111">
        <v>59</v>
      </c>
      <c r="R13" s="133">
        <v>58</v>
      </c>
      <c r="S13" s="133">
        <v>62</v>
      </c>
      <c r="T13" s="133">
        <v>65</v>
      </c>
      <c r="U13" s="133">
        <v>59</v>
      </c>
      <c r="V13" s="133">
        <v>61</v>
      </c>
      <c r="W13" s="133">
        <v>60</v>
      </c>
      <c r="X13" s="80">
        <v>51</v>
      </c>
      <c r="Y13" s="80">
        <v>44</v>
      </c>
      <c r="Z13" s="80">
        <v>59</v>
      </c>
      <c r="AA13" s="80">
        <v>54</v>
      </c>
      <c r="AB13" s="80">
        <v>61</v>
      </c>
      <c r="AC13" s="80">
        <v>45</v>
      </c>
      <c r="AD13" s="80">
        <v>56</v>
      </c>
      <c r="AE13" s="80">
        <v>59</v>
      </c>
      <c r="AF13" s="80">
        <v>46</v>
      </c>
      <c r="AG13" s="80">
        <v>45</v>
      </c>
    </row>
    <row r="14" spans="1:33" ht="25.5" x14ac:dyDescent="0.2">
      <c r="A14" s="45" t="s">
        <v>31</v>
      </c>
      <c r="B14" s="111">
        <v>10</v>
      </c>
      <c r="C14" s="111">
        <v>15</v>
      </c>
      <c r="D14" s="111">
        <v>37</v>
      </c>
      <c r="E14" s="111">
        <v>38</v>
      </c>
      <c r="F14" s="111">
        <v>49</v>
      </c>
      <c r="G14" s="111">
        <v>64</v>
      </c>
      <c r="H14" s="111">
        <v>69</v>
      </c>
      <c r="I14" s="111">
        <v>66</v>
      </c>
      <c r="J14" s="111">
        <v>82</v>
      </c>
      <c r="K14" s="111">
        <v>76</v>
      </c>
      <c r="L14" s="111">
        <v>78</v>
      </c>
      <c r="M14" s="111">
        <v>44</v>
      </c>
      <c r="N14" s="111">
        <v>70</v>
      </c>
      <c r="O14" s="111">
        <v>60</v>
      </c>
      <c r="P14" s="111">
        <v>58</v>
      </c>
      <c r="Q14" s="111">
        <v>57</v>
      </c>
      <c r="R14" s="133">
        <v>55</v>
      </c>
      <c r="S14" s="133">
        <v>53</v>
      </c>
      <c r="T14" s="133">
        <v>46</v>
      </c>
      <c r="U14" s="133">
        <v>54</v>
      </c>
      <c r="V14" s="110">
        <v>54</v>
      </c>
      <c r="W14" s="133">
        <v>58</v>
      </c>
      <c r="X14" s="80">
        <v>57</v>
      </c>
      <c r="Y14" s="80">
        <v>52</v>
      </c>
      <c r="Z14" s="80">
        <v>65</v>
      </c>
      <c r="AA14" s="80">
        <v>68</v>
      </c>
      <c r="AB14" s="80">
        <v>68</v>
      </c>
      <c r="AC14" s="80">
        <v>59</v>
      </c>
      <c r="AD14" s="80">
        <v>64</v>
      </c>
      <c r="AE14" s="80">
        <v>63</v>
      </c>
      <c r="AF14" s="80">
        <v>57</v>
      </c>
      <c r="AG14" s="80">
        <v>57</v>
      </c>
    </row>
    <row r="15" spans="1:33" ht="14.25" x14ac:dyDescent="0.2">
      <c r="A15" s="45" t="s">
        <v>27</v>
      </c>
      <c r="B15" s="111" t="s">
        <v>111</v>
      </c>
      <c r="C15" s="111" t="s">
        <v>111</v>
      </c>
      <c r="D15" s="111" t="s">
        <v>111</v>
      </c>
      <c r="E15" s="111">
        <v>67</v>
      </c>
      <c r="F15" s="111">
        <v>93</v>
      </c>
      <c r="G15" s="111">
        <v>109</v>
      </c>
      <c r="H15" s="111">
        <v>124</v>
      </c>
      <c r="I15" s="111">
        <v>96</v>
      </c>
      <c r="J15" s="111">
        <v>101</v>
      </c>
      <c r="K15" s="111">
        <v>98</v>
      </c>
      <c r="L15" s="111">
        <v>98</v>
      </c>
      <c r="M15" s="111">
        <v>61</v>
      </c>
      <c r="N15" s="111">
        <v>67</v>
      </c>
      <c r="O15" s="111">
        <v>61</v>
      </c>
      <c r="P15" s="111">
        <v>67</v>
      </c>
      <c r="Q15" s="111">
        <v>68</v>
      </c>
      <c r="R15" s="133">
        <v>60</v>
      </c>
      <c r="S15" s="133">
        <v>50</v>
      </c>
      <c r="T15" s="133">
        <v>57</v>
      </c>
      <c r="U15" s="133">
        <v>47</v>
      </c>
      <c r="V15" s="133">
        <v>45</v>
      </c>
      <c r="W15" s="133">
        <v>43</v>
      </c>
      <c r="X15" s="80">
        <v>41</v>
      </c>
      <c r="Y15" s="80">
        <v>32</v>
      </c>
      <c r="Z15" s="80">
        <v>38</v>
      </c>
      <c r="AA15" s="80">
        <v>39</v>
      </c>
      <c r="AB15" s="80">
        <v>41</v>
      </c>
      <c r="AC15" s="80">
        <v>38</v>
      </c>
      <c r="AD15" s="80">
        <v>40</v>
      </c>
      <c r="AE15" s="80">
        <v>44</v>
      </c>
      <c r="AF15" s="80">
        <v>42</v>
      </c>
      <c r="AG15" s="80">
        <v>41</v>
      </c>
    </row>
    <row r="16" spans="1:33" x14ac:dyDescent="0.2">
      <c r="A16" s="45" t="s">
        <v>32</v>
      </c>
      <c r="B16" s="111">
        <v>9</v>
      </c>
      <c r="C16" s="111">
        <v>10</v>
      </c>
      <c r="D16" s="111">
        <v>17</v>
      </c>
      <c r="E16" s="111">
        <v>48</v>
      </c>
      <c r="F16" s="111">
        <v>62</v>
      </c>
      <c r="G16" s="111">
        <v>67</v>
      </c>
      <c r="H16" s="111">
        <v>228</v>
      </c>
      <c r="I16" s="111">
        <v>69</v>
      </c>
      <c r="J16" s="111">
        <v>69</v>
      </c>
      <c r="K16" s="111">
        <v>70</v>
      </c>
      <c r="L16" s="111">
        <v>66</v>
      </c>
      <c r="M16" s="111">
        <v>48</v>
      </c>
      <c r="N16" s="111">
        <v>50</v>
      </c>
      <c r="O16" s="111">
        <v>62</v>
      </c>
      <c r="P16" s="111">
        <v>53</v>
      </c>
      <c r="Q16" s="111">
        <v>48</v>
      </c>
      <c r="R16" s="133">
        <v>44</v>
      </c>
      <c r="S16" s="133">
        <v>47</v>
      </c>
      <c r="T16" s="133">
        <v>49</v>
      </c>
      <c r="U16" s="133">
        <v>46</v>
      </c>
      <c r="V16" s="133">
        <v>46</v>
      </c>
      <c r="W16" s="133">
        <v>42</v>
      </c>
      <c r="X16" s="80">
        <v>43</v>
      </c>
      <c r="Y16" s="80">
        <v>27</v>
      </c>
      <c r="Z16" s="80">
        <v>46</v>
      </c>
      <c r="AA16" s="80">
        <v>42</v>
      </c>
      <c r="AB16" s="80">
        <v>45</v>
      </c>
      <c r="AC16" s="80">
        <v>33</v>
      </c>
      <c r="AD16" s="80">
        <v>43</v>
      </c>
      <c r="AE16" s="80">
        <v>37</v>
      </c>
      <c r="AF16" s="80">
        <v>34</v>
      </c>
      <c r="AG16" s="80">
        <v>37</v>
      </c>
    </row>
    <row r="17" spans="1:35" ht="27" x14ac:dyDescent="0.2">
      <c r="A17" s="97" t="s">
        <v>113</v>
      </c>
      <c r="B17" s="111">
        <v>7</v>
      </c>
      <c r="C17" s="111">
        <v>4</v>
      </c>
      <c r="D17" s="111">
        <v>25</v>
      </c>
      <c r="E17" s="111">
        <v>217</v>
      </c>
      <c r="F17" s="111">
        <v>252</v>
      </c>
      <c r="G17" s="111">
        <v>275</v>
      </c>
      <c r="H17" s="111">
        <v>43</v>
      </c>
      <c r="I17" s="111">
        <v>275</v>
      </c>
      <c r="J17" s="111">
        <v>317</v>
      </c>
      <c r="K17" s="111">
        <v>317</v>
      </c>
      <c r="L17" s="111">
        <v>316</v>
      </c>
      <c r="M17" s="111">
        <v>270</v>
      </c>
      <c r="N17" s="111">
        <v>33</v>
      </c>
      <c r="O17" s="111">
        <v>36</v>
      </c>
      <c r="P17" s="111">
        <v>41</v>
      </c>
      <c r="Q17" s="111">
        <v>35</v>
      </c>
      <c r="R17" s="133">
        <v>34</v>
      </c>
      <c r="S17" s="133">
        <v>40</v>
      </c>
      <c r="T17" s="133">
        <v>40</v>
      </c>
      <c r="U17" s="133">
        <v>43</v>
      </c>
      <c r="V17" s="133">
        <v>42</v>
      </c>
      <c r="W17" s="133">
        <v>41</v>
      </c>
      <c r="X17" s="80">
        <v>37</v>
      </c>
      <c r="Y17" s="80">
        <v>27</v>
      </c>
      <c r="Z17" s="80">
        <v>40</v>
      </c>
      <c r="AA17" s="80">
        <v>40</v>
      </c>
      <c r="AB17" s="80">
        <v>46</v>
      </c>
      <c r="AC17" s="80">
        <v>38</v>
      </c>
      <c r="AD17" s="80">
        <v>44</v>
      </c>
      <c r="AE17" s="80">
        <v>43</v>
      </c>
      <c r="AF17" s="80">
        <v>35</v>
      </c>
      <c r="AG17" s="80">
        <v>39</v>
      </c>
    </row>
    <row r="18" spans="1:35" x14ac:dyDescent="0.2">
      <c r="A18" s="45" t="s">
        <v>33</v>
      </c>
      <c r="B18" s="111">
        <v>4</v>
      </c>
      <c r="C18" s="111">
        <v>2</v>
      </c>
      <c r="D18" s="111">
        <v>7</v>
      </c>
      <c r="E18" s="111">
        <v>18</v>
      </c>
      <c r="F18" s="111">
        <v>43</v>
      </c>
      <c r="G18" s="111">
        <v>45</v>
      </c>
      <c r="H18" s="111">
        <v>62</v>
      </c>
      <c r="I18" s="111">
        <v>41</v>
      </c>
      <c r="J18" s="111">
        <v>49</v>
      </c>
      <c r="K18" s="111">
        <v>48</v>
      </c>
      <c r="L18" s="111">
        <v>47</v>
      </c>
      <c r="M18" s="111">
        <v>37</v>
      </c>
      <c r="N18" s="111">
        <v>36</v>
      </c>
      <c r="O18" s="111">
        <v>41</v>
      </c>
      <c r="P18" s="111">
        <v>36</v>
      </c>
      <c r="Q18" s="111">
        <v>35</v>
      </c>
      <c r="R18" s="133">
        <v>35</v>
      </c>
      <c r="S18" s="133">
        <v>37</v>
      </c>
      <c r="T18" s="133">
        <v>33</v>
      </c>
      <c r="U18" s="133">
        <v>35</v>
      </c>
      <c r="V18" s="133">
        <v>33</v>
      </c>
      <c r="W18" s="133">
        <v>34</v>
      </c>
      <c r="X18" s="80">
        <v>35</v>
      </c>
      <c r="Y18" s="80">
        <v>23</v>
      </c>
      <c r="Z18" s="80">
        <v>29</v>
      </c>
      <c r="AA18" s="80">
        <v>30</v>
      </c>
      <c r="AB18" s="80">
        <v>34</v>
      </c>
      <c r="AC18" s="80">
        <v>24</v>
      </c>
      <c r="AD18" s="80">
        <v>28</v>
      </c>
      <c r="AE18" s="80">
        <v>29</v>
      </c>
      <c r="AF18" s="80">
        <v>27</v>
      </c>
      <c r="AG18" s="80">
        <v>23</v>
      </c>
    </row>
    <row r="19" spans="1:35" x14ac:dyDescent="0.2">
      <c r="A19" s="45" t="s">
        <v>35</v>
      </c>
      <c r="B19" s="111">
        <v>7</v>
      </c>
      <c r="C19" s="111">
        <v>18</v>
      </c>
      <c r="D19" s="111">
        <v>18</v>
      </c>
      <c r="E19" s="111">
        <v>26</v>
      </c>
      <c r="F19" s="111">
        <v>34</v>
      </c>
      <c r="G19" s="111">
        <v>32</v>
      </c>
      <c r="H19" s="111">
        <v>11</v>
      </c>
      <c r="I19" s="111">
        <v>41</v>
      </c>
      <c r="J19" s="111">
        <v>44</v>
      </c>
      <c r="K19" s="111">
        <v>46</v>
      </c>
      <c r="L19" s="111">
        <v>45</v>
      </c>
      <c r="M19" s="111">
        <v>28</v>
      </c>
      <c r="N19" s="111">
        <v>28</v>
      </c>
      <c r="O19" s="111">
        <v>27</v>
      </c>
      <c r="P19" s="111">
        <v>25</v>
      </c>
      <c r="Q19" s="111">
        <v>30</v>
      </c>
      <c r="R19" s="133">
        <v>30</v>
      </c>
      <c r="S19" s="133">
        <v>26</v>
      </c>
      <c r="T19" s="133">
        <v>30</v>
      </c>
      <c r="U19" s="133">
        <v>32</v>
      </c>
      <c r="V19" s="133">
        <v>28</v>
      </c>
      <c r="W19" s="133">
        <v>28</v>
      </c>
      <c r="X19" s="80">
        <v>67</v>
      </c>
      <c r="Y19" s="80">
        <v>25</v>
      </c>
      <c r="Z19" s="80">
        <v>31</v>
      </c>
      <c r="AA19" s="80">
        <v>32</v>
      </c>
      <c r="AB19" s="80">
        <v>30</v>
      </c>
      <c r="AC19" s="80">
        <v>18</v>
      </c>
      <c r="AD19" s="80">
        <v>26</v>
      </c>
      <c r="AE19" s="80">
        <v>22</v>
      </c>
      <c r="AF19" s="80">
        <v>24</v>
      </c>
      <c r="AG19" s="80">
        <v>27</v>
      </c>
    </row>
    <row r="20" spans="1:35" ht="14.25" x14ac:dyDescent="0.2">
      <c r="A20" s="45" t="s">
        <v>34</v>
      </c>
      <c r="B20" s="111" t="s">
        <v>111</v>
      </c>
      <c r="C20" s="111" t="s">
        <v>111</v>
      </c>
      <c r="D20" s="111" t="s">
        <v>111</v>
      </c>
      <c r="E20" s="111">
        <v>27</v>
      </c>
      <c r="F20" s="111">
        <v>54</v>
      </c>
      <c r="G20" s="111">
        <v>53</v>
      </c>
      <c r="H20" s="111">
        <v>44</v>
      </c>
      <c r="I20" s="111">
        <v>54</v>
      </c>
      <c r="J20" s="111">
        <v>53</v>
      </c>
      <c r="K20" s="111">
        <v>45</v>
      </c>
      <c r="L20" s="111">
        <v>40</v>
      </c>
      <c r="M20" s="111">
        <v>24</v>
      </c>
      <c r="N20" s="111">
        <v>28</v>
      </c>
      <c r="O20" s="111">
        <v>40</v>
      </c>
      <c r="P20" s="111">
        <v>32</v>
      </c>
      <c r="Q20" s="111">
        <v>30</v>
      </c>
      <c r="R20" s="133">
        <v>30</v>
      </c>
      <c r="S20" s="133">
        <v>27</v>
      </c>
      <c r="T20" s="133">
        <v>26</v>
      </c>
      <c r="U20" s="133">
        <v>31</v>
      </c>
      <c r="V20" s="133">
        <v>28</v>
      </c>
      <c r="W20" s="133">
        <v>31</v>
      </c>
      <c r="X20" s="80">
        <v>30</v>
      </c>
      <c r="Y20" s="80">
        <v>19</v>
      </c>
      <c r="Z20" s="80">
        <v>28</v>
      </c>
      <c r="AA20" s="80">
        <v>26</v>
      </c>
      <c r="AB20" s="80">
        <v>33</v>
      </c>
      <c r="AC20" s="80">
        <v>18</v>
      </c>
      <c r="AD20" s="80">
        <v>28</v>
      </c>
      <c r="AE20" s="80">
        <v>28</v>
      </c>
      <c r="AF20" s="80">
        <v>25</v>
      </c>
      <c r="AG20" s="80">
        <v>22</v>
      </c>
    </row>
    <row r="21" spans="1:35" ht="14.25" customHeight="1" x14ac:dyDescent="0.2">
      <c r="A21" s="45" t="s">
        <v>36</v>
      </c>
      <c r="B21" s="111" t="s">
        <v>111</v>
      </c>
      <c r="C21" s="111" t="s">
        <v>111</v>
      </c>
      <c r="D21" s="111">
        <v>5</v>
      </c>
      <c r="E21" s="111">
        <v>5</v>
      </c>
      <c r="F21" s="111">
        <v>9</v>
      </c>
      <c r="G21" s="111">
        <v>9</v>
      </c>
      <c r="H21" s="111">
        <v>85</v>
      </c>
      <c r="I21" s="111">
        <v>8</v>
      </c>
      <c r="J21" s="111">
        <v>11</v>
      </c>
      <c r="K21" s="111">
        <v>9</v>
      </c>
      <c r="L21" s="111">
        <v>9</v>
      </c>
      <c r="M21" s="111">
        <v>10</v>
      </c>
      <c r="N21" s="111">
        <v>9</v>
      </c>
      <c r="O21" s="111">
        <v>11</v>
      </c>
      <c r="P21" s="111">
        <v>12</v>
      </c>
      <c r="Q21" s="111">
        <v>13</v>
      </c>
      <c r="R21" s="133">
        <v>13</v>
      </c>
      <c r="S21" s="133">
        <v>11</v>
      </c>
      <c r="T21" s="133">
        <v>12</v>
      </c>
      <c r="U21" s="133">
        <v>13</v>
      </c>
      <c r="V21" s="110">
        <v>11</v>
      </c>
      <c r="W21" s="133">
        <v>12</v>
      </c>
      <c r="X21" s="80">
        <v>11</v>
      </c>
      <c r="Y21" s="80">
        <v>11</v>
      </c>
      <c r="Z21" s="80">
        <v>16</v>
      </c>
      <c r="AA21" s="80">
        <v>4</v>
      </c>
      <c r="AB21" s="80">
        <v>24</v>
      </c>
      <c r="AC21" s="80"/>
      <c r="AD21" s="80"/>
      <c r="AE21" s="80"/>
      <c r="AF21" s="80"/>
      <c r="AG21" s="80"/>
    </row>
    <row r="22" spans="1:35" ht="14.25" customHeight="1" x14ac:dyDescent="0.2">
      <c r="A22" s="97" t="s">
        <v>114</v>
      </c>
      <c r="B22" s="111">
        <v>6</v>
      </c>
      <c r="C22" s="111">
        <v>9</v>
      </c>
      <c r="D22" s="111">
        <v>46</v>
      </c>
      <c r="E22" s="111">
        <v>61</v>
      </c>
      <c r="F22" s="111">
        <v>74</v>
      </c>
      <c r="G22" s="111">
        <v>83</v>
      </c>
      <c r="H22" s="111">
        <v>77</v>
      </c>
      <c r="I22" s="111">
        <v>83</v>
      </c>
      <c r="J22" s="111">
        <v>87</v>
      </c>
      <c r="K22" s="111">
        <v>76</v>
      </c>
      <c r="L22" s="111">
        <v>70</v>
      </c>
      <c r="M22" s="111">
        <v>6</v>
      </c>
      <c r="N22" s="111"/>
      <c r="O22" s="111"/>
      <c r="P22" s="111"/>
      <c r="Q22" s="111"/>
      <c r="R22" s="111"/>
      <c r="S22" s="111"/>
      <c r="T22" s="111"/>
      <c r="U22" s="111"/>
      <c r="V22" s="111"/>
      <c r="W22" s="111"/>
      <c r="X22" s="80"/>
      <c r="Y22" s="80"/>
      <c r="Z22" s="80"/>
      <c r="AA22" s="80"/>
      <c r="AB22" s="80"/>
      <c r="AC22" s="80"/>
      <c r="AD22" s="80"/>
      <c r="AE22" s="80"/>
      <c r="AF22" s="80"/>
      <c r="AG22" s="80"/>
    </row>
    <row r="23" spans="1:35" ht="17.25" customHeight="1" x14ac:dyDescent="0.2">
      <c r="A23" s="97" t="s">
        <v>115</v>
      </c>
      <c r="B23" s="111">
        <v>6</v>
      </c>
      <c r="C23" s="111">
        <v>9</v>
      </c>
      <c r="D23" s="111">
        <v>21</v>
      </c>
      <c r="E23" s="111">
        <v>28</v>
      </c>
      <c r="F23" s="111">
        <v>82</v>
      </c>
      <c r="G23" s="111">
        <v>79</v>
      </c>
      <c r="H23" s="119">
        <v>42</v>
      </c>
      <c r="I23" s="111">
        <v>74</v>
      </c>
      <c r="J23" s="111">
        <v>76</v>
      </c>
      <c r="K23" s="111">
        <v>75</v>
      </c>
      <c r="L23" s="111">
        <v>75</v>
      </c>
      <c r="M23" s="111">
        <v>6</v>
      </c>
      <c r="N23" s="111"/>
      <c r="O23" s="111"/>
      <c r="P23" s="111"/>
      <c r="Q23" s="111"/>
      <c r="R23" s="111"/>
      <c r="S23" s="111"/>
      <c r="T23" s="111"/>
      <c r="U23" s="111"/>
      <c r="V23" s="111"/>
      <c r="W23" s="111"/>
      <c r="X23" s="80"/>
      <c r="Y23" s="80"/>
      <c r="Z23" s="80"/>
      <c r="AA23" s="80"/>
      <c r="AB23" s="80"/>
      <c r="AC23" s="80"/>
      <c r="AD23" s="80"/>
      <c r="AE23" s="80"/>
      <c r="AF23" s="80"/>
      <c r="AG23" s="80"/>
    </row>
    <row r="24" spans="1:35" ht="14.25" x14ac:dyDescent="0.2">
      <c r="A24" s="98" t="s">
        <v>116</v>
      </c>
      <c r="B24" s="119">
        <v>7</v>
      </c>
      <c r="C24" s="119">
        <v>8</v>
      </c>
      <c r="D24" s="119">
        <v>15</v>
      </c>
      <c r="E24" s="119">
        <v>43</v>
      </c>
      <c r="F24" s="119">
        <v>41</v>
      </c>
      <c r="G24" s="119">
        <v>42</v>
      </c>
      <c r="H24" s="119">
        <v>42</v>
      </c>
      <c r="I24" s="119">
        <v>39</v>
      </c>
      <c r="J24" s="119">
        <v>40</v>
      </c>
      <c r="K24" s="119">
        <v>34</v>
      </c>
      <c r="L24" s="119">
        <v>36</v>
      </c>
      <c r="M24" s="111">
        <v>6</v>
      </c>
      <c r="N24" s="111"/>
      <c r="O24" s="111"/>
      <c r="P24" s="111"/>
      <c r="Q24" s="111"/>
      <c r="R24" s="111"/>
      <c r="S24" s="111"/>
      <c r="T24" s="111"/>
      <c r="U24" s="111"/>
      <c r="V24" s="111"/>
      <c r="W24" s="111"/>
      <c r="X24" s="80"/>
      <c r="Y24" s="80"/>
      <c r="Z24" s="80"/>
      <c r="AA24" s="80"/>
      <c r="AB24" s="80"/>
      <c r="AC24" s="80"/>
      <c r="AD24" s="80"/>
      <c r="AE24" s="80"/>
      <c r="AF24" s="80"/>
      <c r="AG24" s="80"/>
    </row>
    <row r="25" spans="1:35" ht="13.5" customHeight="1" x14ac:dyDescent="0.2">
      <c r="A25" s="47" t="s">
        <v>75</v>
      </c>
      <c r="B25" s="110">
        <v>10</v>
      </c>
      <c r="C25" s="110">
        <v>25</v>
      </c>
      <c r="D25" s="110">
        <v>77</v>
      </c>
      <c r="E25" s="110">
        <v>114</v>
      </c>
      <c r="F25" s="110">
        <v>121</v>
      </c>
      <c r="G25" s="110">
        <v>119</v>
      </c>
      <c r="H25" s="110">
        <v>127</v>
      </c>
      <c r="I25" s="110">
        <v>114</v>
      </c>
      <c r="J25" s="110">
        <v>117</v>
      </c>
      <c r="K25" s="110">
        <v>112</v>
      </c>
      <c r="L25" s="110">
        <v>114</v>
      </c>
      <c r="M25" s="110">
        <v>66</v>
      </c>
      <c r="N25" s="110">
        <v>75</v>
      </c>
      <c r="O25" s="110">
        <v>77</v>
      </c>
      <c r="P25" s="110">
        <v>94</v>
      </c>
      <c r="Q25" s="110">
        <v>74</v>
      </c>
      <c r="R25" s="110">
        <v>75</v>
      </c>
      <c r="S25" s="110">
        <v>78</v>
      </c>
      <c r="T25" s="110">
        <v>80</v>
      </c>
      <c r="U25" s="110">
        <v>71</v>
      </c>
      <c r="V25" s="133">
        <v>72</v>
      </c>
      <c r="W25" s="110">
        <v>73</v>
      </c>
      <c r="X25" s="80">
        <v>59</v>
      </c>
      <c r="Y25" s="80">
        <v>59</v>
      </c>
      <c r="Z25" s="80">
        <v>73</v>
      </c>
      <c r="AA25" s="80">
        <v>77</v>
      </c>
      <c r="AB25" s="80">
        <v>74</v>
      </c>
      <c r="AC25" s="80">
        <v>46</v>
      </c>
      <c r="AD25" s="80">
        <v>57</v>
      </c>
      <c r="AE25" s="80">
        <v>57</v>
      </c>
      <c r="AF25" s="80">
        <v>58</v>
      </c>
      <c r="AG25" s="80">
        <v>57</v>
      </c>
    </row>
    <row r="26" spans="1:35" ht="13.5" thickBot="1" x14ac:dyDescent="0.25">
      <c r="A26" s="49" t="s">
        <v>76</v>
      </c>
      <c r="B26" s="134"/>
      <c r="C26" s="134"/>
      <c r="D26" s="134"/>
      <c r="E26" s="134"/>
      <c r="F26" s="134"/>
      <c r="G26" s="134"/>
      <c r="H26" s="134"/>
      <c r="I26" s="134"/>
      <c r="J26" s="134"/>
      <c r="K26" s="134"/>
      <c r="L26" s="134"/>
      <c r="M26" s="134"/>
      <c r="N26" s="134"/>
      <c r="O26" s="134"/>
      <c r="P26" s="134"/>
      <c r="Q26" s="134"/>
      <c r="R26" s="50"/>
      <c r="S26" s="134"/>
      <c r="T26" s="134"/>
      <c r="U26" s="134"/>
      <c r="V26" s="134">
        <v>46</v>
      </c>
      <c r="W26" s="134">
        <v>41</v>
      </c>
      <c r="X26" s="135">
        <v>39</v>
      </c>
      <c r="Y26" s="135">
        <v>53</v>
      </c>
      <c r="Z26" s="135">
        <v>65</v>
      </c>
      <c r="AA26" s="135">
        <v>64</v>
      </c>
      <c r="AB26" s="136">
        <v>62</v>
      </c>
      <c r="AC26" s="135">
        <v>58</v>
      </c>
      <c r="AD26" s="135">
        <v>66</v>
      </c>
      <c r="AE26" s="135">
        <v>66</v>
      </c>
      <c r="AF26" s="135">
        <v>64</v>
      </c>
      <c r="AG26" s="135">
        <v>55</v>
      </c>
      <c r="AH26" s="11"/>
    </row>
    <row r="27" spans="1:35" x14ac:dyDescent="0.2">
      <c r="A27" s="11"/>
      <c r="B27" s="11"/>
      <c r="C27" s="11"/>
      <c r="D27" s="11"/>
      <c r="E27" s="11"/>
      <c r="F27" s="11"/>
      <c r="G27" s="11"/>
      <c r="H27" s="11"/>
      <c r="I27" s="11"/>
      <c r="J27" s="11"/>
      <c r="K27" s="11"/>
      <c r="L27" s="11"/>
      <c r="M27" s="11"/>
      <c r="N27" s="11"/>
      <c r="O27" s="11"/>
      <c r="P27" s="11"/>
      <c r="Q27" s="11"/>
      <c r="R27" s="11"/>
      <c r="S27" s="11"/>
      <c r="T27" s="11"/>
      <c r="U27" s="11"/>
      <c r="AH27" s="11"/>
      <c r="AI27" s="11"/>
    </row>
    <row r="28" spans="1:35" ht="39" customHeight="1" x14ac:dyDescent="0.2">
      <c r="B28" s="199" t="s">
        <v>117</v>
      </c>
      <c r="C28" s="199"/>
      <c r="D28" s="199"/>
      <c r="E28" s="199"/>
      <c r="F28" s="199"/>
      <c r="G28" s="199"/>
      <c r="H28" s="199"/>
      <c r="I28" s="199"/>
      <c r="J28" s="199"/>
      <c r="K28" s="199"/>
      <c r="L28" s="199"/>
      <c r="M28" s="199"/>
      <c r="N28" s="199"/>
      <c r="O28" s="199"/>
      <c r="P28" s="199"/>
      <c r="Q28" s="199"/>
      <c r="R28" s="199"/>
      <c r="S28" s="3"/>
      <c r="T28" s="3"/>
      <c r="U28" s="3"/>
      <c r="V28" s="3"/>
      <c r="W28" s="3"/>
    </row>
    <row r="29" spans="1:35" ht="117" customHeight="1" x14ac:dyDescent="0.2">
      <c r="B29" s="199" t="s">
        <v>118</v>
      </c>
      <c r="C29" s="200"/>
      <c r="D29" s="200"/>
      <c r="E29" s="200"/>
      <c r="F29" s="200"/>
      <c r="G29" s="200"/>
      <c r="H29" s="200"/>
      <c r="I29" s="200"/>
      <c r="J29" s="200"/>
      <c r="K29" s="200"/>
      <c r="L29" s="200"/>
      <c r="M29" s="200"/>
      <c r="N29" s="200"/>
      <c r="O29" s="200"/>
      <c r="P29" s="200"/>
      <c r="Q29" s="200"/>
      <c r="R29" s="200"/>
    </row>
    <row r="30" spans="1:35" x14ac:dyDescent="0.2">
      <c r="B30" s="200" t="s">
        <v>110</v>
      </c>
      <c r="C30" s="200"/>
      <c r="D30" s="200"/>
      <c r="E30" s="200"/>
      <c r="F30" s="200"/>
      <c r="G30" s="200"/>
      <c r="H30" s="200"/>
      <c r="I30" s="200"/>
      <c r="J30" s="200"/>
      <c r="K30" s="200"/>
      <c r="L30" s="200"/>
      <c r="M30" s="200"/>
      <c r="N30" s="200"/>
      <c r="O30" s="200"/>
      <c r="P30" s="200"/>
      <c r="Q30" s="200"/>
      <c r="R30" s="200"/>
    </row>
    <row r="34" spans="1:1" x14ac:dyDescent="0.2">
      <c r="A34" s="18"/>
    </row>
  </sheetData>
  <mergeCells count="4">
    <mergeCell ref="B1:J1"/>
    <mergeCell ref="B28:R28"/>
    <mergeCell ref="B29:R29"/>
    <mergeCell ref="B30:R30"/>
  </mergeCells>
  <phoneticPr fontId="0" type="noConversion"/>
  <pageMargins left="0.75" right="0.75" top="1" bottom="1" header="0.5" footer="0.5"/>
  <pageSetup scale="74" orientation="portrait" cellComments="atEnd" horizontalDpi="4294967292" r:id="rId1"/>
  <headerFooter alignWithMargins="0"/>
  <colBreaks count="1" manualBreakCount="1">
    <brk id="14" max="2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F25"/>
  <sheetViews>
    <sheetView zoomScaleNormal="100" zoomScaleSheetLayoutView="100" zoomScalePageLayoutView="85" workbookViewId="0">
      <selection activeCell="A3" sqref="A3:A20"/>
    </sheetView>
  </sheetViews>
  <sheetFormatPr defaultRowHeight="12.75" x14ac:dyDescent="0.2"/>
  <cols>
    <col min="1" max="1" width="20.42578125" style="4" customWidth="1"/>
    <col min="2" max="20" width="5.7109375" style="4" customWidth="1"/>
    <col min="21" max="21" width="5.85546875" style="19" customWidth="1"/>
    <col min="22" max="22" width="5.42578125" style="4" customWidth="1"/>
    <col min="23" max="24" width="6.28515625" style="4" bestFit="1" customWidth="1"/>
    <col min="25" max="31" width="6.28515625" style="4" customWidth="1"/>
    <col min="32" max="32" width="6.28515625" style="4" bestFit="1" customWidth="1"/>
    <col min="33" max="16384" width="9.140625" style="4"/>
  </cols>
  <sheetData>
    <row r="1" spans="1:32" ht="12.75" customHeight="1" x14ac:dyDescent="0.2">
      <c r="A1" s="2" t="s">
        <v>37</v>
      </c>
      <c r="B1" s="196" t="s">
        <v>122</v>
      </c>
      <c r="C1" s="196"/>
      <c r="D1" s="196"/>
      <c r="E1" s="196"/>
      <c r="F1" s="196"/>
      <c r="G1" s="196"/>
      <c r="H1" s="196"/>
      <c r="I1" s="196"/>
      <c r="J1" s="2"/>
      <c r="K1" s="2"/>
      <c r="L1" s="2"/>
      <c r="M1" s="2"/>
      <c r="N1" s="2"/>
      <c r="O1" s="2"/>
      <c r="P1" s="2"/>
      <c r="Q1" s="2"/>
      <c r="S1" s="82"/>
      <c r="V1" s="11"/>
      <c r="W1" s="11"/>
      <c r="X1" s="11"/>
      <c r="Y1" s="11"/>
      <c r="Z1" s="11"/>
      <c r="AA1" s="11"/>
      <c r="AB1" s="11"/>
      <c r="AC1" s="11"/>
      <c r="AD1" s="11"/>
      <c r="AE1" s="11"/>
      <c r="AF1" s="11"/>
    </row>
    <row r="2" spans="1:32" ht="12.75" customHeight="1" thickBot="1" x14ac:dyDescent="0.25">
      <c r="A2" s="5"/>
      <c r="B2" s="2"/>
      <c r="C2" s="2"/>
      <c r="D2" s="2"/>
      <c r="E2" s="2"/>
      <c r="F2" s="2"/>
      <c r="G2" s="2"/>
      <c r="H2" s="2"/>
      <c r="I2" s="2"/>
      <c r="J2" s="2"/>
      <c r="K2" s="2"/>
      <c r="L2" s="2"/>
      <c r="M2" s="2"/>
      <c r="N2" s="2"/>
      <c r="O2" s="2"/>
      <c r="P2" s="2"/>
      <c r="Q2" s="44"/>
      <c r="R2" s="29"/>
      <c r="S2" s="1"/>
      <c r="T2" s="29"/>
      <c r="U2" s="20"/>
      <c r="V2" s="20"/>
      <c r="W2" s="20"/>
      <c r="X2" s="20"/>
      <c r="Y2" s="20"/>
      <c r="Z2" s="20"/>
      <c r="AA2" s="20"/>
      <c r="AB2" s="20"/>
      <c r="AC2" s="20"/>
      <c r="AD2" s="20"/>
      <c r="AE2" s="20"/>
      <c r="AF2" s="20"/>
    </row>
    <row r="3" spans="1:32" ht="18.75" customHeight="1" thickTop="1" x14ac:dyDescent="0.2">
      <c r="A3" s="69" t="s">
        <v>21</v>
      </c>
      <c r="B3" s="61">
        <v>1947</v>
      </c>
      <c r="C3" s="61">
        <v>1960</v>
      </c>
      <c r="D3" s="61">
        <v>1970</v>
      </c>
      <c r="E3" s="61">
        <v>1975</v>
      </c>
      <c r="F3" s="61">
        <v>1979</v>
      </c>
      <c r="G3" s="61">
        <v>1981</v>
      </c>
      <c r="H3" s="61">
        <v>1985</v>
      </c>
      <c r="I3" s="61">
        <v>1989</v>
      </c>
      <c r="J3" s="61">
        <v>1993</v>
      </c>
      <c r="K3" s="61">
        <v>1994</v>
      </c>
      <c r="L3" s="61">
        <v>1995</v>
      </c>
      <c r="M3" s="61">
        <v>1996</v>
      </c>
      <c r="N3" s="61">
        <v>1997</v>
      </c>
      <c r="O3" s="61">
        <v>1998</v>
      </c>
      <c r="P3" s="61">
        <v>1999</v>
      </c>
      <c r="Q3" s="66">
        <v>2000</v>
      </c>
      <c r="R3" s="61">
        <v>2001</v>
      </c>
      <c r="S3" s="65">
        <v>2002</v>
      </c>
      <c r="T3" s="64">
        <v>2003</v>
      </c>
      <c r="U3" s="65">
        <v>2004</v>
      </c>
      <c r="V3" s="65">
        <v>2005</v>
      </c>
      <c r="W3" s="71">
        <v>2006</v>
      </c>
      <c r="X3" s="71">
        <v>2007</v>
      </c>
      <c r="Y3" s="71">
        <v>2008</v>
      </c>
      <c r="Z3" s="71">
        <v>2009</v>
      </c>
      <c r="AA3" s="71">
        <v>2010</v>
      </c>
      <c r="AB3" s="71">
        <v>2011</v>
      </c>
      <c r="AC3" s="71">
        <v>2012</v>
      </c>
      <c r="AD3" s="71">
        <v>2013</v>
      </c>
      <c r="AE3" s="71">
        <v>2014</v>
      </c>
      <c r="AF3" s="71">
        <v>2015</v>
      </c>
    </row>
    <row r="4" spans="1:32" x14ac:dyDescent="0.2">
      <c r="A4" s="45" t="s">
        <v>22</v>
      </c>
      <c r="B4" s="111">
        <v>23</v>
      </c>
      <c r="C4" s="111">
        <v>31</v>
      </c>
      <c r="D4" s="111">
        <v>42</v>
      </c>
      <c r="E4" s="111">
        <v>72</v>
      </c>
      <c r="F4" s="111">
        <v>80</v>
      </c>
      <c r="G4" s="111">
        <v>79</v>
      </c>
      <c r="H4" s="111">
        <v>82</v>
      </c>
      <c r="I4" s="111">
        <v>80</v>
      </c>
      <c r="J4" s="111">
        <v>72</v>
      </c>
      <c r="K4" s="111">
        <v>70</v>
      </c>
      <c r="L4" s="111">
        <v>60</v>
      </c>
      <c r="M4" s="111">
        <v>59</v>
      </c>
      <c r="N4" s="111">
        <v>76</v>
      </c>
      <c r="O4" s="111">
        <v>70</v>
      </c>
      <c r="P4" s="111">
        <v>79</v>
      </c>
      <c r="Q4" s="133">
        <v>80</v>
      </c>
      <c r="R4" s="111">
        <v>91</v>
      </c>
      <c r="S4" s="111">
        <v>96</v>
      </c>
      <c r="T4" s="111">
        <v>105</v>
      </c>
      <c r="U4" s="133">
        <v>112</v>
      </c>
      <c r="V4" s="111">
        <v>111</v>
      </c>
      <c r="W4" s="111">
        <v>114</v>
      </c>
      <c r="X4" s="111">
        <v>112</v>
      </c>
      <c r="Y4" s="111">
        <v>104</v>
      </c>
      <c r="Z4" s="111">
        <v>100</v>
      </c>
      <c r="AA4" s="80" t="s">
        <v>97</v>
      </c>
      <c r="AB4" s="111">
        <v>99</v>
      </c>
      <c r="AC4" s="111">
        <v>99</v>
      </c>
      <c r="AD4" s="111">
        <v>99</v>
      </c>
      <c r="AE4" s="111">
        <v>100</v>
      </c>
      <c r="AF4" s="111">
        <v>107</v>
      </c>
    </row>
    <row r="5" spans="1:32" x14ac:dyDescent="0.2">
      <c r="A5" s="45" t="s">
        <v>26</v>
      </c>
      <c r="B5" s="111">
        <v>19</v>
      </c>
      <c r="C5" s="111">
        <v>137</v>
      </c>
      <c r="D5" s="111">
        <v>190</v>
      </c>
      <c r="E5" s="111">
        <v>251</v>
      </c>
      <c r="F5" s="111">
        <v>223</v>
      </c>
      <c r="G5" s="111">
        <v>134</v>
      </c>
      <c r="H5" s="111">
        <v>141</v>
      </c>
      <c r="I5" s="111">
        <v>127</v>
      </c>
      <c r="J5" s="111">
        <v>108</v>
      </c>
      <c r="K5" s="111">
        <v>110</v>
      </c>
      <c r="L5" s="111">
        <v>74</v>
      </c>
      <c r="M5" s="111">
        <v>100</v>
      </c>
      <c r="N5" s="111">
        <v>141</v>
      </c>
      <c r="O5" s="111">
        <v>90</v>
      </c>
      <c r="P5" s="111">
        <v>122</v>
      </c>
      <c r="Q5" s="133">
        <v>86</v>
      </c>
      <c r="R5" s="111">
        <v>89</v>
      </c>
      <c r="S5" s="111">
        <v>99</v>
      </c>
      <c r="T5" s="111">
        <v>98</v>
      </c>
      <c r="U5" s="133">
        <v>76</v>
      </c>
      <c r="V5" s="111">
        <v>91</v>
      </c>
      <c r="W5" s="111">
        <v>95</v>
      </c>
      <c r="X5" s="111">
        <v>82</v>
      </c>
      <c r="Y5" s="111">
        <v>97</v>
      </c>
      <c r="Z5" s="111">
        <v>92</v>
      </c>
      <c r="AA5" s="80" t="s">
        <v>97</v>
      </c>
      <c r="AB5" s="111">
        <v>99</v>
      </c>
      <c r="AC5" s="111">
        <v>93</v>
      </c>
      <c r="AD5" s="111">
        <v>83</v>
      </c>
      <c r="AE5" s="111">
        <v>87</v>
      </c>
      <c r="AF5" s="111">
        <v>91</v>
      </c>
    </row>
    <row r="6" spans="1:32" s="19" customFormat="1" ht="38.25" x14ac:dyDescent="0.2">
      <c r="A6" s="46" t="s">
        <v>74</v>
      </c>
      <c r="B6" s="133">
        <v>29</v>
      </c>
      <c r="C6" s="133">
        <v>47</v>
      </c>
      <c r="D6" s="133">
        <v>55</v>
      </c>
      <c r="E6" s="133">
        <v>144</v>
      </c>
      <c r="F6" s="133">
        <v>179</v>
      </c>
      <c r="G6" s="133">
        <v>153</v>
      </c>
      <c r="H6" s="133">
        <v>131</v>
      </c>
      <c r="I6" s="133">
        <v>111</v>
      </c>
      <c r="J6" s="133">
        <v>96</v>
      </c>
      <c r="K6" s="133">
        <v>95</v>
      </c>
      <c r="L6" s="133">
        <v>66</v>
      </c>
      <c r="M6" s="133">
        <v>63</v>
      </c>
      <c r="N6" s="133">
        <v>147</v>
      </c>
      <c r="O6" s="133">
        <v>70</v>
      </c>
      <c r="P6" s="133">
        <v>75</v>
      </c>
      <c r="Q6" s="133">
        <v>73</v>
      </c>
      <c r="R6" s="133">
        <v>73</v>
      </c>
      <c r="S6" s="133">
        <v>83</v>
      </c>
      <c r="T6" s="133">
        <v>81</v>
      </c>
      <c r="U6" s="133">
        <v>77</v>
      </c>
      <c r="V6" s="133">
        <v>79</v>
      </c>
      <c r="W6" s="111">
        <v>100</v>
      </c>
      <c r="X6" s="111">
        <v>96</v>
      </c>
      <c r="Y6" s="111">
        <v>91</v>
      </c>
      <c r="Z6" s="111">
        <v>102</v>
      </c>
      <c r="AA6" s="80" t="s">
        <v>97</v>
      </c>
      <c r="AB6" s="133">
        <v>115</v>
      </c>
      <c r="AC6" s="133">
        <v>100</v>
      </c>
      <c r="AD6" s="133">
        <v>90</v>
      </c>
      <c r="AE6" s="133">
        <v>93</v>
      </c>
      <c r="AF6" s="133">
        <v>87</v>
      </c>
    </row>
    <row r="7" spans="1:32" ht="25.5" x14ac:dyDescent="0.2">
      <c r="A7" s="45" t="s">
        <v>38</v>
      </c>
      <c r="B7" s="111">
        <v>9</v>
      </c>
      <c r="C7" s="111">
        <v>28</v>
      </c>
      <c r="D7" s="111">
        <v>69</v>
      </c>
      <c r="E7" s="111">
        <v>150</v>
      </c>
      <c r="F7" s="111">
        <v>155</v>
      </c>
      <c r="G7" s="111">
        <v>119</v>
      </c>
      <c r="H7" s="111">
        <v>127</v>
      </c>
      <c r="I7" s="111">
        <v>122</v>
      </c>
      <c r="J7" s="111">
        <v>108</v>
      </c>
      <c r="K7" s="111">
        <v>117</v>
      </c>
      <c r="L7" s="111">
        <v>80</v>
      </c>
      <c r="M7" s="111">
        <v>83</v>
      </c>
      <c r="N7" s="111">
        <v>94</v>
      </c>
      <c r="O7" s="111">
        <v>76</v>
      </c>
      <c r="P7" s="111">
        <v>73</v>
      </c>
      <c r="Q7" s="133">
        <v>74</v>
      </c>
      <c r="R7" s="111">
        <v>78</v>
      </c>
      <c r="S7" s="111">
        <v>93</v>
      </c>
      <c r="T7" s="111">
        <v>64</v>
      </c>
      <c r="U7" s="133">
        <v>81</v>
      </c>
      <c r="V7" s="111">
        <v>70</v>
      </c>
      <c r="W7" s="111">
        <v>81</v>
      </c>
      <c r="X7" s="111">
        <v>66</v>
      </c>
      <c r="Y7" s="111">
        <v>77</v>
      </c>
      <c r="Z7" s="111">
        <v>71</v>
      </c>
      <c r="AA7" s="80" t="s">
        <v>97</v>
      </c>
      <c r="AB7" s="133">
        <v>94</v>
      </c>
      <c r="AC7" s="133">
        <v>85</v>
      </c>
      <c r="AD7" s="133">
        <v>76</v>
      </c>
      <c r="AE7" s="133">
        <v>74</v>
      </c>
      <c r="AF7" s="133">
        <v>76</v>
      </c>
    </row>
    <row r="8" spans="1:32" x14ac:dyDescent="0.2">
      <c r="A8" s="45" t="s">
        <v>42</v>
      </c>
      <c r="B8" s="111">
        <v>6</v>
      </c>
      <c r="C8" s="111">
        <v>6</v>
      </c>
      <c r="D8" s="111">
        <v>16</v>
      </c>
      <c r="E8" s="111">
        <v>26</v>
      </c>
      <c r="F8" s="111">
        <v>67</v>
      </c>
      <c r="G8" s="111">
        <v>50</v>
      </c>
      <c r="H8" s="111">
        <v>54</v>
      </c>
      <c r="I8" s="111">
        <v>55</v>
      </c>
      <c r="J8" s="111">
        <v>46</v>
      </c>
      <c r="K8" s="111">
        <v>54</v>
      </c>
      <c r="L8" s="111">
        <v>46</v>
      </c>
      <c r="M8" s="111">
        <v>49</v>
      </c>
      <c r="N8" s="111">
        <v>51</v>
      </c>
      <c r="O8" s="111">
        <v>41</v>
      </c>
      <c r="P8" s="111">
        <v>44</v>
      </c>
      <c r="Q8" s="133">
        <v>43</v>
      </c>
      <c r="R8" s="111">
        <v>65</v>
      </c>
      <c r="S8" s="111">
        <v>59</v>
      </c>
      <c r="T8" s="111">
        <v>62</v>
      </c>
      <c r="U8" s="133">
        <v>55</v>
      </c>
      <c r="V8" s="111">
        <v>50</v>
      </c>
      <c r="W8" s="111">
        <v>68</v>
      </c>
      <c r="X8" s="111">
        <v>65</v>
      </c>
      <c r="Y8" s="111">
        <v>74</v>
      </c>
      <c r="Z8" s="111">
        <v>78</v>
      </c>
      <c r="AA8" s="80" t="s">
        <v>97</v>
      </c>
      <c r="AB8" s="133">
        <v>72</v>
      </c>
      <c r="AC8" s="133">
        <v>67</v>
      </c>
      <c r="AD8" s="133">
        <v>66</v>
      </c>
      <c r="AE8" s="133">
        <v>73</v>
      </c>
      <c r="AF8" s="133">
        <v>77</v>
      </c>
    </row>
    <row r="9" spans="1:32" ht="25.5" x14ac:dyDescent="0.2">
      <c r="A9" s="45" t="s">
        <v>78</v>
      </c>
      <c r="B9" s="111">
        <v>10</v>
      </c>
      <c r="C9" s="111">
        <v>11</v>
      </c>
      <c r="D9" s="111">
        <v>34</v>
      </c>
      <c r="E9" s="111">
        <v>70</v>
      </c>
      <c r="F9" s="111">
        <v>74</v>
      </c>
      <c r="G9" s="111">
        <v>56</v>
      </c>
      <c r="H9" s="111">
        <v>56</v>
      </c>
      <c r="I9" s="111">
        <v>50</v>
      </c>
      <c r="J9" s="111">
        <v>40</v>
      </c>
      <c r="K9" s="111">
        <v>44</v>
      </c>
      <c r="L9" s="111">
        <v>37</v>
      </c>
      <c r="M9" s="111">
        <v>34</v>
      </c>
      <c r="N9" s="111">
        <v>39</v>
      </c>
      <c r="O9" s="111">
        <v>35</v>
      </c>
      <c r="P9" s="111">
        <v>36</v>
      </c>
      <c r="Q9" s="133">
        <v>41</v>
      </c>
      <c r="R9" s="111">
        <v>50</v>
      </c>
      <c r="S9" s="111">
        <v>44</v>
      </c>
      <c r="T9" s="111">
        <v>50</v>
      </c>
      <c r="U9" s="133">
        <v>45</v>
      </c>
      <c r="V9" s="133">
        <v>43</v>
      </c>
      <c r="W9" s="111">
        <v>44</v>
      </c>
      <c r="X9" s="111">
        <v>43</v>
      </c>
      <c r="Y9" s="111">
        <v>40</v>
      </c>
      <c r="Z9" s="111">
        <v>47</v>
      </c>
      <c r="AA9" s="80" t="s">
        <v>97</v>
      </c>
      <c r="AB9" s="133">
        <v>47</v>
      </c>
      <c r="AC9" s="133">
        <v>35</v>
      </c>
      <c r="AD9" s="133">
        <v>38</v>
      </c>
      <c r="AE9" s="133">
        <v>38</v>
      </c>
      <c r="AF9" s="133">
        <v>34</v>
      </c>
    </row>
    <row r="10" spans="1:32" ht="25.5" x14ac:dyDescent="0.2">
      <c r="A10" s="45" t="s">
        <v>39</v>
      </c>
      <c r="B10" s="111">
        <v>8</v>
      </c>
      <c r="C10" s="111">
        <v>52</v>
      </c>
      <c r="D10" s="111">
        <v>53</v>
      </c>
      <c r="E10" s="111">
        <v>111</v>
      </c>
      <c r="F10" s="111">
        <v>96</v>
      </c>
      <c r="G10" s="111">
        <v>78</v>
      </c>
      <c r="H10" s="111">
        <v>93</v>
      </c>
      <c r="I10" s="111">
        <v>76</v>
      </c>
      <c r="J10" s="111">
        <v>68</v>
      </c>
      <c r="K10" s="111">
        <v>70</v>
      </c>
      <c r="L10" s="111">
        <v>56</v>
      </c>
      <c r="M10" s="111">
        <v>65</v>
      </c>
      <c r="N10" s="111">
        <v>68</v>
      </c>
      <c r="O10" s="111">
        <v>53</v>
      </c>
      <c r="P10" s="111">
        <v>56</v>
      </c>
      <c r="Q10" s="133">
        <v>54</v>
      </c>
      <c r="R10" s="111">
        <v>49</v>
      </c>
      <c r="S10" s="111">
        <v>56</v>
      </c>
      <c r="T10" s="111">
        <v>62</v>
      </c>
      <c r="U10" s="133">
        <v>57</v>
      </c>
      <c r="V10" s="111">
        <v>58</v>
      </c>
      <c r="W10" s="111">
        <v>57</v>
      </c>
      <c r="X10" s="111">
        <v>58</v>
      </c>
      <c r="Y10" s="111">
        <v>59</v>
      </c>
      <c r="Z10" s="111">
        <v>58</v>
      </c>
      <c r="AA10" s="80" t="s">
        <v>97</v>
      </c>
      <c r="AB10" s="133">
        <v>64</v>
      </c>
      <c r="AC10" s="133">
        <v>58</v>
      </c>
      <c r="AD10" s="133">
        <v>56</v>
      </c>
      <c r="AE10" s="133">
        <v>50</v>
      </c>
      <c r="AF10" s="133">
        <v>64</v>
      </c>
    </row>
    <row r="11" spans="1:32" x14ac:dyDescent="0.2">
      <c r="A11" s="45" t="s">
        <v>41</v>
      </c>
      <c r="B11" s="111">
        <v>10</v>
      </c>
      <c r="C11" s="111">
        <v>23</v>
      </c>
      <c r="D11" s="111">
        <v>19</v>
      </c>
      <c r="E11" s="111">
        <v>30</v>
      </c>
      <c r="F11" s="111">
        <v>31</v>
      </c>
      <c r="G11" s="111">
        <v>36</v>
      </c>
      <c r="H11" s="111">
        <v>48</v>
      </c>
      <c r="I11" s="111">
        <v>51</v>
      </c>
      <c r="J11" s="111">
        <v>50</v>
      </c>
      <c r="K11" s="111">
        <v>45</v>
      </c>
      <c r="L11" s="111">
        <v>43</v>
      </c>
      <c r="M11" s="111">
        <v>49</v>
      </c>
      <c r="N11" s="111">
        <v>49</v>
      </c>
      <c r="O11" s="111">
        <v>45</v>
      </c>
      <c r="P11" s="111">
        <v>48</v>
      </c>
      <c r="Q11" s="133">
        <v>49</v>
      </c>
      <c r="R11" s="111">
        <v>49</v>
      </c>
      <c r="S11" s="111">
        <v>53</v>
      </c>
      <c r="T11" s="111">
        <v>52</v>
      </c>
      <c r="U11" s="133">
        <v>46</v>
      </c>
      <c r="V11" s="111">
        <v>53</v>
      </c>
      <c r="W11" s="111">
        <v>53</v>
      </c>
      <c r="X11" s="111">
        <v>54</v>
      </c>
      <c r="Y11" s="111">
        <v>56</v>
      </c>
      <c r="Z11" s="111">
        <v>53</v>
      </c>
      <c r="AA11" s="80" t="s">
        <v>97</v>
      </c>
      <c r="AB11" s="133">
        <v>55</v>
      </c>
      <c r="AC11" s="133">
        <v>47</v>
      </c>
      <c r="AD11" s="133">
        <v>49</v>
      </c>
      <c r="AE11" s="133">
        <v>47</v>
      </c>
      <c r="AF11" s="133">
        <v>49</v>
      </c>
    </row>
    <row r="12" spans="1:32" ht="14.25" x14ac:dyDescent="0.2">
      <c r="A12" s="45" t="s">
        <v>27</v>
      </c>
      <c r="B12" s="111" t="s">
        <v>111</v>
      </c>
      <c r="C12" s="111" t="s">
        <v>111</v>
      </c>
      <c r="D12" s="111" t="s">
        <v>111</v>
      </c>
      <c r="E12" s="111">
        <v>90</v>
      </c>
      <c r="F12" s="111">
        <v>91</v>
      </c>
      <c r="G12" s="111">
        <v>82</v>
      </c>
      <c r="H12" s="111">
        <v>81</v>
      </c>
      <c r="I12" s="111">
        <v>66</v>
      </c>
      <c r="J12" s="111">
        <v>58</v>
      </c>
      <c r="K12" s="111">
        <v>66</v>
      </c>
      <c r="L12" s="111">
        <v>46</v>
      </c>
      <c r="M12" s="111">
        <v>46</v>
      </c>
      <c r="N12" s="111">
        <v>48</v>
      </c>
      <c r="O12" s="111">
        <v>41</v>
      </c>
      <c r="P12" s="111">
        <v>42</v>
      </c>
      <c r="Q12" s="133">
        <v>46</v>
      </c>
      <c r="R12" s="111">
        <v>46</v>
      </c>
      <c r="S12" s="111">
        <v>40</v>
      </c>
      <c r="T12" s="111">
        <v>50</v>
      </c>
      <c r="U12" s="133">
        <v>39</v>
      </c>
      <c r="V12" s="111">
        <v>50</v>
      </c>
      <c r="W12" s="111">
        <v>52</v>
      </c>
      <c r="X12" s="111">
        <v>49</v>
      </c>
      <c r="Y12" s="111">
        <v>51</v>
      </c>
      <c r="Z12" s="111">
        <v>44</v>
      </c>
      <c r="AA12" s="80" t="s">
        <v>97</v>
      </c>
      <c r="AB12" s="133">
        <v>50</v>
      </c>
      <c r="AC12" s="133">
        <v>52</v>
      </c>
      <c r="AD12" s="133">
        <v>51</v>
      </c>
      <c r="AE12" s="133">
        <v>48</v>
      </c>
      <c r="AF12" s="133">
        <v>42</v>
      </c>
    </row>
    <row r="13" spans="1:32" x14ac:dyDescent="0.2">
      <c r="A13" s="45" t="s">
        <v>40</v>
      </c>
      <c r="B13" s="111">
        <v>8</v>
      </c>
      <c r="C13" s="111">
        <v>25</v>
      </c>
      <c r="D13" s="111">
        <v>31</v>
      </c>
      <c r="E13" s="111">
        <v>62</v>
      </c>
      <c r="F13" s="111">
        <v>75</v>
      </c>
      <c r="G13" s="111">
        <v>59</v>
      </c>
      <c r="H13" s="111">
        <v>61</v>
      </c>
      <c r="I13" s="111">
        <v>58</v>
      </c>
      <c r="J13" s="111">
        <v>54</v>
      </c>
      <c r="K13" s="111">
        <v>58</v>
      </c>
      <c r="L13" s="111">
        <v>42</v>
      </c>
      <c r="M13" s="111">
        <v>50</v>
      </c>
      <c r="N13" s="111">
        <v>54</v>
      </c>
      <c r="O13" s="111">
        <v>47</v>
      </c>
      <c r="P13" s="111">
        <v>50</v>
      </c>
      <c r="Q13" s="133">
        <v>46</v>
      </c>
      <c r="R13" s="111">
        <v>49</v>
      </c>
      <c r="S13" s="111">
        <v>50</v>
      </c>
      <c r="T13" s="111">
        <v>49</v>
      </c>
      <c r="U13" s="133">
        <v>58</v>
      </c>
      <c r="V13" s="111">
        <v>58</v>
      </c>
      <c r="W13" s="111">
        <v>60</v>
      </c>
      <c r="X13" s="111">
        <v>53</v>
      </c>
      <c r="Y13" s="111">
        <v>65</v>
      </c>
      <c r="Z13" s="111">
        <v>60</v>
      </c>
      <c r="AA13" s="80" t="s">
        <v>97</v>
      </c>
      <c r="AB13" s="133">
        <v>61</v>
      </c>
      <c r="AC13" s="133">
        <v>54</v>
      </c>
      <c r="AD13" s="133">
        <v>53</v>
      </c>
      <c r="AE13" s="133">
        <v>57</v>
      </c>
      <c r="AF13" s="133">
        <v>57</v>
      </c>
    </row>
    <row r="14" spans="1:32" ht="25.5" x14ac:dyDescent="0.2">
      <c r="A14" s="45" t="s">
        <v>43</v>
      </c>
      <c r="B14" s="111">
        <v>7</v>
      </c>
      <c r="C14" s="111">
        <v>26</v>
      </c>
      <c r="D14" s="111">
        <v>22</v>
      </c>
      <c r="E14" s="111">
        <v>53</v>
      </c>
      <c r="F14" s="111">
        <v>55</v>
      </c>
      <c r="G14" s="111">
        <v>50</v>
      </c>
      <c r="H14" s="111">
        <v>57</v>
      </c>
      <c r="I14" s="111">
        <v>50</v>
      </c>
      <c r="J14" s="111">
        <v>46</v>
      </c>
      <c r="K14" s="111">
        <v>47</v>
      </c>
      <c r="L14" s="111">
        <v>39</v>
      </c>
      <c r="M14" s="111">
        <v>37</v>
      </c>
      <c r="N14" s="111">
        <v>39</v>
      </c>
      <c r="O14" s="111">
        <v>36</v>
      </c>
      <c r="P14" s="111">
        <v>41</v>
      </c>
      <c r="Q14" s="133">
        <v>39</v>
      </c>
      <c r="R14" s="111">
        <v>38</v>
      </c>
      <c r="S14" s="111">
        <v>44</v>
      </c>
      <c r="T14" s="111">
        <v>40</v>
      </c>
      <c r="U14" s="133">
        <v>39</v>
      </c>
      <c r="V14" s="111">
        <v>44</v>
      </c>
      <c r="W14" s="111">
        <v>42</v>
      </c>
      <c r="X14" s="111">
        <v>42</v>
      </c>
      <c r="Y14" s="111">
        <v>44</v>
      </c>
      <c r="Z14" s="111">
        <v>45</v>
      </c>
      <c r="AA14" s="80" t="s">
        <v>97</v>
      </c>
      <c r="AB14" s="133">
        <v>49</v>
      </c>
      <c r="AC14" s="133">
        <v>38</v>
      </c>
      <c r="AD14" s="133">
        <v>47</v>
      </c>
      <c r="AE14" s="133">
        <v>38</v>
      </c>
      <c r="AF14" s="133">
        <v>42</v>
      </c>
    </row>
    <row r="15" spans="1:32" ht="25.5" x14ac:dyDescent="0.2">
      <c r="A15" s="45" t="s">
        <v>44</v>
      </c>
      <c r="B15" s="111">
        <v>9</v>
      </c>
      <c r="C15" s="111">
        <v>22</v>
      </c>
      <c r="D15" s="111">
        <v>23</v>
      </c>
      <c r="E15" s="111">
        <v>55</v>
      </c>
      <c r="F15" s="111">
        <v>48</v>
      </c>
      <c r="G15" s="111">
        <v>39</v>
      </c>
      <c r="H15" s="111">
        <v>38</v>
      </c>
      <c r="I15" s="111">
        <v>51</v>
      </c>
      <c r="J15" s="111">
        <v>51</v>
      </c>
      <c r="K15" s="111">
        <v>58</v>
      </c>
      <c r="L15" s="111">
        <v>44</v>
      </c>
      <c r="M15" s="111">
        <v>47</v>
      </c>
      <c r="N15" s="111">
        <v>51</v>
      </c>
      <c r="O15" s="111">
        <v>45</v>
      </c>
      <c r="P15" s="111">
        <v>29</v>
      </c>
      <c r="Q15" s="133">
        <v>43</v>
      </c>
      <c r="R15" s="111">
        <v>43</v>
      </c>
      <c r="S15" s="111">
        <v>49</v>
      </c>
      <c r="T15" s="111">
        <v>39</v>
      </c>
      <c r="U15" s="133">
        <v>44</v>
      </c>
      <c r="V15" s="111">
        <v>50</v>
      </c>
      <c r="W15" s="111">
        <v>41</v>
      </c>
      <c r="X15" s="111">
        <v>40</v>
      </c>
      <c r="Y15" s="111">
        <v>33</v>
      </c>
      <c r="Z15" s="111">
        <v>37</v>
      </c>
      <c r="AA15" s="80" t="s">
        <v>97</v>
      </c>
      <c r="AB15" s="133">
        <v>45</v>
      </c>
      <c r="AC15" s="133">
        <v>40</v>
      </c>
      <c r="AD15" s="133">
        <v>42</v>
      </c>
      <c r="AE15" s="133">
        <v>35</v>
      </c>
      <c r="AF15" s="133">
        <v>36</v>
      </c>
    </row>
    <row r="16" spans="1:32" x14ac:dyDescent="0.2">
      <c r="A16" s="45" t="s">
        <v>32</v>
      </c>
      <c r="B16" s="111">
        <v>3</v>
      </c>
      <c r="C16" s="111">
        <v>10</v>
      </c>
      <c r="D16" s="111">
        <v>7</v>
      </c>
      <c r="E16" s="111">
        <v>22</v>
      </c>
      <c r="F16" s="111">
        <v>34</v>
      </c>
      <c r="G16" s="111">
        <v>34</v>
      </c>
      <c r="H16" s="111">
        <v>34</v>
      </c>
      <c r="I16" s="111">
        <v>42</v>
      </c>
      <c r="J16" s="111">
        <v>29</v>
      </c>
      <c r="K16" s="111">
        <v>35</v>
      </c>
      <c r="L16" s="111">
        <v>28</v>
      </c>
      <c r="M16" s="111">
        <v>33</v>
      </c>
      <c r="N16" s="111">
        <v>47</v>
      </c>
      <c r="O16" s="111">
        <v>27</v>
      </c>
      <c r="P16" s="111">
        <v>28</v>
      </c>
      <c r="Q16" s="133">
        <v>33</v>
      </c>
      <c r="R16" s="111">
        <v>28</v>
      </c>
      <c r="S16" s="111">
        <v>36</v>
      </c>
      <c r="T16" s="111">
        <v>33</v>
      </c>
      <c r="U16" s="133">
        <v>31</v>
      </c>
      <c r="V16" s="111">
        <v>32</v>
      </c>
      <c r="W16" s="111">
        <v>30</v>
      </c>
      <c r="X16" s="111">
        <v>33</v>
      </c>
      <c r="Y16" s="111">
        <v>31</v>
      </c>
      <c r="Z16" s="111">
        <v>31</v>
      </c>
      <c r="AA16" s="80" t="s">
        <v>97</v>
      </c>
      <c r="AB16" s="133">
        <v>33</v>
      </c>
      <c r="AC16" s="133">
        <v>34</v>
      </c>
      <c r="AD16" s="133">
        <v>30</v>
      </c>
      <c r="AE16" s="133">
        <v>33</v>
      </c>
      <c r="AF16" s="133">
        <v>32</v>
      </c>
    </row>
    <row r="17" spans="1:32" ht="14.25" x14ac:dyDescent="0.2">
      <c r="A17" s="45" t="s">
        <v>34</v>
      </c>
      <c r="B17" s="111" t="s">
        <v>111</v>
      </c>
      <c r="C17" s="111" t="s">
        <v>111</v>
      </c>
      <c r="D17" s="111" t="s">
        <v>111</v>
      </c>
      <c r="E17" s="111" t="s">
        <v>111</v>
      </c>
      <c r="F17" s="111" t="s">
        <v>111</v>
      </c>
      <c r="G17" s="111" t="s">
        <v>111</v>
      </c>
      <c r="H17" s="111">
        <v>24</v>
      </c>
      <c r="I17" s="111">
        <v>22</v>
      </c>
      <c r="J17" s="111">
        <v>24</v>
      </c>
      <c r="K17" s="111">
        <v>26</v>
      </c>
      <c r="L17" s="111">
        <v>20</v>
      </c>
      <c r="M17" s="111">
        <v>20</v>
      </c>
      <c r="N17" s="111">
        <v>27</v>
      </c>
      <c r="O17" s="111">
        <v>21</v>
      </c>
      <c r="P17" s="111">
        <v>22</v>
      </c>
      <c r="Q17" s="133">
        <v>19</v>
      </c>
      <c r="R17" s="111">
        <v>24</v>
      </c>
      <c r="S17" s="111">
        <v>26</v>
      </c>
      <c r="T17" s="111">
        <v>25</v>
      </c>
      <c r="U17" s="133">
        <v>25</v>
      </c>
      <c r="V17" s="111">
        <v>27</v>
      </c>
      <c r="W17" s="111">
        <v>31</v>
      </c>
      <c r="X17" s="111">
        <v>28</v>
      </c>
      <c r="Y17" s="111">
        <v>32</v>
      </c>
      <c r="Z17" s="111">
        <v>31</v>
      </c>
      <c r="AA17" s="80" t="s">
        <v>97</v>
      </c>
      <c r="AB17" s="133">
        <v>29</v>
      </c>
      <c r="AC17" s="133">
        <v>29</v>
      </c>
      <c r="AD17" s="133">
        <v>24</v>
      </c>
      <c r="AE17" s="133">
        <v>17</v>
      </c>
      <c r="AF17" s="133">
        <v>23</v>
      </c>
    </row>
    <row r="18" spans="1:32" s="19" customFormat="1" ht="14.25" x14ac:dyDescent="0.2">
      <c r="A18" s="47" t="s">
        <v>46</v>
      </c>
      <c r="B18" s="111" t="s">
        <v>111</v>
      </c>
      <c r="C18" s="111" t="s">
        <v>111</v>
      </c>
      <c r="D18" s="111" t="s">
        <v>111</v>
      </c>
      <c r="E18" s="111" t="s">
        <v>111</v>
      </c>
      <c r="F18" s="111" t="s">
        <v>111</v>
      </c>
      <c r="G18" s="111" t="s">
        <v>111</v>
      </c>
      <c r="H18" s="111" t="s">
        <v>111</v>
      </c>
      <c r="I18" s="111" t="s">
        <v>111</v>
      </c>
      <c r="J18" s="111" t="s">
        <v>111</v>
      </c>
      <c r="K18" s="110">
        <v>22</v>
      </c>
      <c r="L18" s="110">
        <v>15</v>
      </c>
      <c r="M18" s="110">
        <v>16</v>
      </c>
      <c r="N18" s="110">
        <v>23</v>
      </c>
      <c r="O18" s="110">
        <v>12</v>
      </c>
      <c r="P18" s="110">
        <v>16</v>
      </c>
      <c r="Q18" s="110">
        <v>16</v>
      </c>
      <c r="R18" s="110">
        <v>20</v>
      </c>
      <c r="S18" s="133">
        <v>17</v>
      </c>
      <c r="T18" s="110">
        <v>17</v>
      </c>
      <c r="U18" s="133">
        <v>17</v>
      </c>
      <c r="V18" s="133">
        <v>16</v>
      </c>
      <c r="W18" s="111">
        <v>21</v>
      </c>
      <c r="X18" s="111">
        <v>15</v>
      </c>
      <c r="Y18" s="111">
        <v>19</v>
      </c>
      <c r="Z18" s="111">
        <v>16</v>
      </c>
      <c r="AA18" s="80" t="s">
        <v>97</v>
      </c>
      <c r="AB18" s="133">
        <v>23</v>
      </c>
      <c r="AC18" s="133">
        <v>23</v>
      </c>
      <c r="AD18" s="133">
        <v>16</v>
      </c>
      <c r="AE18" s="133">
        <v>19</v>
      </c>
      <c r="AF18" s="133">
        <v>19</v>
      </c>
    </row>
    <row r="19" spans="1:32" ht="13.5" customHeight="1" x14ac:dyDescent="0.2">
      <c r="A19" s="83" t="s">
        <v>45</v>
      </c>
      <c r="B19" s="111">
        <v>41</v>
      </c>
      <c r="C19" s="111">
        <v>15</v>
      </c>
      <c r="D19" s="111">
        <v>13</v>
      </c>
      <c r="E19" s="111">
        <v>29</v>
      </c>
      <c r="F19" s="111">
        <v>37</v>
      </c>
      <c r="G19" s="111">
        <v>31</v>
      </c>
      <c r="H19" s="111">
        <v>28</v>
      </c>
      <c r="I19" s="111">
        <v>27</v>
      </c>
      <c r="J19" s="111">
        <v>24</v>
      </c>
      <c r="K19" s="111">
        <v>24</v>
      </c>
      <c r="L19" s="111">
        <v>20</v>
      </c>
      <c r="M19" s="111">
        <v>25</v>
      </c>
      <c r="N19" s="111">
        <v>27</v>
      </c>
      <c r="O19" s="111">
        <v>16</v>
      </c>
      <c r="P19" s="111">
        <v>23</v>
      </c>
      <c r="Q19" s="133">
        <v>19</v>
      </c>
      <c r="R19" s="111">
        <v>17</v>
      </c>
      <c r="S19" s="111">
        <v>19</v>
      </c>
      <c r="T19" s="111">
        <v>16</v>
      </c>
      <c r="U19" s="133">
        <v>16</v>
      </c>
      <c r="V19" s="111">
        <v>17</v>
      </c>
      <c r="W19" s="111">
        <v>18</v>
      </c>
      <c r="X19" s="111">
        <v>14</v>
      </c>
      <c r="Y19" s="111">
        <v>21</v>
      </c>
      <c r="Z19" s="111">
        <v>21</v>
      </c>
      <c r="AA19" s="80" t="s">
        <v>97</v>
      </c>
      <c r="AB19" s="133">
        <v>23</v>
      </c>
      <c r="AC19" s="133">
        <v>20</v>
      </c>
      <c r="AD19" s="133">
        <v>20</v>
      </c>
      <c r="AE19" s="133">
        <v>20</v>
      </c>
      <c r="AF19" s="133">
        <v>18</v>
      </c>
    </row>
    <row r="20" spans="1:32" ht="15" thickBot="1" x14ac:dyDescent="0.25">
      <c r="A20" s="138" t="s">
        <v>35</v>
      </c>
      <c r="B20" s="139" t="s">
        <v>111</v>
      </c>
      <c r="C20" s="139" t="s">
        <v>111</v>
      </c>
      <c r="D20" s="139" t="s">
        <v>111</v>
      </c>
      <c r="E20" s="139">
        <v>32</v>
      </c>
      <c r="F20" s="139">
        <v>24</v>
      </c>
      <c r="G20" s="139">
        <v>22</v>
      </c>
      <c r="H20" s="139">
        <v>25</v>
      </c>
      <c r="I20" s="139">
        <v>25</v>
      </c>
      <c r="J20" s="139">
        <v>24</v>
      </c>
      <c r="K20" s="139">
        <v>14</v>
      </c>
      <c r="L20" s="139">
        <v>14</v>
      </c>
      <c r="M20" s="139">
        <v>17</v>
      </c>
      <c r="N20" s="139">
        <v>21</v>
      </c>
      <c r="O20" s="139">
        <v>22</v>
      </c>
      <c r="P20" s="139">
        <v>21</v>
      </c>
      <c r="Q20" s="134">
        <v>17</v>
      </c>
      <c r="R20" s="139">
        <v>16</v>
      </c>
      <c r="S20" s="139">
        <v>22</v>
      </c>
      <c r="T20" s="139">
        <v>17</v>
      </c>
      <c r="U20" s="134">
        <v>20</v>
      </c>
      <c r="V20" s="139">
        <v>34</v>
      </c>
      <c r="W20" s="139">
        <v>22</v>
      </c>
      <c r="X20" s="139">
        <v>24</v>
      </c>
      <c r="Y20" s="139">
        <v>25</v>
      </c>
      <c r="Z20" s="139">
        <v>27</v>
      </c>
      <c r="AA20" s="135" t="s">
        <v>97</v>
      </c>
      <c r="AB20" s="134">
        <v>23</v>
      </c>
      <c r="AC20" s="134">
        <v>23</v>
      </c>
      <c r="AD20" s="134">
        <v>21</v>
      </c>
      <c r="AE20" s="134">
        <v>18</v>
      </c>
      <c r="AF20" s="134">
        <v>20</v>
      </c>
    </row>
    <row r="21" spans="1:32" x14ac:dyDescent="0.2">
      <c r="A21" s="48"/>
      <c r="B21" s="11"/>
      <c r="C21" s="11"/>
      <c r="D21" s="11"/>
      <c r="E21" s="11"/>
      <c r="F21" s="11"/>
      <c r="G21" s="11"/>
      <c r="H21" s="11"/>
      <c r="I21" s="11"/>
      <c r="J21" s="11"/>
      <c r="K21" s="11"/>
      <c r="L21" s="11"/>
      <c r="M21" s="11"/>
      <c r="N21" s="11"/>
      <c r="O21" s="11"/>
      <c r="P21" s="11"/>
      <c r="Q21" s="12"/>
      <c r="R21" s="11"/>
      <c r="T21" s="11"/>
    </row>
    <row r="22" spans="1:32" x14ac:dyDescent="0.2">
      <c r="A22" s="48"/>
      <c r="B22" s="197" t="s">
        <v>98</v>
      </c>
      <c r="C22" s="198"/>
      <c r="D22" s="198"/>
      <c r="E22" s="198"/>
      <c r="F22" s="198"/>
      <c r="G22" s="198"/>
      <c r="H22" s="198"/>
      <c r="I22" s="198"/>
      <c r="J22" s="198"/>
      <c r="K22" s="198"/>
      <c r="L22" s="198"/>
      <c r="M22" s="198"/>
      <c r="N22" s="198"/>
      <c r="O22" s="198"/>
      <c r="P22" s="198"/>
      <c r="Q22" s="198"/>
      <c r="R22" s="198"/>
      <c r="T22" s="11"/>
    </row>
    <row r="23" spans="1:32" ht="27.75" customHeight="1" x14ac:dyDescent="0.2">
      <c r="B23" s="199" t="s">
        <v>119</v>
      </c>
      <c r="C23" s="199"/>
      <c r="D23" s="199"/>
      <c r="E23" s="199"/>
      <c r="F23" s="199"/>
      <c r="G23" s="199"/>
      <c r="H23" s="199"/>
      <c r="I23" s="199"/>
      <c r="J23" s="199"/>
      <c r="K23" s="199"/>
      <c r="L23" s="199"/>
      <c r="M23" s="199"/>
      <c r="N23" s="199"/>
      <c r="O23" s="199"/>
      <c r="P23" s="199"/>
      <c r="Q23" s="199"/>
      <c r="R23" s="199"/>
      <c r="U23" s="4"/>
      <c r="V23" s="19"/>
    </row>
    <row r="24" spans="1:32" ht="12.75" customHeight="1" x14ac:dyDescent="0.2">
      <c r="B24" s="200" t="s">
        <v>120</v>
      </c>
      <c r="C24" s="200"/>
      <c r="D24" s="200"/>
      <c r="E24" s="200"/>
      <c r="F24" s="200"/>
      <c r="G24" s="200"/>
      <c r="H24" s="200"/>
      <c r="I24" s="200"/>
      <c r="J24" s="200"/>
      <c r="K24" s="200"/>
      <c r="L24" s="200"/>
      <c r="M24" s="200"/>
      <c r="N24" s="200"/>
      <c r="O24" s="200"/>
      <c r="P24" s="200"/>
      <c r="Q24" s="200"/>
      <c r="R24" s="200"/>
      <c r="U24" s="4"/>
      <c r="V24" s="19"/>
    </row>
    <row r="25" spans="1:32" x14ac:dyDescent="0.2">
      <c r="B25" s="200" t="s">
        <v>121</v>
      </c>
      <c r="C25" s="200"/>
      <c r="D25" s="200"/>
      <c r="E25" s="200"/>
      <c r="F25" s="200"/>
      <c r="G25" s="200"/>
      <c r="H25" s="200"/>
      <c r="I25" s="200"/>
      <c r="J25" s="200"/>
      <c r="K25" s="200"/>
      <c r="L25" s="200"/>
      <c r="M25" s="200"/>
      <c r="N25" s="200"/>
      <c r="O25" s="200"/>
      <c r="P25" s="200"/>
      <c r="Q25" s="200"/>
      <c r="R25" s="200"/>
    </row>
  </sheetData>
  <mergeCells count="5">
    <mergeCell ref="B1:I1"/>
    <mergeCell ref="B22:R22"/>
    <mergeCell ref="B23:R23"/>
    <mergeCell ref="B24:R24"/>
    <mergeCell ref="B25:R25"/>
  </mergeCells>
  <phoneticPr fontId="0" type="noConversion"/>
  <pageMargins left="0.75" right="0.75" top="1" bottom="1" header="0.5" footer="0.5"/>
  <pageSetup orientation="landscape" cellComments="atEnd" horizontalDpi="4294967292"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81"/>
  <sheetViews>
    <sheetView topLeftCell="A24" zoomScaleNormal="100" zoomScaleSheetLayoutView="75" zoomScalePageLayoutView="85" workbookViewId="0">
      <selection activeCell="B58" sqref="B58:F58"/>
    </sheetView>
  </sheetViews>
  <sheetFormatPr defaultRowHeight="12.75" x14ac:dyDescent="0.2"/>
  <cols>
    <col min="1" max="1" width="9.140625" style="4"/>
    <col min="2" max="2" width="9.7109375" style="4" customWidth="1"/>
    <col min="3" max="3" width="13.85546875" style="4" customWidth="1"/>
    <col min="4" max="4" width="13.42578125" style="4" customWidth="1"/>
    <col min="5" max="5" width="14.28515625" style="4" customWidth="1"/>
    <col min="6" max="6" width="12.7109375" style="4" customWidth="1"/>
    <col min="9" max="16384" width="9.140625" style="4"/>
  </cols>
  <sheetData>
    <row r="1" spans="1:6" ht="12.75" customHeight="1" x14ac:dyDescent="0.2">
      <c r="A1" s="41" t="s">
        <v>47</v>
      </c>
      <c r="B1" s="196" t="s">
        <v>124</v>
      </c>
      <c r="C1" s="196"/>
      <c r="D1" s="196"/>
      <c r="E1" s="196"/>
    </row>
    <row r="2" spans="1:6" ht="12.75" customHeight="1" thickBot="1" x14ac:dyDescent="0.25">
      <c r="A2" s="42"/>
      <c r="B2" s="2"/>
    </row>
    <row r="3" spans="1:6" ht="39.75" customHeight="1" thickTop="1" x14ac:dyDescent="0.2">
      <c r="A3" s="69" t="s">
        <v>13</v>
      </c>
      <c r="B3" s="70" t="s">
        <v>48</v>
      </c>
      <c r="C3" s="70" t="s">
        <v>49</v>
      </c>
      <c r="D3" s="193" t="s">
        <v>225</v>
      </c>
      <c r="E3" s="70" t="s">
        <v>8</v>
      </c>
      <c r="F3" s="70" t="s">
        <v>9</v>
      </c>
    </row>
    <row r="4" spans="1:6" x14ac:dyDescent="0.2">
      <c r="A4" s="6">
        <v>1946</v>
      </c>
      <c r="B4" s="116"/>
      <c r="C4" s="116"/>
      <c r="D4" s="113">
        <v>14219</v>
      </c>
      <c r="E4" s="116"/>
      <c r="F4" s="116"/>
    </row>
    <row r="5" spans="1:6" x14ac:dyDescent="0.2">
      <c r="A5" s="6">
        <v>1947</v>
      </c>
      <c r="B5" s="113">
        <v>1898</v>
      </c>
      <c r="C5" s="113">
        <v>160</v>
      </c>
      <c r="D5" s="113">
        <v>10695</v>
      </c>
      <c r="E5" s="113"/>
      <c r="F5" s="113"/>
    </row>
    <row r="6" spans="1:6" x14ac:dyDescent="0.2">
      <c r="A6" s="6">
        <v>1950</v>
      </c>
      <c r="B6" s="113">
        <v>1973</v>
      </c>
      <c r="C6" s="113">
        <v>161</v>
      </c>
      <c r="D6" s="113">
        <v>7876</v>
      </c>
      <c r="E6" s="113"/>
      <c r="F6" s="113"/>
    </row>
    <row r="7" spans="1:6" x14ac:dyDescent="0.2">
      <c r="A7" s="6">
        <v>1955</v>
      </c>
      <c r="B7" s="113">
        <v>2459</v>
      </c>
      <c r="C7" s="113">
        <v>166</v>
      </c>
      <c r="D7" s="113">
        <v>5776</v>
      </c>
      <c r="E7" s="113"/>
      <c r="F7" s="113"/>
    </row>
    <row r="8" spans="1:6" x14ac:dyDescent="0.2">
      <c r="A8" s="6">
        <v>1960</v>
      </c>
      <c r="B8" s="113">
        <v>2779</v>
      </c>
      <c r="C8" s="113">
        <v>183</v>
      </c>
      <c r="D8" s="113">
        <v>5074</v>
      </c>
      <c r="E8" s="113"/>
      <c r="F8" s="113"/>
    </row>
    <row r="9" spans="1:6" x14ac:dyDescent="0.2">
      <c r="A9" s="6">
        <v>1965</v>
      </c>
      <c r="B9" s="113">
        <v>3390</v>
      </c>
      <c r="C9" s="113">
        <v>231</v>
      </c>
      <c r="D9" s="113">
        <v>4278</v>
      </c>
      <c r="E9" s="113"/>
      <c r="F9" s="113"/>
    </row>
    <row r="10" spans="1:6" x14ac:dyDescent="0.2">
      <c r="A10" s="6">
        <v>1970</v>
      </c>
      <c r="B10" s="113">
        <v>3848</v>
      </c>
      <c r="C10" s="113">
        <v>332</v>
      </c>
      <c r="D10" s="113">
        <v>4704</v>
      </c>
      <c r="E10" s="113"/>
      <c r="F10" s="113"/>
    </row>
    <row r="11" spans="1:6" x14ac:dyDescent="0.2">
      <c r="A11" s="6">
        <v>1971</v>
      </c>
      <c r="B11" s="113">
        <v>3963</v>
      </c>
      <c r="C11" s="113">
        <v>386</v>
      </c>
      <c r="D11" s="113">
        <v>4718</v>
      </c>
      <c r="E11" s="113"/>
      <c r="F11" s="113"/>
    </row>
    <row r="12" spans="1:6" x14ac:dyDescent="0.2">
      <c r="A12" s="6">
        <v>1972</v>
      </c>
      <c r="B12" s="113">
        <v>4135</v>
      </c>
      <c r="C12" s="113">
        <v>479</v>
      </c>
      <c r="D12" s="113">
        <v>4742</v>
      </c>
      <c r="E12" s="113"/>
      <c r="F12" s="113"/>
    </row>
    <row r="13" spans="1:6" x14ac:dyDescent="0.2">
      <c r="A13" s="6">
        <v>1973</v>
      </c>
      <c r="B13" s="113">
        <v>4375</v>
      </c>
      <c r="C13" s="113">
        <v>596</v>
      </c>
      <c r="D13" s="113">
        <v>4908</v>
      </c>
      <c r="E13" s="113"/>
      <c r="F13" s="113"/>
    </row>
    <row r="14" spans="1:6" x14ac:dyDescent="0.2">
      <c r="A14" s="6">
        <v>1974</v>
      </c>
      <c r="B14" s="113">
        <v>4504</v>
      </c>
      <c r="C14" s="113">
        <v>687</v>
      </c>
      <c r="D14" s="113">
        <v>5270</v>
      </c>
      <c r="E14" s="113"/>
      <c r="F14" s="113">
        <v>10</v>
      </c>
    </row>
    <row r="15" spans="1:6" x14ac:dyDescent="0.2">
      <c r="A15" s="6">
        <v>1975</v>
      </c>
      <c r="B15" s="113">
        <v>4649</v>
      </c>
      <c r="C15" s="113">
        <v>741</v>
      </c>
      <c r="D15" s="113">
        <v>4905</v>
      </c>
      <c r="E15" s="113">
        <v>193</v>
      </c>
      <c r="F15" s="113">
        <v>54</v>
      </c>
    </row>
    <row r="16" spans="1:6" x14ac:dyDescent="0.2">
      <c r="A16" s="6">
        <v>1976</v>
      </c>
      <c r="B16" s="113">
        <v>4880</v>
      </c>
      <c r="C16" s="113">
        <v>806</v>
      </c>
      <c r="D16" s="113">
        <v>5391</v>
      </c>
      <c r="E16" s="113">
        <v>203</v>
      </c>
      <c r="F16" s="113">
        <v>103</v>
      </c>
    </row>
    <row r="17" spans="1:6" x14ac:dyDescent="0.2">
      <c r="A17" s="6">
        <v>1977</v>
      </c>
      <c r="B17" s="113">
        <v>5075</v>
      </c>
      <c r="C17" s="113">
        <v>789</v>
      </c>
      <c r="D17" s="113">
        <v>5315</v>
      </c>
      <c r="E17" s="113">
        <v>201</v>
      </c>
      <c r="F17" s="113">
        <v>139</v>
      </c>
    </row>
    <row r="18" spans="1:6" x14ac:dyDescent="0.2">
      <c r="A18" s="6">
        <v>1978</v>
      </c>
      <c r="B18" s="113">
        <v>5231</v>
      </c>
      <c r="C18" s="113">
        <v>818</v>
      </c>
      <c r="D18" s="113">
        <v>5476</v>
      </c>
      <c r="E18" s="113">
        <v>203</v>
      </c>
      <c r="F18" s="113">
        <v>164</v>
      </c>
    </row>
    <row r="19" spans="1:6" x14ac:dyDescent="0.2">
      <c r="A19" s="6">
        <v>1979</v>
      </c>
      <c r="B19" s="113">
        <v>5390</v>
      </c>
      <c r="C19" s="113">
        <v>847</v>
      </c>
      <c r="D19" s="113">
        <v>5303</v>
      </c>
      <c r="E19" s="113">
        <v>207</v>
      </c>
      <c r="F19" s="113">
        <v>145</v>
      </c>
    </row>
    <row r="20" spans="1:6" x14ac:dyDescent="0.2">
      <c r="A20" s="6">
        <v>1980</v>
      </c>
      <c r="B20" s="113">
        <v>5047</v>
      </c>
      <c r="C20" s="113">
        <v>868</v>
      </c>
      <c r="D20" s="113">
        <v>5196</v>
      </c>
      <c r="E20" s="113">
        <v>218</v>
      </c>
      <c r="F20" s="113">
        <v>122</v>
      </c>
    </row>
    <row r="21" spans="1:6" x14ac:dyDescent="0.2">
      <c r="A21" s="6">
        <v>1981</v>
      </c>
      <c r="B21" s="113">
        <v>4799</v>
      </c>
      <c r="C21" s="113">
        <v>849</v>
      </c>
      <c r="D21" s="113">
        <v>5182</v>
      </c>
      <c r="E21" s="113">
        <v>218</v>
      </c>
      <c r="F21" s="113">
        <v>130</v>
      </c>
    </row>
    <row r="22" spans="1:6" x14ac:dyDescent="0.2">
      <c r="A22" s="6">
        <v>1982</v>
      </c>
      <c r="B22" s="113">
        <v>4803</v>
      </c>
      <c r="C22" s="113">
        <v>849</v>
      </c>
      <c r="D22" s="113">
        <v>5027</v>
      </c>
      <c r="E22" s="113">
        <v>218</v>
      </c>
      <c r="F22" s="113">
        <v>130</v>
      </c>
    </row>
    <row r="23" spans="1:6" x14ac:dyDescent="0.2">
      <c r="A23" s="6">
        <v>1983</v>
      </c>
      <c r="B23" s="113">
        <v>4815</v>
      </c>
      <c r="C23" s="113">
        <v>853</v>
      </c>
      <c r="D23" s="113">
        <v>4960</v>
      </c>
      <c r="E23" s="113">
        <v>211</v>
      </c>
      <c r="F23" s="113">
        <v>130</v>
      </c>
    </row>
    <row r="24" spans="1:6" x14ac:dyDescent="0.2">
      <c r="A24" s="6">
        <v>1984</v>
      </c>
      <c r="B24" s="113">
        <v>4802</v>
      </c>
      <c r="C24" s="113">
        <v>858</v>
      </c>
      <c r="D24" s="113">
        <v>4985</v>
      </c>
      <c r="E24" s="113">
        <v>210</v>
      </c>
      <c r="F24" s="113">
        <v>139</v>
      </c>
    </row>
    <row r="25" spans="1:6" x14ac:dyDescent="0.2">
      <c r="A25" s="6">
        <v>1985</v>
      </c>
      <c r="B25" s="113">
        <v>4809</v>
      </c>
      <c r="C25" s="113">
        <v>860</v>
      </c>
      <c r="D25" s="113">
        <v>5042</v>
      </c>
      <c r="E25" s="113">
        <v>222</v>
      </c>
      <c r="F25" s="113">
        <v>143</v>
      </c>
    </row>
    <row r="26" spans="1:6" x14ac:dyDescent="0.2">
      <c r="A26" s="6">
        <v>1986</v>
      </c>
      <c r="B26" s="113">
        <v>4806</v>
      </c>
      <c r="C26" s="113">
        <v>860</v>
      </c>
      <c r="D26" s="113">
        <v>5019</v>
      </c>
      <c r="E26" s="113">
        <v>222</v>
      </c>
      <c r="F26" s="113">
        <v>143</v>
      </c>
    </row>
    <row r="27" spans="1:6" x14ac:dyDescent="0.2">
      <c r="A27" s="6">
        <v>1987</v>
      </c>
      <c r="B27" s="113">
        <v>4983</v>
      </c>
      <c r="C27" s="113">
        <v>860</v>
      </c>
      <c r="D27" s="113">
        <v>5016</v>
      </c>
      <c r="E27" s="113">
        <v>226</v>
      </c>
      <c r="F27" s="113">
        <v>143</v>
      </c>
    </row>
    <row r="28" spans="1:6" x14ac:dyDescent="0.2">
      <c r="A28" s="6">
        <v>1988</v>
      </c>
      <c r="B28" s="113">
        <v>4874</v>
      </c>
      <c r="C28" s="113">
        <v>825</v>
      </c>
      <c r="D28" s="113">
        <v>5042</v>
      </c>
      <c r="E28" s="113">
        <v>211</v>
      </c>
      <c r="F28" s="113">
        <v>143</v>
      </c>
    </row>
    <row r="29" spans="1:6" x14ac:dyDescent="0.2">
      <c r="A29" s="6">
        <v>1989</v>
      </c>
      <c r="B29" s="113">
        <v>4793</v>
      </c>
      <c r="C29" s="113">
        <v>860</v>
      </c>
      <c r="D29" s="113">
        <v>5063</v>
      </c>
      <c r="E29" s="113">
        <v>226</v>
      </c>
      <c r="F29" s="113">
        <v>143</v>
      </c>
    </row>
    <row r="30" spans="1:6" x14ac:dyDescent="0.2">
      <c r="A30" s="6">
        <v>1990</v>
      </c>
      <c r="B30" s="113">
        <v>4659</v>
      </c>
      <c r="C30" s="113">
        <v>797</v>
      </c>
      <c r="D30" s="113">
        <v>5066</v>
      </c>
      <c r="E30" s="113">
        <v>226</v>
      </c>
      <c r="F30" s="113">
        <v>143</v>
      </c>
    </row>
    <row r="31" spans="1:6" x14ac:dyDescent="0.2">
      <c r="A31" s="6">
        <v>1991</v>
      </c>
      <c r="B31" s="113">
        <v>5043</v>
      </c>
      <c r="C31" s="113">
        <v>831</v>
      </c>
      <c r="D31" s="113">
        <v>5054</v>
      </c>
      <c r="E31" s="113">
        <v>226</v>
      </c>
      <c r="F31" s="113">
        <v>143</v>
      </c>
    </row>
    <row r="32" spans="1:6" x14ac:dyDescent="0.2">
      <c r="A32" s="6">
        <v>1992</v>
      </c>
      <c r="B32" s="113">
        <v>5050</v>
      </c>
      <c r="C32" s="113">
        <v>838</v>
      </c>
      <c r="D32" s="113">
        <v>5062</v>
      </c>
      <c r="E32" s="113">
        <v>218</v>
      </c>
      <c r="F32" s="113">
        <v>143</v>
      </c>
    </row>
    <row r="33" spans="1:6" x14ac:dyDescent="0.2">
      <c r="A33" s="6">
        <v>1993</v>
      </c>
      <c r="B33" s="113">
        <v>5033</v>
      </c>
      <c r="C33" s="113">
        <v>835</v>
      </c>
      <c r="D33" s="113">
        <v>4958</v>
      </c>
      <c r="E33" s="113">
        <v>230</v>
      </c>
      <c r="F33" s="113">
        <v>143</v>
      </c>
    </row>
    <row r="34" spans="1:6" x14ac:dyDescent="0.2">
      <c r="A34" s="6">
        <v>1994</v>
      </c>
      <c r="B34" s="113">
        <v>4701</v>
      </c>
      <c r="C34" s="113">
        <v>835</v>
      </c>
      <c r="D34" s="113">
        <v>4572</v>
      </c>
      <c r="E34" s="113">
        <v>218</v>
      </c>
      <c r="F34" s="113">
        <v>143</v>
      </c>
    </row>
    <row r="35" spans="1:6" x14ac:dyDescent="0.2">
      <c r="A35" s="6">
        <v>1995</v>
      </c>
      <c r="B35" s="113">
        <v>4572</v>
      </c>
      <c r="C35" s="113">
        <v>746</v>
      </c>
      <c r="D35" s="113">
        <v>4572</v>
      </c>
      <c r="E35" s="113">
        <v>214</v>
      </c>
      <c r="F35" s="113">
        <v>143</v>
      </c>
    </row>
    <row r="36" spans="1:6" x14ac:dyDescent="0.2">
      <c r="A36" s="6">
        <v>1996</v>
      </c>
      <c r="B36" s="113">
        <v>4399</v>
      </c>
      <c r="C36" s="113">
        <v>729</v>
      </c>
      <c r="D36" s="113">
        <v>3677</v>
      </c>
      <c r="E36" s="113">
        <v>232</v>
      </c>
      <c r="F36" s="113"/>
    </row>
    <row r="37" spans="1:6" x14ac:dyDescent="0.2">
      <c r="A37" s="6">
        <v>1997</v>
      </c>
      <c r="B37" s="113">
        <v>4299</v>
      </c>
      <c r="C37" s="113">
        <v>726</v>
      </c>
      <c r="D37" s="113">
        <v>3341</v>
      </c>
      <c r="E37" s="113">
        <v>232</v>
      </c>
      <c r="F37" s="113"/>
    </row>
    <row r="38" spans="1:6" x14ac:dyDescent="0.2">
      <c r="A38" s="6">
        <v>1998</v>
      </c>
      <c r="B38" s="113">
        <v>4275</v>
      </c>
      <c r="C38" s="113">
        <v>708</v>
      </c>
      <c r="D38" s="113">
        <v>3245</v>
      </c>
      <c r="E38" s="113">
        <v>219</v>
      </c>
      <c r="F38" s="113"/>
    </row>
    <row r="39" spans="1:6" x14ac:dyDescent="0.2">
      <c r="A39" s="6">
        <v>1999</v>
      </c>
      <c r="B39" s="113">
        <v>4317</v>
      </c>
      <c r="C39" s="113">
        <v>703</v>
      </c>
      <c r="D39" s="113">
        <v>3275</v>
      </c>
      <c r="E39" s="113">
        <v>232</v>
      </c>
      <c r="F39" s="113"/>
    </row>
    <row r="40" spans="1:6" x14ac:dyDescent="0.2">
      <c r="A40" s="9">
        <v>2000</v>
      </c>
      <c r="B40" s="114">
        <v>3920</v>
      </c>
      <c r="C40" s="114">
        <v>696</v>
      </c>
      <c r="D40" s="114">
        <v>3192</v>
      </c>
      <c r="E40" s="114">
        <v>223</v>
      </c>
      <c r="F40" s="114"/>
    </row>
    <row r="41" spans="1:6" x14ac:dyDescent="0.2">
      <c r="A41" s="9">
        <v>2001</v>
      </c>
      <c r="B41" s="114">
        <v>4099</v>
      </c>
      <c r="C41" s="114">
        <v>722</v>
      </c>
      <c r="D41" s="114">
        <v>3155</v>
      </c>
      <c r="E41" s="114">
        <v>228</v>
      </c>
      <c r="F41" s="114"/>
    </row>
    <row r="42" spans="1:6" x14ac:dyDescent="0.2">
      <c r="A42" s="9">
        <v>2002</v>
      </c>
      <c r="B42" s="114">
        <v>4251</v>
      </c>
      <c r="C42" s="114">
        <v>681</v>
      </c>
      <c r="D42" s="114">
        <v>3275</v>
      </c>
      <c r="E42" s="114">
        <v>232</v>
      </c>
      <c r="F42" s="114"/>
    </row>
    <row r="43" spans="1:6" x14ac:dyDescent="0.2">
      <c r="A43" s="7">
        <v>2003</v>
      </c>
      <c r="B43" s="115">
        <v>4200</v>
      </c>
      <c r="C43" s="119">
        <v>692</v>
      </c>
      <c r="D43" s="115">
        <v>3269</v>
      </c>
      <c r="E43" s="119">
        <v>236</v>
      </c>
      <c r="F43" s="119"/>
    </row>
    <row r="44" spans="1:6" x14ac:dyDescent="0.2">
      <c r="A44" s="7">
        <v>2004</v>
      </c>
      <c r="B44" s="115">
        <v>4334</v>
      </c>
      <c r="C44" s="110">
        <v>729</v>
      </c>
      <c r="D44" s="115">
        <v>3252</v>
      </c>
      <c r="E44" s="119">
        <v>236</v>
      </c>
      <c r="F44" s="119"/>
    </row>
    <row r="45" spans="1:6" x14ac:dyDescent="0.2">
      <c r="A45" s="7">
        <v>2005</v>
      </c>
      <c r="B45" s="114">
        <v>4292</v>
      </c>
      <c r="C45" s="115">
        <v>700</v>
      </c>
      <c r="D45" s="115">
        <v>3215</v>
      </c>
      <c r="E45" s="115">
        <v>235</v>
      </c>
      <c r="F45" s="119"/>
    </row>
    <row r="46" spans="1:6" x14ac:dyDescent="0.2">
      <c r="A46" s="6">
        <v>2006</v>
      </c>
      <c r="B46" s="113">
        <v>3994</v>
      </c>
      <c r="C46" s="113">
        <v>669</v>
      </c>
      <c r="D46" s="113">
        <v>2388</v>
      </c>
      <c r="E46" s="113">
        <v>235</v>
      </c>
      <c r="F46" s="119"/>
    </row>
    <row r="47" spans="1:6" x14ac:dyDescent="0.2">
      <c r="A47" s="22">
        <v>2007</v>
      </c>
      <c r="B47" s="116">
        <v>3910</v>
      </c>
      <c r="C47" s="116">
        <v>658</v>
      </c>
      <c r="D47" s="116">
        <v>3172</v>
      </c>
      <c r="E47" s="116">
        <v>232</v>
      </c>
      <c r="F47" s="110"/>
    </row>
    <row r="48" spans="1:6" x14ac:dyDescent="0.2">
      <c r="A48" s="22">
        <v>2008</v>
      </c>
      <c r="B48" s="116">
        <v>3849</v>
      </c>
      <c r="C48" s="116">
        <v>705</v>
      </c>
      <c r="D48" s="116">
        <v>3137</v>
      </c>
      <c r="E48" s="116">
        <v>233</v>
      </c>
      <c r="F48" s="110"/>
    </row>
    <row r="49" spans="1:6" x14ac:dyDescent="0.2">
      <c r="A49" s="22">
        <v>2009</v>
      </c>
      <c r="B49" s="116">
        <v>3871</v>
      </c>
      <c r="C49" s="116">
        <v>675</v>
      </c>
      <c r="D49" s="116">
        <v>3191</v>
      </c>
      <c r="E49" s="116">
        <v>238</v>
      </c>
      <c r="F49" s="110"/>
    </row>
    <row r="50" spans="1:6" x14ac:dyDescent="0.2">
      <c r="A50" s="9">
        <v>2010</v>
      </c>
      <c r="B50" s="114">
        <v>3635</v>
      </c>
      <c r="C50" s="114">
        <v>679</v>
      </c>
      <c r="D50" s="114">
        <v>3350</v>
      </c>
      <c r="E50" s="114">
        <v>254</v>
      </c>
      <c r="F50" s="110"/>
    </row>
    <row r="51" spans="1:6" x14ac:dyDescent="0.2">
      <c r="A51" s="6">
        <v>2011</v>
      </c>
      <c r="B51" s="114">
        <v>3551</v>
      </c>
      <c r="C51" s="114">
        <v>658</v>
      </c>
      <c r="D51" s="114">
        <v>3134</v>
      </c>
      <c r="E51" s="114">
        <v>248</v>
      </c>
      <c r="F51" s="110"/>
    </row>
    <row r="52" spans="1:6" ht="13.5" customHeight="1" x14ac:dyDescent="0.2">
      <c r="A52" s="6">
        <v>2012</v>
      </c>
      <c r="B52" s="114">
        <v>3270</v>
      </c>
      <c r="C52" s="114">
        <v>616</v>
      </c>
      <c r="D52" s="114">
        <v>2997</v>
      </c>
      <c r="E52" s="114">
        <v>240</v>
      </c>
      <c r="F52" s="110"/>
    </row>
    <row r="53" spans="1:6" s="28" customFormat="1" ht="13.5" customHeight="1" x14ac:dyDescent="0.2">
      <c r="A53" s="6">
        <v>2013</v>
      </c>
      <c r="B53" s="114">
        <v>3159</v>
      </c>
      <c r="C53" s="114">
        <v>593</v>
      </c>
      <c r="D53" s="114">
        <v>2849</v>
      </c>
      <c r="E53" s="114">
        <v>225</v>
      </c>
      <c r="F53" s="110"/>
    </row>
    <row r="54" spans="1:6" s="28" customFormat="1" ht="13.5" customHeight="1" x14ac:dyDescent="0.2">
      <c r="A54" s="6">
        <v>2014</v>
      </c>
      <c r="B54" s="114">
        <v>3120</v>
      </c>
      <c r="C54" s="114">
        <v>595</v>
      </c>
      <c r="D54" s="114">
        <v>2891</v>
      </c>
      <c r="E54" s="114">
        <v>235</v>
      </c>
      <c r="F54" s="110"/>
    </row>
    <row r="55" spans="1:6" s="28" customFormat="1" x14ac:dyDescent="0.2">
      <c r="A55" s="39">
        <v>2015</v>
      </c>
      <c r="B55" s="132">
        <v>3160</v>
      </c>
      <c r="C55" s="132">
        <v>609</v>
      </c>
      <c r="D55" s="132">
        <v>2989</v>
      </c>
      <c r="E55" s="132">
        <v>235</v>
      </c>
      <c r="F55" s="137"/>
    </row>
    <row r="56" spans="1:6" s="28" customFormat="1" x14ac:dyDescent="0.2">
      <c r="A56" s="9"/>
      <c r="B56" s="8"/>
      <c r="C56" s="8"/>
      <c r="D56" s="8"/>
      <c r="E56" s="8"/>
      <c r="F56" s="9"/>
    </row>
    <row r="57" spans="1:6" s="28" customFormat="1" x14ac:dyDescent="0.2">
      <c r="A57" s="86"/>
      <c r="B57" s="200" t="s">
        <v>99</v>
      </c>
      <c r="C57" s="200"/>
      <c r="D57" s="200"/>
      <c r="E57" s="200"/>
      <c r="F57" s="200"/>
    </row>
    <row r="58" spans="1:6" s="28" customFormat="1" ht="76.5" customHeight="1" x14ac:dyDescent="0.2">
      <c r="A58" s="94"/>
      <c r="B58" s="199" t="s">
        <v>226</v>
      </c>
      <c r="C58" s="199"/>
      <c r="D58" s="199"/>
      <c r="E58" s="199"/>
      <c r="F58" s="199"/>
    </row>
    <row r="59" spans="1:6" s="28" customFormat="1" x14ac:dyDescent="0.2">
      <c r="A59" s="94"/>
      <c r="B59" s="94"/>
      <c r="C59" s="94"/>
      <c r="D59" s="94"/>
      <c r="E59" s="94"/>
      <c r="F59" s="94"/>
    </row>
    <row r="60" spans="1:6" x14ac:dyDescent="0.2">
      <c r="A60" s="94"/>
      <c r="B60" s="94"/>
      <c r="C60" s="94"/>
      <c r="D60" s="94"/>
      <c r="E60" s="94"/>
      <c r="F60" s="94"/>
    </row>
    <row r="61" spans="1:6" x14ac:dyDescent="0.2">
      <c r="A61" s="28"/>
      <c r="B61" s="28"/>
      <c r="C61" s="28"/>
      <c r="D61" s="28"/>
      <c r="E61" s="28"/>
      <c r="F61" s="28"/>
    </row>
    <row r="62" spans="1:6" x14ac:dyDescent="0.2">
      <c r="A62" s="28"/>
      <c r="B62" s="28"/>
      <c r="C62" s="28"/>
      <c r="D62" s="28"/>
      <c r="E62" s="28"/>
      <c r="F62" s="28"/>
    </row>
    <row r="63" spans="1:6" x14ac:dyDescent="0.2">
      <c r="A63" s="28"/>
      <c r="B63" s="28"/>
      <c r="C63" s="28"/>
      <c r="D63" s="28"/>
      <c r="E63" s="28"/>
      <c r="F63" s="28"/>
    </row>
    <row r="64" spans="1:6" x14ac:dyDescent="0.2">
      <c r="A64" s="28"/>
      <c r="B64" s="28"/>
      <c r="C64" s="28"/>
      <c r="D64" s="28"/>
      <c r="E64" s="28"/>
      <c r="F64" s="28"/>
    </row>
    <row r="65" spans="1:6" x14ac:dyDescent="0.2">
      <c r="A65" s="28"/>
      <c r="B65" s="28"/>
      <c r="C65" s="28"/>
      <c r="D65" s="28"/>
      <c r="E65" s="28"/>
      <c r="F65" s="28"/>
    </row>
    <row r="66" spans="1:6" x14ac:dyDescent="0.2">
      <c r="A66" s="28"/>
      <c r="B66" s="28"/>
      <c r="C66" s="28"/>
      <c r="D66" s="28"/>
      <c r="E66" s="28"/>
      <c r="F66" s="28"/>
    </row>
    <row r="67" spans="1:6" x14ac:dyDescent="0.2">
      <c r="A67" s="28"/>
      <c r="B67" s="28"/>
      <c r="C67" s="28"/>
      <c r="D67" s="28"/>
      <c r="E67" s="28"/>
      <c r="F67" s="28"/>
    </row>
    <row r="68" spans="1:6" x14ac:dyDescent="0.2">
      <c r="A68" s="28"/>
      <c r="B68" s="28"/>
      <c r="C68" s="28"/>
      <c r="D68" s="28"/>
      <c r="E68" s="28"/>
      <c r="F68" s="28"/>
    </row>
    <row r="69" spans="1:6" x14ac:dyDescent="0.2">
      <c r="A69" s="28"/>
      <c r="B69" s="28"/>
      <c r="C69" s="28"/>
      <c r="D69" s="28"/>
      <c r="E69" s="28"/>
      <c r="F69" s="28"/>
    </row>
    <row r="70" spans="1:6" x14ac:dyDescent="0.2">
      <c r="A70" s="28"/>
      <c r="B70" s="28"/>
      <c r="C70" s="28"/>
      <c r="D70" s="28"/>
      <c r="E70" s="28"/>
      <c r="F70" s="28"/>
    </row>
    <row r="71" spans="1:6" x14ac:dyDescent="0.2">
      <c r="A71" s="28"/>
      <c r="B71" s="28"/>
      <c r="C71" s="28"/>
      <c r="D71" s="28"/>
      <c r="E71" s="28"/>
      <c r="F71" s="28"/>
    </row>
    <row r="72" spans="1:6" x14ac:dyDescent="0.2">
      <c r="A72" s="28"/>
      <c r="B72" s="28"/>
      <c r="C72" s="28"/>
      <c r="D72" s="28"/>
      <c r="E72" s="28"/>
      <c r="F72" s="28"/>
    </row>
    <row r="73" spans="1:6" x14ac:dyDescent="0.2">
      <c r="A73" s="28"/>
      <c r="B73" s="28"/>
      <c r="C73" s="28"/>
      <c r="D73" s="28"/>
      <c r="E73" s="28"/>
      <c r="F73" s="28"/>
    </row>
    <row r="74" spans="1:6" x14ac:dyDescent="0.2">
      <c r="A74" s="28"/>
      <c r="B74" s="28"/>
      <c r="C74" s="28"/>
      <c r="D74" s="28"/>
      <c r="E74" s="28"/>
      <c r="F74" s="28"/>
    </row>
    <row r="75" spans="1:6" x14ac:dyDescent="0.2">
      <c r="A75" s="28"/>
      <c r="B75" s="28"/>
      <c r="C75" s="28"/>
      <c r="D75" s="28"/>
      <c r="E75" s="28"/>
      <c r="F75" s="28"/>
    </row>
    <row r="76" spans="1:6" x14ac:dyDescent="0.2">
      <c r="A76" s="28"/>
      <c r="B76" s="28"/>
      <c r="C76" s="28"/>
      <c r="D76" s="28"/>
      <c r="E76" s="28"/>
      <c r="F76" s="28"/>
    </row>
    <row r="77" spans="1:6" x14ac:dyDescent="0.2">
      <c r="A77" s="28"/>
      <c r="B77" s="28"/>
      <c r="C77" s="28"/>
      <c r="D77" s="28"/>
      <c r="E77" s="28"/>
      <c r="F77" s="28"/>
    </row>
    <row r="78" spans="1:6" x14ac:dyDescent="0.2">
      <c r="A78" s="28"/>
      <c r="B78" s="28"/>
      <c r="C78" s="28"/>
      <c r="D78" s="28"/>
      <c r="E78" s="28"/>
      <c r="F78" s="28"/>
    </row>
    <row r="79" spans="1:6" x14ac:dyDescent="0.2">
      <c r="A79" s="28"/>
      <c r="B79" s="28"/>
      <c r="C79" s="28"/>
      <c r="D79" s="28"/>
      <c r="E79" s="28"/>
      <c r="F79" s="28"/>
    </row>
    <row r="80" spans="1:6" x14ac:dyDescent="0.2">
      <c r="A80" s="28"/>
      <c r="B80" s="28"/>
      <c r="C80" s="28"/>
      <c r="D80" s="28"/>
      <c r="E80" s="28"/>
      <c r="F80" s="28"/>
    </row>
    <row r="81" spans="1:6" x14ac:dyDescent="0.2">
      <c r="A81" s="28"/>
      <c r="B81" s="28"/>
      <c r="C81" s="28"/>
      <c r="D81" s="28"/>
      <c r="E81" s="28"/>
      <c r="F81" s="28"/>
    </row>
  </sheetData>
  <mergeCells count="3">
    <mergeCell ref="B58:F58"/>
    <mergeCell ref="B1:E1"/>
    <mergeCell ref="B57:F57"/>
  </mergeCells>
  <phoneticPr fontId="0" type="noConversion"/>
  <pageMargins left="0.75" right="0.75" top="1" bottom="1" header="0.5" footer="0.5"/>
  <pageSetup scale="8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Table of Contents</vt:lpstr>
      <vt:lpstr>5-1</vt:lpstr>
      <vt:lpstr>5-2</vt:lpstr>
      <vt:lpstr>5-3</vt:lpstr>
      <vt:lpstr>5-4</vt:lpstr>
      <vt:lpstr>5-5</vt:lpstr>
      <vt:lpstr>5-6</vt:lpstr>
      <vt:lpstr>5-7</vt:lpstr>
      <vt:lpstr>5-8</vt:lpstr>
      <vt:lpstr>5-9</vt:lpstr>
      <vt:lpstr>5-10</vt:lpstr>
      <vt:lpstr>5-11</vt:lpstr>
      <vt:lpstr>5-12</vt:lpstr>
      <vt:lpstr>'5-9'!content</vt:lpstr>
      <vt:lpstr>'5-1'!Print_Area</vt:lpstr>
      <vt:lpstr>'5-10'!Print_Area</vt:lpstr>
      <vt:lpstr>'5-11'!Print_Area</vt:lpstr>
      <vt:lpstr>'5-12'!Print_Area</vt:lpstr>
      <vt:lpstr>'5-2'!Print_Area</vt:lpstr>
      <vt:lpstr>'5-3'!Print_Area</vt:lpstr>
      <vt:lpstr>'5-4'!Print_Area</vt:lpstr>
      <vt:lpstr>'5-5'!Print_Area</vt:lpstr>
      <vt:lpstr>'5-6'!Print_Area</vt:lpstr>
      <vt:lpstr>'5-7'!Print_Area</vt:lpstr>
      <vt:lpstr>'5-8'!Print_Area</vt:lpstr>
      <vt:lpstr>'5-9'!Print_Area</vt:lpstr>
      <vt:lpstr>'5-1'!Print_Titles</vt:lpstr>
      <vt:lpstr>'5-10'!Print_Titles</vt:lpstr>
      <vt:lpstr>'5-12'!Print_Titles</vt:lpstr>
      <vt:lpstr>'5-6'!Print_Titles</vt:lpstr>
      <vt:lpstr>'5-7'!Print_Titles</vt:lpstr>
      <vt:lpstr>'5-9'!Print_Titles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2007-05-04T15:44:39Z</cp:lastPrinted>
  <dcterms:created xsi:type="dcterms:W3CDTF">2001-06-18T14:24:04Z</dcterms:created>
  <dcterms:modified xsi:type="dcterms:W3CDTF">2018-02-28T21:18:37Z</dcterms:modified>
</cp:coreProperties>
</file>