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221"/>
  <workbookPr autoCompressPictures="0"/>
  <bookViews>
    <workbookView xWindow="160" yWindow="0" windowWidth="50960" windowHeight="28340" tabRatio="942"/>
  </bookViews>
  <sheets>
    <sheet name="tables 08-12 average" sheetId="29" r:id="rId1"/>
    <sheet name="real gdp" sheetId="2" r:id="rId2"/>
    <sheet name="aug 15 quarterly real gdp" sheetId="42" r:id="rId3"/>
    <sheet name="Quarterly working age pop" sheetId="43" r:id="rId4"/>
    <sheet name="gaku-jcy1521.csv" sheetId="40" r:id="rId5"/>
    <sheet name="IMF real GDP" sheetId="25" r:id="rId6"/>
    <sheet name="IFS, money mkt int. rate" sheetId="21" r:id="rId7"/>
    <sheet name="IFS money market, monthly" sheetId="22" r:id="rId8"/>
    <sheet name="Quarterly U.S. real GDP, 7.30 " sheetId="45" r:id="rId9"/>
    <sheet name="U.S. quarterly working age" sheetId="46" r:id="rId10"/>
    <sheet name="U.S. real GDP 7.30 vintage" sheetId="41" r:id="rId11"/>
    <sheet name="Japan working age" sheetId="33" r:id="rId12"/>
    <sheet name="japan employ 15-64" sheetId="37" r:id="rId13"/>
    <sheet name="U.S. working age" sheetId="35" r:id="rId14"/>
    <sheet name="U.S. employ 15-64" sheetId="38" r:id="rId15"/>
    <sheet name="unemployment rate" sheetId="31" r:id="rId16"/>
    <sheet name="unemployment rate, monthly" sheetId="26" r:id="rId17"/>
    <sheet name="zni2010s_update.csv" sheetId="32" r:id="rId18"/>
    <sheet name="CPIzni2010s.csv" sheetId="27" r:id="rId19"/>
    <sheet name="Multifactor productivity index" sheetId="39" r:id="rId20"/>
    <sheet name="mfp japan, u.s." sheetId="19" r:id="rId2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2" i="42" l="1"/>
  <c r="C89" i="42"/>
  <c r="B201" i="43"/>
  <c r="C199" i="43"/>
  <c r="D22" i="29"/>
  <c r="D21" i="29"/>
  <c r="C142" i="45"/>
  <c r="C143" i="45"/>
  <c r="C144" i="45"/>
  <c r="C145" i="45"/>
  <c r="C146" i="45"/>
  <c r="C147" i="45"/>
  <c r="C148" i="45"/>
  <c r="C149" i="45"/>
  <c r="C150" i="45"/>
  <c r="C151" i="45"/>
  <c r="C152" i="45"/>
  <c r="C153" i="45"/>
  <c r="C154" i="45"/>
  <c r="C155" i="45"/>
  <c r="C156" i="45"/>
  <c r="C157" i="45"/>
  <c r="C158" i="45"/>
  <c r="C159" i="45"/>
  <c r="C160" i="45"/>
  <c r="C161" i="45"/>
  <c r="C162" i="45"/>
  <c r="C163" i="45"/>
  <c r="C164" i="45"/>
  <c r="C165" i="45"/>
  <c r="C166" i="45"/>
  <c r="C167" i="45"/>
  <c r="C168" i="45"/>
  <c r="C169" i="45"/>
  <c r="C170" i="45"/>
  <c r="C171" i="45"/>
  <c r="C172" i="45"/>
  <c r="C173" i="45"/>
  <c r="C174" i="45"/>
  <c r="C175" i="45"/>
  <c r="C176" i="45"/>
  <c r="C177" i="45"/>
  <c r="C178" i="45"/>
  <c r="C179" i="45"/>
  <c r="C180" i="45"/>
  <c r="C181" i="45"/>
  <c r="C182" i="45"/>
  <c r="C183" i="45"/>
  <c r="C184" i="45"/>
  <c r="C185" i="45"/>
  <c r="C186" i="45"/>
  <c r="C187" i="45"/>
  <c r="C188" i="45"/>
  <c r="C189" i="45"/>
  <c r="C190" i="45"/>
  <c r="C191" i="45"/>
  <c r="C192" i="45"/>
  <c r="C193" i="45"/>
  <c r="C194" i="45"/>
  <c r="C195" i="45"/>
  <c r="C196" i="45"/>
  <c r="C197" i="45"/>
  <c r="C198" i="45"/>
  <c r="C199" i="45"/>
  <c r="C200" i="45"/>
  <c r="C201" i="45"/>
  <c r="C202" i="45"/>
  <c r="C203" i="45"/>
  <c r="C204" i="45"/>
  <c r="C205" i="45"/>
  <c r="C206" i="45"/>
  <c r="C207" i="45"/>
  <c r="C208" i="45"/>
  <c r="C209" i="45"/>
  <c r="C210" i="45"/>
  <c r="C211" i="45"/>
  <c r="C212" i="45"/>
  <c r="C213" i="45"/>
  <c r="C214" i="45"/>
  <c r="C215" i="45"/>
  <c r="C216" i="45"/>
  <c r="C217" i="45"/>
  <c r="C218" i="45"/>
  <c r="C219" i="45"/>
  <c r="C220" i="45"/>
  <c r="C221" i="45"/>
  <c r="C222" i="45"/>
  <c r="C223" i="45"/>
  <c r="C224" i="45"/>
  <c r="C225" i="45"/>
  <c r="C226" i="45"/>
  <c r="C227" i="45"/>
  <c r="C228" i="45"/>
  <c r="C229" i="45"/>
  <c r="C230" i="45"/>
  <c r="C231" i="45"/>
  <c r="C232" i="45"/>
  <c r="C233" i="45"/>
  <c r="C234" i="45"/>
  <c r="C235" i="45"/>
  <c r="C236" i="45"/>
  <c r="C237" i="45"/>
  <c r="C238" i="45"/>
  <c r="C239" i="45"/>
  <c r="C240" i="45"/>
  <c r="C241" i="45"/>
  <c r="C242" i="45"/>
  <c r="C243" i="45"/>
  <c r="C244" i="45"/>
  <c r="C245" i="45"/>
  <c r="C246" i="45"/>
  <c r="C247" i="45"/>
  <c r="C248" i="45"/>
  <c r="C249" i="45"/>
  <c r="C250" i="45"/>
  <c r="C251" i="45"/>
  <c r="C252" i="45"/>
  <c r="C253" i="45"/>
  <c r="C254" i="45"/>
  <c r="C255" i="45"/>
  <c r="C256" i="45"/>
  <c r="C257" i="45"/>
  <c r="C258" i="45"/>
  <c r="C259" i="45"/>
  <c r="C260" i="45"/>
  <c r="C261" i="45"/>
  <c r="C262" i="45"/>
  <c r="C263" i="45"/>
  <c r="C264" i="45"/>
  <c r="C265" i="45"/>
  <c r="C266" i="45"/>
  <c r="C267" i="45"/>
  <c r="C268" i="45"/>
  <c r="C269" i="45"/>
  <c r="C270" i="45"/>
  <c r="C271" i="45"/>
  <c r="C272" i="45"/>
  <c r="C273" i="45"/>
  <c r="C274" i="45"/>
  <c r="C275" i="45"/>
  <c r="C276" i="45"/>
  <c r="C277" i="45"/>
  <c r="C278" i="45"/>
  <c r="C279" i="45"/>
  <c r="C280" i="45"/>
  <c r="C281" i="45"/>
  <c r="C282" i="45"/>
  <c r="C283" i="45"/>
  <c r="C284" i="45"/>
  <c r="C285" i="45"/>
  <c r="C286" i="45"/>
  <c r="C287" i="45"/>
  <c r="C288" i="45"/>
  <c r="C289" i="45"/>
  <c r="C290" i="45"/>
  <c r="C291" i="45"/>
  <c r="C292" i="45"/>
  <c r="C293" i="45"/>
  <c r="C141" i="45"/>
  <c r="C22" i="29"/>
  <c r="C21" i="29"/>
  <c r="C5" i="42"/>
  <c r="C6" i="42"/>
  <c r="C7" i="42"/>
  <c r="C8" i="42"/>
  <c r="C9" i="42"/>
  <c r="C10" i="42"/>
  <c r="C11" i="42"/>
  <c r="C12" i="42"/>
  <c r="C13" i="42"/>
  <c r="C14" i="42"/>
  <c r="C15" i="42"/>
  <c r="C16" i="42"/>
  <c r="C17" i="42"/>
  <c r="C18" i="42"/>
  <c r="C19" i="42"/>
  <c r="C20" i="42"/>
  <c r="C21" i="42"/>
  <c r="C22" i="42"/>
  <c r="C23" i="42"/>
  <c r="C24" i="42"/>
  <c r="C25" i="42"/>
  <c r="C26" i="42"/>
  <c r="C27" i="42"/>
  <c r="C28" i="42"/>
  <c r="C29" i="42"/>
  <c r="C30" i="42"/>
  <c r="C31" i="42"/>
  <c r="C32" i="42"/>
  <c r="C33" i="42"/>
  <c r="C34" i="42"/>
  <c r="C35" i="42"/>
  <c r="C36" i="42"/>
  <c r="C37" i="42"/>
  <c r="C38" i="42"/>
  <c r="C39" i="42"/>
  <c r="C40" i="42"/>
  <c r="C41" i="42"/>
  <c r="C42" i="42"/>
  <c r="C43" i="42"/>
  <c r="C44" i="42"/>
  <c r="C45" i="42"/>
  <c r="C46" i="42"/>
  <c r="C47" i="42"/>
  <c r="C48" i="42"/>
  <c r="C49" i="42"/>
  <c r="C50" i="42"/>
  <c r="C51" i="42"/>
  <c r="C52" i="42"/>
  <c r="C53" i="42"/>
  <c r="C54" i="42"/>
  <c r="C55" i="42"/>
  <c r="C56" i="42"/>
  <c r="C57" i="42"/>
  <c r="C58" i="42"/>
  <c r="C59" i="42"/>
  <c r="C60" i="42"/>
  <c r="C61" i="42"/>
  <c r="C62" i="42"/>
  <c r="C63" i="42"/>
  <c r="C64" i="42"/>
  <c r="C65" i="42"/>
  <c r="C66" i="42"/>
  <c r="C67" i="42"/>
  <c r="C68" i="42"/>
  <c r="C69" i="42"/>
  <c r="C70" i="42"/>
  <c r="C71" i="42"/>
  <c r="C72" i="42"/>
  <c r="C73" i="42"/>
  <c r="C74" i="42"/>
  <c r="C75" i="42"/>
  <c r="C76" i="42"/>
  <c r="C77" i="42"/>
  <c r="C78" i="42"/>
  <c r="C79" i="42"/>
  <c r="C80" i="42"/>
  <c r="C81" i="42"/>
  <c r="C82" i="42"/>
  <c r="C83" i="42"/>
  <c r="C84" i="42"/>
  <c r="C85" i="42"/>
  <c r="C86" i="42"/>
  <c r="C87" i="42"/>
  <c r="C4" i="42"/>
  <c r="C9" i="29"/>
  <c r="C8" i="29"/>
  <c r="B97" i="42"/>
  <c r="B98" i="42"/>
  <c r="O94" i="42"/>
  <c r="B92" i="42"/>
  <c r="AH91" i="42"/>
  <c r="AG91" i="42"/>
  <c r="S91" i="42"/>
  <c r="O91" i="42"/>
  <c r="N91" i="42"/>
  <c r="M91" i="42"/>
  <c r="K91" i="42"/>
  <c r="J91" i="42"/>
  <c r="H91" i="42"/>
  <c r="G91" i="42"/>
  <c r="F91" i="42"/>
  <c r="E91" i="42"/>
  <c r="D91" i="42"/>
  <c r="B91" i="42"/>
  <c r="D20" i="29"/>
  <c r="D19" i="29"/>
  <c r="D18" i="29"/>
  <c r="C43" i="41"/>
  <c r="D43" i="41"/>
  <c r="C44" i="41"/>
  <c r="D44" i="41"/>
  <c r="C45" i="41"/>
  <c r="D45" i="41"/>
  <c r="C46" i="41"/>
  <c r="D46" i="41"/>
  <c r="C47" i="41"/>
  <c r="D47" i="41"/>
  <c r="C48" i="41"/>
  <c r="D48" i="41"/>
  <c r="C49" i="41"/>
  <c r="D49" i="41"/>
  <c r="C50" i="41"/>
  <c r="D50" i="41"/>
  <c r="C51" i="41"/>
  <c r="D51" i="41"/>
  <c r="C52" i="41"/>
  <c r="D52" i="41"/>
  <c r="C53" i="41"/>
  <c r="D53" i="41"/>
  <c r="C54" i="41"/>
  <c r="D54" i="41"/>
  <c r="C55" i="41"/>
  <c r="D55" i="41"/>
  <c r="C56" i="41"/>
  <c r="D56" i="41"/>
  <c r="C57" i="41"/>
  <c r="D57" i="41"/>
  <c r="C58" i="41"/>
  <c r="D58" i="41"/>
  <c r="C59" i="41"/>
  <c r="D59" i="41"/>
  <c r="C60" i="41"/>
  <c r="D60" i="41"/>
  <c r="C61" i="41"/>
  <c r="D61" i="41"/>
  <c r="C62" i="41"/>
  <c r="D62" i="41"/>
  <c r="C63" i="41"/>
  <c r="D63" i="41"/>
  <c r="C64" i="41"/>
  <c r="D64" i="41"/>
  <c r="C65" i="41"/>
  <c r="D65" i="41"/>
  <c r="C66" i="41"/>
  <c r="D66" i="41"/>
  <c r="C67" i="41"/>
  <c r="D67" i="41"/>
  <c r="C68" i="41"/>
  <c r="D68" i="41"/>
  <c r="C69" i="41"/>
  <c r="D69" i="41"/>
  <c r="C70" i="41"/>
  <c r="D70" i="41"/>
  <c r="C71" i="41"/>
  <c r="D71" i="41"/>
  <c r="C72" i="41"/>
  <c r="D72" i="41"/>
  <c r="C73" i="41"/>
  <c r="D73" i="41"/>
  <c r="C74" i="41"/>
  <c r="D74" i="41"/>
  <c r="C75" i="41"/>
  <c r="D75" i="41"/>
  <c r="C76" i="41"/>
  <c r="D76" i="41"/>
  <c r="C77" i="41"/>
  <c r="D77" i="41"/>
  <c r="C78" i="41"/>
  <c r="D78" i="41"/>
  <c r="C79" i="41"/>
  <c r="D79" i="41"/>
  <c r="C80" i="41"/>
  <c r="D80" i="41"/>
  <c r="C81" i="41"/>
  <c r="D81" i="41"/>
  <c r="C82" i="41"/>
  <c r="D82" i="41"/>
  <c r="C83" i="41"/>
  <c r="D83" i="41"/>
  <c r="C84" i="41"/>
  <c r="D84" i="41"/>
  <c r="C85" i="41"/>
  <c r="D85" i="41"/>
  <c r="C86" i="41"/>
  <c r="D86" i="41"/>
  <c r="C87" i="41"/>
  <c r="D87" i="41"/>
  <c r="C88" i="41"/>
  <c r="D88" i="41"/>
  <c r="C89" i="41"/>
  <c r="D89" i="41"/>
  <c r="C90" i="41"/>
  <c r="D90" i="41"/>
  <c r="C91" i="41"/>
  <c r="D91" i="41"/>
  <c r="C92" i="41"/>
  <c r="D92" i="41"/>
  <c r="C93" i="41"/>
  <c r="D93" i="41"/>
  <c r="C94" i="41"/>
  <c r="D94" i="41"/>
  <c r="C95" i="41"/>
  <c r="D95" i="41"/>
  <c r="C96" i="41"/>
  <c r="D96" i="41"/>
  <c r="C97" i="41"/>
  <c r="D97" i="41"/>
  <c r="C98" i="41"/>
  <c r="D98" i="41"/>
  <c r="C99" i="41"/>
  <c r="D99" i="41"/>
  <c r="C100" i="41"/>
  <c r="D100" i="41"/>
  <c r="C101" i="41"/>
  <c r="D101" i="41"/>
  <c r="D42" i="41"/>
  <c r="C42" i="41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26" i="2"/>
  <c r="F21" i="29"/>
  <c r="E21" i="29"/>
  <c r="F20" i="29"/>
  <c r="E20" i="29"/>
  <c r="F19" i="29"/>
  <c r="E19" i="29"/>
  <c r="C32" i="19"/>
  <c r="B32" i="19"/>
  <c r="A1" i="39"/>
  <c r="F8" i="29"/>
  <c r="F9" i="29"/>
  <c r="H22" i="29"/>
  <c r="H21" i="29"/>
  <c r="G22" i="29"/>
  <c r="G21" i="29"/>
  <c r="D8" i="29"/>
  <c r="D9" i="29"/>
  <c r="D46" i="2"/>
  <c r="I46" i="2"/>
  <c r="D45" i="2"/>
  <c r="I45" i="2"/>
  <c r="D44" i="2"/>
  <c r="I44" i="2"/>
  <c r="D66" i="37"/>
  <c r="J46" i="2"/>
  <c r="H20" i="29"/>
  <c r="H19" i="29"/>
  <c r="H18" i="29"/>
  <c r="C21" i="38"/>
  <c r="C22" i="38"/>
  <c r="C23" i="38"/>
  <c r="C24" i="38"/>
  <c r="C25" i="38"/>
  <c r="C26" i="38"/>
  <c r="C27" i="38"/>
  <c r="C28" i="38"/>
  <c r="C29" i="38"/>
  <c r="C30" i="38"/>
  <c r="C31" i="38"/>
  <c r="C32" i="38"/>
  <c r="C33" i="38"/>
  <c r="C34" i="38"/>
  <c r="C35" i="38"/>
  <c r="C36" i="38"/>
  <c r="C37" i="38"/>
  <c r="C38" i="38"/>
  <c r="C39" i="38"/>
  <c r="C40" i="38"/>
  <c r="C41" i="38"/>
  <c r="C42" i="38"/>
  <c r="C43" i="38"/>
  <c r="C44" i="38"/>
  <c r="C45" i="38"/>
  <c r="C46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0" i="38"/>
  <c r="C61" i="38"/>
  <c r="C62" i="38"/>
  <c r="C63" i="38"/>
  <c r="C64" i="38"/>
  <c r="C65" i="38"/>
  <c r="C66" i="38"/>
  <c r="C67" i="38"/>
  <c r="C68" i="38"/>
  <c r="C69" i="38"/>
  <c r="C70" i="38"/>
  <c r="C71" i="38"/>
  <c r="C72" i="38"/>
  <c r="C73" i="38"/>
  <c r="C74" i="38"/>
  <c r="C75" i="38"/>
  <c r="C76" i="38"/>
  <c r="C77" i="38"/>
  <c r="C78" i="38"/>
  <c r="C79" i="38"/>
  <c r="C20" i="38"/>
  <c r="G20" i="29"/>
  <c r="G19" i="29"/>
  <c r="G18" i="29"/>
  <c r="C21" i="37"/>
  <c r="C22" i="37"/>
  <c r="C23" i="37"/>
  <c r="C24" i="37"/>
  <c r="C25" i="37"/>
  <c r="C26" i="37"/>
  <c r="C27" i="37"/>
  <c r="C28" i="37"/>
  <c r="C29" i="37"/>
  <c r="C30" i="37"/>
  <c r="C31" i="37"/>
  <c r="C32" i="37"/>
  <c r="C33" i="37"/>
  <c r="C34" i="37"/>
  <c r="C35" i="37"/>
  <c r="C36" i="37"/>
  <c r="C37" i="37"/>
  <c r="C38" i="37"/>
  <c r="C39" i="37"/>
  <c r="C40" i="37"/>
  <c r="C41" i="37"/>
  <c r="C42" i="37"/>
  <c r="C43" i="37"/>
  <c r="C44" i="37"/>
  <c r="C45" i="37"/>
  <c r="C46" i="37"/>
  <c r="C47" i="37"/>
  <c r="C48" i="37"/>
  <c r="C49" i="37"/>
  <c r="C50" i="37"/>
  <c r="C51" i="37"/>
  <c r="C52" i="37"/>
  <c r="C53" i="37"/>
  <c r="C54" i="37"/>
  <c r="C55" i="37"/>
  <c r="C56" i="37"/>
  <c r="C57" i="37"/>
  <c r="C58" i="37"/>
  <c r="C59" i="37"/>
  <c r="C60" i="37"/>
  <c r="C61" i="37"/>
  <c r="C62" i="37"/>
  <c r="C63" i="37"/>
  <c r="C64" i="37"/>
  <c r="C65" i="37"/>
  <c r="C66" i="37"/>
  <c r="C20" i="37"/>
  <c r="D43" i="2"/>
  <c r="I43" i="2"/>
  <c r="D42" i="2"/>
  <c r="I42" i="2"/>
  <c r="D41" i="2"/>
  <c r="I41" i="2"/>
  <c r="D40" i="2"/>
  <c r="I40" i="2"/>
  <c r="D39" i="2"/>
  <c r="I39" i="2"/>
  <c r="D38" i="2"/>
  <c r="I38" i="2"/>
  <c r="D37" i="2"/>
  <c r="I37" i="2"/>
  <c r="D36" i="2"/>
  <c r="I36" i="2"/>
  <c r="D35" i="2"/>
  <c r="I35" i="2"/>
  <c r="D34" i="2"/>
  <c r="I34" i="2"/>
  <c r="D33" i="2"/>
  <c r="I33" i="2"/>
  <c r="D32" i="2"/>
  <c r="I32" i="2"/>
  <c r="D31" i="2"/>
  <c r="I31" i="2"/>
  <c r="D30" i="2"/>
  <c r="I30" i="2"/>
  <c r="D29" i="2"/>
  <c r="I29" i="2"/>
  <c r="D28" i="2"/>
  <c r="I28" i="2"/>
  <c r="D27" i="2"/>
  <c r="I27" i="2"/>
  <c r="D26" i="2"/>
  <c r="I26" i="2"/>
  <c r="D25" i="2"/>
  <c r="I25" i="2"/>
  <c r="D24" i="2"/>
  <c r="I24" i="2"/>
  <c r="D23" i="2"/>
  <c r="I23" i="2"/>
  <c r="D22" i="2"/>
  <c r="I22" i="2"/>
  <c r="D21" i="2"/>
  <c r="I21" i="2"/>
  <c r="D20" i="2"/>
  <c r="I20" i="2"/>
  <c r="D19" i="2"/>
  <c r="I19" i="2"/>
  <c r="D18" i="2"/>
  <c r="I18" i="2"/>
  <c r="D17" i="2"/>
  <c r="I17" i="2"/>
  <c r="D16" i="2"/>
  <c r="I16" i="2"/>
  <c r="D15" i="2"/>
  <c r="I15" i="2"/>
  <c r="D14" i="2"/>
  <c r="I14" i="2"/>
  <c r="D13" i="2"/>
  <c r="I13" i="2"/>
  <c r="D12" i="2"/>
  <c r="I12" i="2"/>
  <c r="D11" i="2"/>
  <c r="I11" i="2"/>
  <c r="D10" i="2"/>
  <c r="I10" i="2"/>
  <c r="D9" i="2"/>
  <c r="I9" i="2"/>
  <c r="D8" i="2"/>
  <c r="I8" i="2"/>
  <c r="D7" i="2"/>
  <c r="I7" i="2"/>
  <c r="D6" i="2"/>
  <c r="I6" i="2"/>
  <c r="D5" i="2"/>
  <c r="I5" i="2"/>
  <c r="D4" i="2"/>
  <c r="I4" i="2"/>
  <c r="D3" i="2"/>
  <c r="I3" i="2"/>
  <c r="D2" i="2"/>
  <c r="I2" i="2"/>
  <c r="E7" i="29"/>
  <c r="E6" i="29"/>
  <c r="E5" i="29"/>
  <c r="D5" i="29"/>
  <c r="D6" i="29"/>
  <c r="D7" i="29"/>
  <c r="E45" i="2"/>
  <c r="E46" i="2"/>
  <c r="J45" i="2"/>
  <c r="C48" i="2"/>
  <c r="C49" i="2"/>
  <c r="C50" i="2"/>
  <c r="C51" i="2"/>
  <c r="C52" i="2"/>
  <c r="C54" i="2"/>
  <c r="D54" i="2"/>
  <c r="C20" i="29"/>
  <c r="F7" i="29"/>
  <c r="C7" i="29"/>
  <c r="B24" i="2"/>
  <c r="B26" i="2"/>
  <c r="C19" i="29"/>
  <c r="B5" i="2"/>
  <c r="C18" i="29"/>
  <c r="F6" i="29"/>
  <c r="C6" i="29"/>
  <c r="F5" i="29"/>
  <c r="C5" i="29"/>
  <c r="C727" i="26"/>
  <c r="C475" i="26"/>
  <c r="C9" i="27"/>
  <c r="C10" i="27"/>
  <c r="C11" i="27"/>
  <c r="C12" i="27"/>
  <c r="C13" i="27"/>
  <c r="C14" i="27"/>
  <c r="C15" i="27"/>
  <c r="C16" i="27"/>
  <c r="C17" i="27"/>
  <c r="C18" i="27"/>
  <c r="C19" i="27"/>
  <c r="C20" i="27"/>
  <c r="C21" i="27"/>
  <c r="C22" i="27"/>
  <c r="C23" i="27"/>
  <c r="C24" i="27"/>
  <c r="C25" i="27"/>
  <c r="C26" i="27"/>
  <c r="C27" i="27"/>
  <c r="C28" i="27"/>
  <c r="C29" i="27"/>
  <c r="C30" i="27"/>
  <c r="C31" i="27"/>
  <c r="C32" i="27"/>
  <c r="C33" i="27"/>
  <c r="C34" i="27"/>
  <c r="C35" i="27"/>
  <c r="C36" i="27"/>
  <c r="C37" i="27"/>
  <c r="C38" i="27"/>
  <c r="C39" i="27"/>
  <c r="C40" i="27"/>
  <c r="C41" i="27"/>
  <c r="C42" i="27"/>
  <c r="C43" i="27"/>
  <c r="C44" i="27"/>
  <c r="C45" i="27"/>
  <c r="C46" i="27"/>
  <c r="C47" i="27"/>
  <c r="C48" i="27"/>
  <c r="C49" i="27"/>
  <c r="C50" i="27"/>
  <c r="C8" i="27"/>
  <c r="B25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4" i="2"/>
  <c r="B3" i="2"/>
  <c r="B2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A3" i="19"/>
  <c r="A4" i="19"/>
  <c r="A5" i="19"/>
  <c r="A6" i="19"/>
  <c r="A7" i="19"/>
  <c r="A8" i="19"/>
  <c r="A9" i="19"/>
  <c r="A10" i="19"/>
  <c r="A11" i="19"/>
  <c r="A12" i="19"/>
  <c r="A13" i="19"/>
  <c r="A14" i="19"/>
  <c r="A15" i="19"/>
  <c r="A16" i="19"/>
  <c r="A17" i="19"/>
  <c r="A18" i="19"/>
  <c r="A19" i="19"/>
  <c r="A20" i="19"/>
  <c r="A21" i="19"/>
  <c r="A22" i="19"/>
  <c r="A23" i="19"/>
  <c r="A24" i="19"/>
  <c r="A25" i="19"/>
  <c r="A26" i="19"/>
  <c r="A27" i="19"/>
  <c r="A28" i="19"/>
  <c r="F45" i="2"/>
  <c r="G45" i="2"/>
  <c r="F44" i="2"/>
  <c r="F43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J44" i="2"/>
  <c r="J43" i="2"/>
  <c r="J42" i="2"/>
  <c r="J41" i="2"/>
  <c r="J40" i="2"/>
  <c r="J39" i="2"/>
  <c r="E44" i="2"/>
  <c r="E43" i="2"/>
  <c r="E42" i="2"/>
  <c r="E41" i="2"/>
  <c r="E40" i="2"/>
  <c r="E39" i="2"/>
  <c r="J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H45" i="2"/>
  <c r="H42" i="2"/>
  <c r="H27" i="2"/>
  <c r="H44" i="2"/>
  <c r="H43" i="2"/>
  <c r="H39" i="2"/>
  <c r="H23" i="2"/>
  <c r="H5" i="2"/>
  <c r="H41" i="2"/>
  <c r="H40" i="2"/>
  <c r="H38" i="2"/>
  <c r="H37" i="2"/>
  <c r="H36" i="2"/>
  <c r="H35" i="2"/>
  <c r="H34" i="2"/>
  <c r="H33" i="2"/>
  <c r="H32" i="2"/>
  <c r="H31" i="2"/>
  <c r="H30" i="2"/>
  <c r="H29" i="2"/>
  <c r="H28" i="2"/>
  <c r="H26" i="2"/>
  <c r="H25" i="2"/>
  <c r="H24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4" i="2"/>
  <c r="H3" i="2"/>
  <c r="H2" i="2"/>
  <c r="G41" i="2"/>
  <c r="G42" i="2"/>
  <c r="G43" i="2"/>
  <c r="G44" i="2"/>
  <c r="G40" i="2"/>
  <c r="G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</calcChain>
</file>

<file path=xl/comments1.xml><?xml version="1.0" encoding="utf-8"?>
<comments xmlns="http://schemas.openxmlformats.org/spreadsheetml/2006/main">
  <authors>
    <author>Joshua Hausman</author>
  </authors>
  <commentList>
    <comment ref="E8" authorId="0">
      <text>
        <r>
          <rPr>
            <b/>
            <sz val="9"/>
            <color indexed="81"/>
            <rFont val="Arial"/>
          </rPr>
          <t>Joshua Hausman:</t>
        </r>
        <r>
          <rPr>
            <sz val="9"/>
            <color indexed="81"/>
            <rFont val="Arial"/>
          </rPr>
          <t xml:space="preserve">
See japan_cpi_update.do for the 2013 and 2014 Q4 over Q4 inflation figures.
</t>
        </r>
      </text>
    </comment>
  </commentList>
</comments>
</file>

<file path=xl/sharedStrings.xml><?xml version="1.0" encoding="utf-8"?>
<sst xmlns="http://schemas.openxmlformats.org/spreadsheetml/2006/main" count="12020" uniqueCount="1862">
  <si>
    <t/>
  </si>
  <si>
    <t>Country</t>
  </si>
  <si>
    <t>Japan</t>
  </si>
  <si>
    <t>Quarterly</t>
  </si>
  <si>
    <t>% change</t>
  </si>
  <si>
    <t>Year</t>
  </si>
  <si>
    <t>pop. growth (%)</t>
  </si>
  <si>
    <t>gdp per capita growth (%)</t>
  </si>
  <si>
    <t>gdp per capita</t>
  </si>
  <si>
    <t>VALUE</t>
  </si>
  <si>
    <t>DATE</t>
  </si>
  <si>
    <t>Notes:</t>
  </si>
  <si>
    <t>Last Updated:</t>
  </si>
  <si>
    <t>Date Range:</t>
  </si>
  <si>
    <t>Percent</t>
  </si>
  <si>
    <t>Units:</t>
  </si>
  <si>
    <t>Annual</t>
  </si>
  <si>
    <t>Frequency:</t>
  </si>
  <si>
    <t>Not Seasonally Adjusted</t>
  </si>
  <si>
    <t>Seasonal Adjustment:</t>
  </si>
  <si>
    <t>Release:</t>
  </si>
  <si>
    <t>Source:</t>
  </si>
  <si>
    <t>Series ID:</t>
  </si>
  <si>
    <t>Title:</t>
  </si>
  <si>
    <t>Copyright OECD. Reprinted with permission.</t>
  </si>
  <si>
    <t>(database),http://dx.doi.org/10.1787/data-00052-en (Accessed on date)</t>
  </si>
  <si>
    <t>Indicators - complete database", Main Economic Indicators</t>
  </si>
  <si>
    <t>All OECD data should be cited as follows: OECD, "Main Economic</t>
  </si>
  <si>
    <t>OECD country ID: JPN</t>
  </si>
  <si>
    <t>OECD unit ID: ST</t>
  </si>
  <si>
    <t>OECD descriptor ID: LRUNTTTT</t>
  </si>
  <si>
    <t>Main Economic Indicators (Not a Press Release)</t>
  </si>
  <si>
    <t>Organisation for Economic Co-operation and Development</t>
  </si>
  <si>
    <t>LRUNTTTTJPA156N</t>
  </si>
  <si>
    <t>Unemployment Rate: Aged 15 and Over: All Persons for Japan</t>
  </si>
  <si>
    <t>OECD unit ID: STSA</t>
  </si>
  <si>
    <t>Monthly</t>
  </si>
  <si>
    <t>Seasonally Adjusted</t>
  </si>
  <si>
    <t>LRUNTTTTJPM156S</t>
  </si>
  <si>
    <t xml:space="preserve">Real GDP </t>
  </si>
  <si>
    <t>(% change)</t>
  </si>
  <si>
    <t>(%)</t>
  </si>
  <si>
    <t>Unemployment rate</t>
  </si>
  <si>
    <t>OECD descriptor ID: LFWA64TT</t>
  </si>
  <si>
    <t>Persons</t>
  </si>
  <si>
    <t>LFWA64TTJPA647N</t>
  </si>
  <si>
    <t>gdp per working age</t>
  </si>
  <si>
    <t>gdp per working age growth</t>
  </si>
  <si>
    <t>OECD country ID: USA</t>
  </si>
  <si>
    <t>LFWA64TTUSA647N</t>
  </si>
  <si>
    <t>States (NIPA) - (http://www.bea.gov/national/pdf/nipaguid.pdf)</t>
  </si>
  <si>
    <t>A Guide to the National Income and Product Accounts of the United</t>
  </si>
  <si>
    <t>BEA Account Code: A191RX1</t>
  </si>
  <si>
    <t>Billions of Chained 2009 Dollars</t>
  </si>
  <si>
    <t>Gross Domestic Product</t>
  </si>
  <si>
    <t>GDPCA</t>
  </si>
  <si>
    <t>Real Gross Domestic Product</t>
  </si>
  <si>
    <t>OECD descriptor ID: LFEM64TT</t>
  </si>
  <si>
    <t>LFEM64TTJPA647N</t>
  </si>
  <si>
    <t>epop</t>
  </si>
  <si>
    <t>LFEM64TTUSA647N</t>
  </si>
  <si>
    <t>United States</t>
  </si>
  <si>
    <t>..</t>
  </si>
  <si>
    <t>United Kingdom</t>
  </si>
  <si>
    <t>Switzerland</t>
  </si>
  <si>
    <t>Sweden</t>
  </si>
  <si>
    <t>Spain</t>
  </si>
  <si>
    <t>Portugal</t>
  </si>
  <si>
    <t>New Zealand</t>
  </si>
  <si>
    <t>Netherlands</t>
  </si>
  <si>
    <t>Korea</t>
  </si>
  <si>
    <t>Italy</t>
  </si>
  <si>
    <t>Ireland</t>
  </si>
  <si>
    <t>Germany</t>
  </si>
  <si>
    <t>France</t>
  </si>
  <si>
    <t>Finland</t>
  </si>
  <si>
    <t>Denmark</t>
  </si>
  <si>
    <t>Canada</t>
  </si>
  <si>
    <t>Belgium</t>
  </si>
  <si>
    <t>Austria</t>
  </si>
  <si>
    <t>Australia</t>
  </si>
  <si>
    <t>Time</t>
  </si>
  <si>
    <t>year</t>
  </si>
  <si>
    <t>-</t>
  </si>
  <si>
    <t>Concept Label</t>
  </si>
  <si>
    <t>Concept Code</t>
  </si>
  <si>
    <t>Country Label</t>
  </si>
  <si>
    <t>Country Code</t>
  </si>
  <si>
    <t>Data Source Label</t>
  </si>
  <si>
    <t>Data Source Code</t>
  </si>
  <si>
    <t>Status Label</t>
  </si>
  <si>
    <t>Status Code</t>
  </si>
  <si>
    <t>Unit Label</t>
  </si>
  <si>
    <t>Unit Code</t>
  </si>
  <si>
    <t>Time Label</t>
  </si>
  <si>
    <t>Time Code</t>
  </si>
  <si>
    <t>Frequency Label</t>
  </si>
  <si>
    <t>Frequency Code</t>
  </si>
  <si>
    <t>Value</t>
  </si>
  <si>
    <t>Interest Rates, Money Market Rate</t>
  </si>
  <si>
    <t>FIMM</t>
  </si>
  <si>
    <t>International Financial Statistics (IFS)</t>
  </si>
  <si>
    <t>IFS</t>
  </si>
  <si>
    <t>Published</t>
  </si>
  <si>
    <t>PUB</t>
  </si>
  <si>
    <t>Percent per Annum</t>
  </si>
  <si>
    <t>PAN</t>
  </si>
  <si>
    <t>A</t>
  </si>
  <si>
    <t>Money market interest rate</t>
  </si>
  <si>
    <t>M</t>
  </si>
  <si>
    <t>2013M10</t>
  </si>
  <si>
    <t>2013 Oct</t>
  </si>
  <si>
    <t>2013M9</t>
  </si>
  <si>
    <t>2013 Sep</t>
  </si>
  <si>
    <t>2013M8</t>
  </si>
  <si>
    <t>2013 Aug</t>
  </si>
  <si>
    <t>2013M7</t>
  </si>
  <si>
    <t>2013 Jul</t>
  </si>
  <si>
    <t>2013M6</t>
  </si>
  <si>
    <t>2013 Jun</t>
  </si>
  <si>
    <t>2013M5</t>
  </si>
  <si>
    <t>2013 May</t>
  </si>
  <si>
    <t>2013M4</t>
  </si>
  <si>
    <t>2013 Apr</t>
  </si>
  <si>
    <t>2013M3</t>
  </si>
  <si>
    <t>2013 Mar</t>
  </si>
  <si>
    <t>2013M2</t>
  </si>
  <si>
    <t>2013 Feb</t>
  </si>
  <si>
    <t>2013M1</t>
  </si>
  <si>
    <t>2013 Jan</t>
  </si>
  <si>
    <t>2012M12</t>
  </si>
  <si>
    <t>2012 Dec</t>
  </si>
  <si>
    <t>2012M11</t>
  </si>
  <si>
    <t>2012 Nov</t>
  </si>
  <si>
    <t>2012M10</t>
  </si>
  <si>
    <t>2012 Oct</t>
  </si>
  <si>
    <t>2012M9</t>
  </si>
  <si>
    <t>2012 Sep</t>
  </si>
  <si>
    <t>2012M8</t>
  </si>
  <si>
    <t>2012 Aug</t>
  </si>
  <si>
    <t>2012M7</t>
  </si>
  <si>
    <t>2012 Jul</t>
  </si>
  <si>
    <t>2012M6</t>
  </si>
  <si>
    <t>2012 Jun</t>
  </si>
  <si>
    <t>2012M5</t>
  </si>
  <si>
    <t>2012 May</t>
  </si>
  <si>
    <t>2012M4</t>
  </si>
  <si>
    <t>2012 Apr</t>
  </si>
  <si>
    <t>2012M3</t>
  </si>
  <si>
    <t>2012 Mar</t>
  </si>
  <si>
    <t>2012M2</t>
  </si>
  <si>
    <t>2012 Feb</t>
  </si>
  <si>
    <t>2012M1</t>
  </si>
  <si>
    <t>2012 Jan</t>
  </si>
  <si>
    <t>2011M12</t>
  </si>
  <si>
    <t>2011 Dec</t>
  </si>
  <si>
    <t>2011M11</t>
  </si>
  <si>
    <t>2011 Nov</t>
  </si>
  <si>
    <t>2011M10</t>
  </si>
  <si>
    <t>2011 Oct</t>
  </si>
  <si>
    <t>2011M9</t>
  </si>
  <si>
    <t>2011 Sep</t>
  </si>
  <si>
    <t>2011M8</t>
  </si>
  <si>
    <t>2011 Aug</t>
  </si>
  <si>
    <t>2011M7</t>
  </si>
  <si>
    <t>2011 Jul</t>
  </si>
  <si>
    <t>2011M6</t>
  </si>
  <si>
    <t>2011 Jun</t>
  </si>
  <si>
    <t>2011M5</t>
  </si>
  <si>
    <t>2011 May</t>
  </si>
  <si>
    <t>2011M4</t>
  </si>
  <si>
    <t>2011 Apr</t>
  </si>
  <si>
    <t>2011M3</t>
  </si>
  <si>
    <t>2011 Mar</t>
  </si>
  <si>
    <t>2011M2</t>
  </si>
  <si>
    <t>2011 Feb</t>
  </si>
  <si>
    <t>2011M1</t>
  </si>
  <si>
    <t>2011 Jan</t>
  </si>
  <si>
    <t>2010M12</t>
  </si>
  <si>
    <t>2010 Dec</t>
  </si>
  <si>
    <t>2010M11</t>
  </si>
  <si>
    <t>2010 Nov</t>
  </si>
  <si>
    <t>2010M10</t>
  </si>
  <si>
    <t>2010 Oct</t>
  </si>
  <si>
    <t>2010M9</t>
  </si>
  <si>
    <t>2010 Sep</t>
  </si>
  <si>
    <t>2010M8</t>
  </si>
  <si>
    <t>2010 Aug</t>
  </si>
  <si>
    <t>2010M7</t>
  </si>
  <si>
    <t>2010 Jul</t>
  </si>
  <si>
    <t>2010M6</t>
  </si>
  <si>
    <t>2010 Jun</t>
  </si>
  <si>
    <t>2010M5</t>
  </si>
  <si>
    <t>2010 May</t>
  </si>
  <si>
    <t>2010M4</t>
  </si>
  <si>
    <t>2010 Apr</t>
  </si>
  <si>
    <t>2010M3</t>
  </si>
  <si>
    <t>2010 Mar</t>
  </si>
  <si>
    <t>2010M2</t>
  </si>
  <si>
    <t>2010 Feb</t>
  </si>
  <si>
    <t>2010M1</t>
  </si>
  <si>
    <t>2010 Jan</t>
  </si>
  <si>
    <t>2009M12</t>
  </si>
  <si>
    <t>2009 Dec</t>
  </si>
  <si>
    <t>2009M11</t>
  </si>
  <si>
    <t>2009 Nov</t>
  </si>
  <si>
    <t>2009M10</t>
  </si>
  <si>
    <t>2009 Oct</t>
  </si>
  <si>
    <t>2009M9</t>
  </si>
  <si>
    <t>2009 Sep</t>
  </si>
  <si>
    <t>2009M8</t>
  </si>
  <si>
    <t>2009 Aug</t>
  </si>
  <si>
    <t>2009M7</t>
  </si>
  <si>
    <t>2009 Jul</t>
  </si>
  <si>
    <t>2009M6</t>
  </si>
  <si>
    <t>2009 Jun</t>
  </si>
  <si>
    <t>2009M5</t>
  </si>
  <si>
    <t>2009 May</t>
  </si>
  <si>
    <t>2009M4</t>
  </si>
  <si>
    <t>2009 Apr</t>
  </si>
  <si>
    <t>2009M3</t>
  </si>
  <si>
    <t>2009 Mar</t>
  </si>
  <si>
    <t>2009M2</t>
  </si>
  <si>
    <t>2009 Feb</t>
  </si>
  <si>
    <t>2009M1</t>
  </si>
  <si>
    <t>2009 Jan</t>
  </si>
  <si>
    <t>2008M12</t>
  </si>
  <si>
    <t>2008 Dec</t>
  </si>
  <si>
    <t>2008M11</t>
  </si>
  <si>
    <t>2008 Nov</t>
  </si>
  <si>
    <t>2008M10</t>
  </si>
  <si>
    <t>2008 Oct</t>
  </si>
  <si>
    <t>2008M9</t>
  </si>
  <si>
    <t>2008 Sep</t>
  </si>
  <si>
    <t>2008M8</t>
  </si>
  <si>
    <t>2008 Aug</t>
  </si>
  <si>
    <t>2008M7</t>
  </si>
  <si>
    <t>2008 Jul</t>
  </si>
  <si>
    <t>2008M6</t>
  </si>
  <si>
    <t>2008 Jun</t>
  </si>
  <si>
    <t>2008M5</t>
  </si>
  <si>
    <t>2008 May</t>
  </si>
  <si>
    <t>2008M4</t>
  </si>
  <si>
    <t>2008 Apr</t>
  </si>
  <si>
    <t>2008M3</t>
  </si>
  <si>
    <t>2008 Mar</t>
  </si>
  <si>
    <t>2008M2</t>
  </si>
  <si>
    <t>2008 Feb</t>
  </si>
  <si>
    <t>2008M1</t>
  </si>
  <si>
    <t>2008 Jan</t>
  </si>
  <si>
    <t>2007M12</t>
  </si>
  <si>
    <t>2007 Dec</t>
  </si>
  <si>
    <t>2007M11</t>
  </si>
  <si>
    <t>2007 Nov</t>
  </si>
  <si>
    <t>2007M10</t>
  </si>
  <si>
    <t>2007 Oct</t>
  </si>
  <si>
    <t>2007M9</t>
  </si>
  <si>
    <t>2007 Sep</t>
  </si>
  <si>
    <t>2007M8</t>
  </si>
  <si>
    <t>2007 Aug</t>
  </si>
  <si>
    <t>2007M7</t>
  </si>
  <si>
    <t>2007 Jul</t>
  </si>
  <si>
    <t>2007M6</t>
  </si>
  <si>
    <t>2007 Jun</t>
  </si>
  <si>
    <t>2007M5</t>
  </si>
  <si>
    <t>2007 May</t>
  </si>
  <si>
    <t>2007M4</t>
  </si>
  <si>
    <t>2007 Apr</t>
  </si>
  <si>
    <t>2007M3</t>
  </si>
  <si>
    <t>2007 Mar</t>
  </si>
  <si>
    <t>2007M2</t>
  </si>
  <si>
    <t>2007 Feb</t>
  </si>
  <si>
    <t>2007M1</t>
  </si>
  <si>
    <t>2007 Jan</t>
  </si>
  <si>
    <t>2006M12</t>
  </si>
  <si>
    <t>2006 Dec</t>
  </si>
  <si>
    <t>2006M11</t>
  </si>
  <si>
    <t>2006 Nov</t>
  </si>
  <si>
    <t>2006M10</t>
  </si>
  <si>
    <t>2006 Oct</t>
  </si>
  <si>
    <t>2006M9</t>
  </si>
  <si>
    <t>2006 Sep</t>
  </si>
  <si>
    <t>2006M8</t>
  </si>
  <si>
    <t>2006 Aug</t>
  </si>
  <si>
    <t>2006M7</t>
  </si>
  <si>
    <t>2006 Jul</t>
  </si>
  <si>
    <t>2006M6</t>
  </si>
  <si>
    <t>2006 Jun</t>
  </si>
  <si>
    <t>2006M5</t>
  </si>
  <si>
    <t>2006 May</t>
  </si>
  <si>
    <t>2006M4</t>
  </si>
  <si>
    <t>2006 Apr</t>
  </si>
  <si>
    <t>2006M3</t>
  </si>
  <si>
    <t>2006 Mar</t>
  </si>
  <si>
    <t>2006M2</t>
  </si>
  <si>
    <t>2006 Feb</t>
  </si>
  <si>
    <t>2006M1</t>
  </si>
  <si>
    <t>2006 Jan</t>
  </si>
  <si>
    <t>2005M12</t>
  </si>
  <si>
    <t>2005 Dec</t>
  </si>
  <si>
    <t>2005M11</t>
  </si>
  <si>
    <t>2005 Nov</t>
  </si>
  <si>
    <t>2005M10</t>
  </si>
  <si>
    <t>2005 Oct</t>
  </si>
  <si>
    <t>2005M9</t>
  </si>
  <si>
    <t>2005 Sep</t>
  </si>
  <si>
    <t>2005M8</t>
  </si>
  <si>
    <t>2005 Aug</t>
  </si>
  <si>
    <t>2005M7</t>
  </si>
  <si>
    <t>2005 Jul</t>
  </si>
  <si>
    <t>2005M6</t>
  </si>
  <si>
    <t>2005 Jun</t>
  </si>
  <si>
    <t>2005M5</t>
  </si>
  <si>
    <t>2005 May</t>
  </si>
  <si>
    <t>2005M4</t>
  </si>
  <si>
    <t>2005 Apr</t>
  </si>
  <si>
    <t>2005M3</t>
  </si>
  <si>
    <t>2005 Mar</t>
  </si>
  <si>
    <t>2005M2</t>
  </si>
  <si>
    <t>2005 Feb</t>
  </si>
  <si>
    <t>2005M1</t>
  </si>
  <si>
    <t>2005 Jan</t>
  </si>
  <si>
    <t>2004M12</t>
  </si>
  <si>
    <t>2004 Dec</t>
  </si>
  <si>
    <t>2004M11</t>
  </si>
  <si>
    <t>2004 Nov</t>
  </si>
  <si>
    <t>2004M10</t>
  </si>
  <si>
    <t>2004 Oct</t>
  </si>
  <si>
    <t>2004M9</t>
  </si>
  <si>
    <t>2004 Sep</t>
  </si>
  <si>
    <t>2004M8</t>
  </si>
  <si>
    <t>2004 Aug</t>
  </si>
  <si>
    <t>2004M7</t>
  </si>
  <si>
    <t>2004 Jul</t>
  </si>
  <si>
    <t>2004M6</t>
  </si>
  <si>
    <t>2004 Jun</t>
  </si>
  <si>
    <t>2004M5</t>
  </si>
  <si>
    <t>2004 May</t>
  </si>
  <si>
    <t>2004M4</t>
  </si>
  <si>
    <t>2004 Apr</t>
  </si>
  <si>
    <t>2004M3</t>
  </si>
  <si>
    <t>2004 Mar</t>
  </si>
  <si>
    <t>2004M2</t>
  </si>
  <si>
    <t>2004 Feb</t>
  </si>
  <si>
    <t>2004M1</t>
  </si>
  <si>
    <t>2004 Jan</t>
  </si>
  <si>
    <t>2003M12</t>
  </si>
  <si>
    <t>2003 Dec</t>
  </si>
  <si>
    <t>2003M11</t>
  </si>
  <si>
    <t>2003 Nov</t>
  </si>
  <si>
    <t>2003M10</t>
  </si>
  <si>
    <t>2003 Oct</t>
  </si>
  <si>
    <t>2003M9</t>
  </si>
  <si>
    <t>2003 Sep</t>
  </si>
  <si>
    <t>2003M8</t>
  </si>
  <si>
    <t>2003 Aug</t>
  </si>
  <si>
    <t>2003M7</t>
  </si>
  <si>
    <t>2003 Jul</t>
  </si>
  <si>
    <t>2003M6</t>
  </si>
  <si>
    <t>2003 Jun</t>
  </si>
  <si>
    <t>2003M5</t>
  </si>
  <si>
    <t>2003 May</t>
  </si>
  <si>
    <t>2003M4</t>
  </si>
  <si>
    <t>2003 Apr</t>
  </si>
  <si>
    <t>2003M3</t>
  </si>
  <si>
    <t>2003 Mar</t>
  </si>
  <si>
    <t>2003M2</t>
  </si>
  <si>
    <t>2003 Feb</t>
  </si>
  <si>
    <t>2003M1</t>
  </si>
  <si>
    <t>2003 Jan</t>
  </si>
  <si>
    <t>2002M12</t>
  </si>
  <si>
    <t>2002 Dec</t>
  </si>
  <si>
    <t>2002M11</t>
  </si>
  <si>
    <t>2002 Nov</t>
  </si>
  <si>
    <t>2002M10</t>
  </si>
  <si>
    <t>2002 Oct</t>
  </si>
  <si>
    <t>2002M9</t>
  </si>
  <si>
    <t>2002 Sep</t>
  </si>
  <si>
    <t>2002M8</t>
  </si>
  <si>
    <t>2002 Aug</t>
  </si>
  <si>
    <t>2002M7</t>
  </si>
  <si>
    <t>2002 Jul</t>
  </si>
  <si>
    <t>2002M6</t>
  </si>
  <si>
    <t>2002 Jun</t>
  </si>
  <si>
    <t>2002M5</t>
  </si>
  <si>
    <t>2002 May</t>
  </si>
  <si>
    <t>2002M4</t>
  </si>
  <si>
    <t>2002 Apr</t>
  </si>
  <si>
    <t>2002M3</t>
  </si>
  <si>
    <t>2002 Mar</t>
  </si>
  <si>
    <t>2002M2</t>
  </si>
  <si>
    <t>2002 Feb</t>
  </si>
  <si>
    <t>2002M1</t>
  </si>
  <si>
    <t>2002 Jan</t>
  </si>
  <si>
    <t>2001M12</t>
  </si>
  <si>
    <t>2001 Dec</t>
  </si>
  <si>
    <t>2001M11</t>
  </si>
  <si>
    <t>2001 Nov</t>
  </si>
  <si>
    <t>2001M10</t>
  </si>
  <si>
    <t>2001 Oct</t>
  </si>
  <si>
    <t>2001M9</t>
  </si>
  <si>
    <t>2001 Sep</t>
  </si>
  <si>
    <t>2001M8</t>
  </si>
  <si>
    <t>2001 Aug</t>
  </si>
  <si>
    <t>2001M7</t>
  </si>
  <si>
    <t>2001 Jul</t>
  </si>
  <si>
    <t>2001M6</t>
  </si>
  <si>
    <t>2001 Jun</t>
  </si>
  <si>
    <t>2001M5</t>
  </si>
  <si>
    <t>2001 May</t>
  </si>
  <si>
    <t>2001M4</t>
  </si>
  <si>
    <t>2001 Apr</t>
  </si>
  <si>
    <t>2001M3</t>
  </si>
  <si>
    <t>2001 Mar</t>
  </si>
  <si>
    <t>2001M2</t>
  </si>
  <si>
    <t>2001 Feb</t>
  </si>
  <si>
    <t>2001M1</t>
  </si>
  <si>
    <t>2001 Jan</t>
  </si>
  <si>
    <t>2000M12</t>
  </si>
  <si>
    <t>2000 Dec</t>
  </si>
  <si>
    <t>2000M11</t>
  </si>
  <si>
    <t>2000 Nov</t>
  </si>
  <si>
    <t>2000M10</t>
  </si>
  <si>
    <t>2000 Oct</t>
  </si>
  <si>
    <t>2000M9</t>
  </si>
  <si>
    <t>2000 Sep</t>
  </si>
  <si>
    <t>2000M8</t>
  </si>
  <si>
    <t>2000 Aug</t>
  </si>
  <si>
    <t>2000M7</t>
  </si>
  <si>
    <t>2000 Jul</t>
  </si>
  <si>
    <t>2000M6</t>
  </si>
  <si>
    <t>2000 Jun</t>
  </si>
  <si>
    <t>2000M5</t>
  </si>
  <si>
    <t>2000 May</t>
  </si>
  <si>
    <t>2000M4</t>
  </si>
  <si>
    <t>2000 Apr</t>
  </si>
  <si>
    <t>2000M3</t>
  </si>
  <si>
    <t>2000 Mar</t>
  </si>
  <si>
    <t>2000M2</t>
  </si>
  <si>
    <t>2000 Feb</t>
  </si>
  <si>
    <t>2000M1</t>
  </si>
  <si>
    <t>2000 Jan</t>
  </si>
  <si>
    <t>1999M12</t>
  </si>
  <si>
    <t>1999 Dec</t>
  </si>
  <si>
    <t>1999M11</t>
  </si>
  <si>
    <t>1999 Nov</t>
  </si>
  <si>
    <t>1999M10</t>
  </si>
  <si>
    <t>1999 Oct</t>
  </si>
  <si>
    <t>1999M9</t>
  </si>
  <si>
    <t>1999 Sep</t>
  </si>
  <si>
    <t>1999M8</t>
  </si>
  <si>
    <t>1999 Aug</t>
  </si>
  <si>
    <t>1999M7</t>
  </si>
  <si>
    <t>1999 Jul</t>
  </si>
  <si>
    <t>1999M6</t>
  </si>
  <si>
    <t>1999 Jun</t>
  </si>
  <si>
    <t>1999M5</t>
  </si>
  <si>
    <t>1999 May</t>
  </si>
  <si>
    <t>1999M4</t>
  </si>
  <si>
    <t>1999 Apr</t>
  </si>
  <si>
    <t>1999M3</t>
  </si>
  <si>
    <t>1999 Mar</t>
  </si>
  <si>
    <t>1999M2</t>
  </si>
  <si>
    <t>1999 Feb</t>
  </si>
  <si>
    <t>1999M1</t>
  </si>
  <si>
    <t>1999 Jan</t>
  </si>
  <si>
    <t>1998M12</t>
  </si>
  <si>
    <t>1998 Dec</t>
  </si>
  <si>
    <t>1998M11</t>
  </si>
  <si>
    <t>1998 Nov</t>
  </si>
  <si>
    <t>1998M10</t>
  </si>
  <si>
    <t>1998 Oct</t>
  </si>
  <si>
    <t>1998M9</t>
  </si>
  <si>
    <t>1998 Sep</t>
  </si>
  <si>
    <t>1998M8</t>
  </si>
  <si>
    <t>1998 Aug</t>
  </si>
  <si>
    <t>1998M7</t>
  </si>
  <si>
    <t>1998 Jul</t>
  </si>
  <si>
    <t>1998M6</t>
  </si>
  <si>
    <t>1998 Jun</t>
  </si>
  <si>
    <t>1998M5</t>
  </si>
  <si>
    <t>1998 May</t>
  </si>
  <si>
    <t>1998M4</t>
  </si>
  <si>
    <t>1998 Apr</t>
  </si>
  <si>
    <t>1998M3</t>
  </si>
  <si>
    <t>1998 Mar</t>
  </si>
  <si>
    <t>1998M2</t>
  </si>
  <si>
    <t>1998 Feb</t>
  </si>
  <si>
    <t>1998M1</t>
  </si>
  <si>
    <t>1998 Jan</t>
  </si>
  <si>
    <t>1997M12</t>
  </si>
  <si>
    <t>1997 Dec</t>
  </si>
  <si>
    <t>1997M11</t>
  </si>
  <si>
    <t>1997 Nov</t>
  </si>
  <si>
    <t>1997M10</t>
  </si>
  <si>
    <t>1997 Oct</t>
  </si>
  <si>
    <t>1997M9</t>
  </si>
  <si>
    <t>1997 Sep</t>
  </si>
  <si>
    <t>1997M8</t>
  </si>
  <si>
    <t>1997 Aug</t>
  </si>
  <si>
    <t>1997M7</t>
  </si>
  <si>
    <t>1997 Jul</t>
  </si>
  <si>
    <t>1997M6</t>
  </si>
  <si>
    <t>1997 Jun</t>
  </si>
  <si>
    <t>1997M5</t>
  </si>
  <si>
    <t>1997 May</t>
  </si>
  <si>
    <t>1997M4</t>
  </si>
  <si>
    <t>1997 Apr</t>
  </si>
  <si>
    <t>1997M3</t>
  </si>
  <si>
    <t>1997 Mar</t>
  </si>
  <si>
    <t>1997M2</t>
  </si>
  <si>
    <t>1997 Feb</t>
  </si>
  <si>
    <t>1997M1</t>
  </si>
  <si>
    <t>1997 Jan</t>
  </si>
  <si>
    <t>1996M12</t>
  </si>
  <si>
    <t>1996 Dec</t>
  </si>
  <si>
    <t>1996M11</t>
  </si>
  <si>
    <t>1996 Nov</t>
  </si>
  <si>
    <t>1996M10</t>
  </si>
  <si>
    <t>1996 Oct</t>
  </si>
  <si>
    <t>1996M9</t>
  </si>
  <si>
    <t>1996 Sep</t>
  </si>
  <si>
    <t>1996M8</t>
  </si>
  <si>
    <t>1996 Aug</t>
  </si>
  <si>
    <t>1996M7</t>
  </si>
  <si>
    <t>1996 Jul</t>
  </si>
  <si>
    <t>1996M6</t>
  </si>
  <si>
    <t>1996 Jun</t>
  </si>
  <si>
    <t>1996M5</t>
  </si>
  <si>
    <t>1996 May</t>
  </si>
  <si>
    <t>1996M4</t>
  </si>
  <si>
    <t>1996 Apr</t>
  </si>
  <si>
    <t>1996M3</t>
  </si>
  <si>
    <t>1996 Mar</t>
  </si>
  <si>
    <t>1996M2</t>
  </si>
  <si>
    <t>1996 Feb</t>
  </si>
  <si>
    <t>1996M1</t>
  </si>
  <si>
    <t>1996 Jan</t>
  </si>
  <si>
    <t>1995M12</t>
  </si>
  <si>
    <t>1995 Dec</t>
  </si>
  <si>
    <t>1995M11</t>
  </si>
  <si>
    <t>1995 Nov</t>
  </si>
  <si>
    <t>1995M10</t>
  </si>
  <si>
    <t>1995 Oct</t>
  </si>
  <si>
    <t>1995M9</t>
  </si>
  <si>
    <t>1995 Sep</t>
  </si>
  <si>
    <t>1995M8</t>
  </si>
  <si>
    <t>1995 Aug</t>
  </si>
  <si>
    <t>1995M7</t>
  </si>
  <si>
    <t>1995 Jul</t>
  </si>
  <si>
    <t>1995M6</t>
  </si>
  <si>
    <t>1995 Jun</t>
  </si>
  <si>
    <t>1995M5</t>
  </si>
  <si>
    <t>1995 May</t>
  </si>
  <si>
    <t>1995M4</t>
  </si>
  <si>
    <t>1995 Apr</t>
  </si>
  <si>
    <t>1995M3</t>
  </si>
  <si>
    <t>1995 Mar</t>
  </si>
  <si>
    <t>1995M2</t>
  </si>
  <si>
    <t>1995 Feb</t>
  </si>
  <si>
    <t>1995M1</t>
  </si>
  <si>
    <t>1995 Jan</t>
  </si>
  <si>
    <t>1994M12</t>
  </si>
  <si>
    <t>1994 Dec</t>
  </si>
  <si>
    <t>1994M11</t>
  </si>
  <si>
    <t>1994 Nov</t>
  </si>
  <si>
    <t>1994M10</t>
  </si>
  <si>
    <t>1994 Oct</t>
  </si>
  <si>
    <t>1994M9</t>
  </si>
  <si>
    <t>1994 Sep</t>
  </si>
  <si>
    <t>1994M8</t>
  </si>
  <si>
    <t>1994 Aug</t>
  </si>
  <si>
    <t>1994M7</t>
  </si>
  <si>
    <t>1994 Jul</t>
  </si>
  <si>
    <t>1994M6</t>
  </si>
  <si>
    <t>1994 Jun</t>
  </si>
  <si>
    <t>1994M5</t>
  </si>
  <si>
    <t>1994 May</t>
  </si>
  <si>
    <t>1994M4</t>
  </si>
  <si>
    <t>1994 Apr</t>
  </si>
  <si>
    <t>1994M3</t>
  </si>
  <si>
    <t>1994 Mar</t>
  </si>
  <si>
    <t>1994M2</t>
  </si>
  <si>
    <t>1994 Feb</t>
  </si>
  <si>
    <t>1994M1</t>
  </si>
  <si>
    <t>1994 Jan</t>
  </si>
  <si>
    <t>1993M12</t>
  </si>
  <si>
    <t>1993 Dec</t>
  </si>
  <si>
    <t>1993M11</t>
  </si>
  <si>
    <t>1993 Nov</t>
  </si>
  <si>
    <t>1993M10</t>
  </si>
  <si>
    <t>1993 Oct</t>
  </si>
  <si>
    <t>1993M9</t>
  </si>
  <si>
    <t>1993 Sep</t>
  </si>
  <si>
    <t>1993M8</t>
  </si>
  <si>
    <t>1993 Aug</t>
  </si>
  <si>
    <t>1993M7</t>
  </si>
  <si>
    <t>1993 Jul</t>
  </si>
  <si>
    <t>1993M6</t>
  </si>
  <si>
    <t>1993 Jun</t>
  </si>
  <si>
    <t>1993M5</t>
  </si>
  <si>
    <t>1993 May</t>
  </si>
  <si>
    <t>1993M4</t>
  </si>
  <si>
    <t>1993 Apr</t>
  </si>
  <si>
    <t>1993M3</t>
  </si>
  <si>
    <t>1993 Mar</t>
  </si>
  <si>
    <t>1993M2</t>
  </si>
  <si>
    <t>1993 Feb</t>
  </si>
  <si>
    <t>1993M1</t>
  </si>
  <si>
    <t>1993 Jan</t>
  </si>
  <si>
    <t>1992M12</t>
  </si>
  <si>
    <t>1992 Dec</t>
  </si>
  <si>
    <t>1992M11</t>
  </si>
  <si>
    <t>1992 Nov</t>
  </si>
  <si>
    <t>1992M10</t>
  </si>
  <si>
    <t>1992 Oct</t>
  </si>
  <si>
    <t>1992M9</t>
  </si>
  <si>
    <t>1992 Sep</t>
  </si>
  <si>
    <t>1992M8</t>
  </si>
  <si>
    <t>1992 Aug</t>
  </si>
  <si>
    <t>1992M7</t>
  </si>
  <si>
    <t>1992 Jul</t>
  </si>
  <si>
    <t>1992M6</t>
  </si>
  <si>
    <t>1992 Jun</t>
  </si>
  <si>
    <t>1992M5</t>
  </si>
  <si>
    <t>1992 May</t>
  </si>
  <si>
    <t>1992M4</t>
  </si>
  <si>
    <t>1992 Apr</t>
  </si>
  <si>
    <t>1992M3</t>
  </si>
  <si>
    <t>1992 Mar</t>
  </si>
  <si>
    <t>1992M2</t>
  </si>
  <si>
    <t>1992 Feb</t>
  </si>
  <si>
    <t>1992M1</t>
  </si>
  <si>
    <t>1992 Jan</t>
  </si>
  <si>
    <t>1991M12</t>
  </si>
  <si>
    <t>1991 Dec</t>
  </si>
  <si>
    <t>1991M11</t>
  </si>
  <si>
    <t>1991 Nov</t>
  </si>
  <si>
    <t>1991M10</t>
  </si>
  <si>
    <t>1991 Oct</t>
  </si>
  <si>
    <t>1991M9</t>
  </si>
  <si>
    <t>1991 Sep</t>
  </si>
  <si>
    <t>1991M8</t>
  </si>
  <si>
    <t>1991 Aug</t>
  </si>
  <si>
    <t>1991M7</t>
  </si>
  <si>
    <t>1991 Jul</t>
  </si>
  <si>
    <t>1991M6</t>
  </si>
  <si>
    <t>1991 Jun</t>
  </si>
  <si>
    <t>1991M5</t>
  </si>
  <si>
    <t>1991 May</t>
  </si>
  <si>
    <t>1991M4</t>
  </si>
  <si>
    <t>1991 Apr</t>
  </si>
  <si>
    <t>1991M3</t>
  </si>
  <si>
    <t>1991 Mar</t>
  </si>
  <si>
    <t>1991M2</t>
  </si>
  <si>
    <t>1991 Feb</t>
  </si>
  <si>
    <t>1991M1</t>
  </si>
  <si>
    <t>1991 Jan</t>
  </si>
  <si>
    <t>1990M12</t>
  </si>
  <si>
    <t>1990 Dec</t>
  </si>
  <si>
    <t>1990M11</t>
  </si>
  <si>
    <t>1990 Nov</t>
  </si>
  <si>
    <t>1990M10</t>
  </si>
  <si>
    <t>1990 Oct</t>
  </si>
  <si>
    <t>1990M9</t>
  </si>
  <si>
    <t>1990 Sep</t>
  </si>
  <si>
    <t>1990M8</t>
  </si>
  <si>
    <t>1990 Aug</t>
  </si>
  <si>
    <t>1990M7</t>
  </si>
  <si>
    <t>1990 Jul</t>
  </si>
  <si>
    <t>1990M6</t>
  </si>
  <si>
    <t>1990 Jun</t>
  </si>
  <si>
    <t>1990M5</t>
  </si>
  <si>
    <t>1990 May</t>
  </si>
  <si>
    <t>1990M4</t>
  </si>
  <si>
    <t>1990 Apr</t>
  </si>
  <si>
    <t>1990M3</t>
  </si>
  <si>
    <t>1990 Mar</t>
  </si>
  <si>
    <t>1990M2</t>
  </si>
  <si>
    <t>1990 Feb</t>
  </si>
  <si>
    <t>1990M1</t>
  </si>
  <si>
    <t>1990 Jan</t>
  </si>
  <si>
    <t>1989M12</t>
  </si>
  <si>
    <t>1989 Dec</t>
  </si>
  <si>
    <t>1989M11</t>
  </si>
  <si>
    <t>1989 Nov</t>
  </si>
  <si>
    <t>1989M10</t>
  </si>
  <si>
    <t>1989 Oct</t>
  </si>
  <si>
    <t>1989M9</t>
  </si>
  <si>
    <t>1989 Sep</t>
  </si>
  <si>
    <t>1989M8</t>
  </si>
  <si>
    <t>1989 Aug</t>
  </si>
  <si>
    <t>1989M7</t>
  </si>
  <si>
    <t>1989 Jul</t>
  </si>
  <si>
    <t>1989M6</t>
  </si>
  <si>
    <t>1989 Jun</t>
  </si>
  <si>
    <t>1989M5</t>
  </si>
  <si>
    <t>1989 May</t>
  </si>
  <si>
    <t>1989M4</t>
  </si>
  <si>
    <t>1989 Apr</t>
  </si>
  <si>
    <t>1989M3</t>
  </si>
  <si>
    <t>1989 Mar</t>
  </si>
  <si>
    <t>1989M2</t>
  </si>
  <si>
    <t>1989 Feb</t>
  </si>
  <si>
    <t>1989M1</t>
  </si>
  <si>
    <t>1989 Jan</t>
  </si>
  <si>
    <t>1988M12</t>
  </si>
  <si>
    <t>1988 Dec</t>
  </si>
  <si>
    <t>1988M11</t>
  </si>
  <si>
    <t>1988 Nov</t>
  </si>
  <si>
    <t>1988M10</t>
  </si>
  <si>
    <t>1988 Oct</t>
  </si>
  <si>
    <t>1988M9</t>
  </si>
  <si>
    <t>1988 Sep</t>
  </si>
  <si>
    <t>1988M8</t>
  </si>
  <si>
    <t>1988 Aug</t>
  </si>
  <si>
    <t>1988M7</t>
  </si>
  <si>
    <t>1988 Jul</t>
  </si>
  <si>
    <t>1988M6</t>
  </si>
  <si>
    <t>1988 Jun</t>
  </si>
  <si>
    <t>1988M5</t>
  </si>
  <si>
    <t>1988 May</t>
  </si>
  <si>
    <t>1988M4</t>
  </si>
  <si>
    <t>1988 Apr</t>
  </si>
  <si>
    <t>1988M3</t>
  </si>
  <si>
    <t>1988 Mar</t>
  </si>
  <si>
    <t>1988M2</t>
  </si>
  <si>
    <t>1988 Feb</t>
  </si>
  <si>
    <t>1988M1</t>
  </si>
  <si>
    <t>1988 Jan</t>
  </si>
  <si>
    <t>1987M12</t>
  </si>
  <si>
    <t>1987 Dec</t>
  </si>
  <si>
    <t>1987M11</t>
  </si>
  <si>
    <t>1987 Nov</t>
  </si>
  <si>
    <t>1987M10</t>
  </si>
  <si>
    <t>1987 Oct</t>
  </si>
  <si>
    <t>1987M9</t>
  </si>
  <si>
    <t>1987 Sep</t>
  </si>
  <si>
    <t>1987M8</t>
  </si>
  <si>
    <t>1987 Aug</t>
  </si>
  <si>
    <t>1987M7</t>
  </si>
  <si>
    <t>1987 Jul</t>
  </si>
  <si>
    <t>1987M6</t>
  </si>
  <si>
    <t>1987 Jun</t>
  </si>
  <si>
    <t>1987M5</t>
  </si>
  <si>
    <t>1987 May</t>
  </si>
  <si>
    <t>1987M4</t>
  </si>
  <si>
    <t>1987 Apr</t>
  </si>
  <si>
    <t>1987M3</t>
  </si>
  <si>
    <t>1987 Mar</t>
  </si>
  <si>
    <t>1987M2</t>
  </si>
  <si>
    <t>1987 Feb</t>
  </si>
  <si>
    <t>1987M1</t>
  </si>
  <si>
    <t>1987 Jan</t>
  </si>
  <si>
    <t>1986M12</t>
  </si>
  <si>
    <t>1986 Dec</t>
  </si>
  <si>
    <t>1986M11</t>
  </si>
  <si>
    <t>1986 Nov</t>
  </si>
  <si>
    <t>1986M10</t>
  </si>
  <si>
    <t>1986 Oct</t>
  </si>
  <si>
    <t>1986M9</t>
  </si>
  <si>
    <t>1986 Sep</t>
  </si>
  <si>
    <t>1986M8</t>
  </si>
  <si>
    <t>1986 Aug</t>
  </si>
  <si>
    <t>1986M7</t>
  </si>
  <si>
    <t>1986 Jul</t>
  </si>
  <si>
    <t>1986M6</t>
  </si>
  <si>
    <t>1986 Jun</t>
  </si>
  <si>
    <t>1986M5</t>
  </si>
  <si>
    <t>1986 May</t>
  </si>
  <si>
    <t>1986M4</t>
  </si>
  <si>
    <t>1986 Apr</t>
  </si>
  <si>
    <t>1986M3</t>
  </si>
  <si>
    <t>1986 Mar</t>
  </si>
  <si>
    <t>1986M2</t>
  </si>
  <si>
    <t>1986 Feb</t>
  </si>
  <si>
    <t>1986M1</t>
  </si>
  <si>
    <t>1986 Jan</t>
  </si>
  <si>
    <t>1985M12</t>
  </si>
  <si>
    <t>1985 Dec</t>
  </si>
  <si>
    <t>1985M11</t>
  </si>
  <si>
    <t>1985 Nov</t>
  </si>
  <si>
    <t>1985M10</t>
  </si>
  <si>
    <t>1985 Oct</t>
  </si>
  <si>
    <t>1985M9</t>
  </si>
  <si>
    <t>1985 Sep</t>
  </si>
  <si>
    <t>1985M8</t>
  </si>
  <si>
    <t>1985 Aug</t>
  </si>
  <si>
    <t>1985M7</t>
  </si>
  <si>
    <t>1985 Jul</t>
  </si>
  <si>
    <t>1985M6</t>
  </si>
  <si>
    <t>1985 Jun</t>
  </si>
  <si>
    <t>1985M5</t>
  </si>
  <si>
    <t>1985 May</t>
  </si>
  <si>
    <t>1985M4</t>
  </si>
  <si>
    <t>1985 Apr</t>
  </si>
  <si>
    <t>1985M3</t>
  </si>
  <si>
    <t>1985 Mar</t>
  </si>
  <si>
    <t>1985M2</t>
  </si>
  <si>
    <t>1985 Feb</t>
  </si>
  <si>
    <t>1985M1</t>
  </si>
  <si>
    <t>1985 Jan</t>
  </si>
  <si>
    <t>1984M12</t>
  </si>
  <si>
    <t>1984 Dec</t>
  </si>
  <si>
    <t>1984M11</t>
  </si>
  <si>
    <t>1984 Nov</t>
  </si>
  <si>
    <t>1984M10</t>
  </si>
  <si>
    <t>1984 Oct</t>
  </si>
  <si>
    <t>1984M9</t>
  </si>
  <si>
    <t>1984 Sep</t>
  </si>
  <si>
    <t>1984M8</t>
  </si>
  <si>
    <t>1984 Aug</t>
  </si>
  <si>
    <t>1984M7</t>
  </si>
  <si>
    <t>1984 Jul</t>
  </si>
  <si>
    <t>1984M6</t>
  </si>
  <si>
    <t>1984 Jun</t>
  </si>
  <si>
    <t>1984M5</t>
  </si>
  <si>
    <t>1984 May</t>
  </si>
  <si>
    <t>1984M4</t>
  </si>
  <si>
    <t>1984 Apr</t>
  </si>
  <si>
    <t>1984M3</t>
  </si>
  <si>
    <t>1984 Mar</t>
  </si>
  <si>
    <t>1984M2</t>
  </si>
  <si>
    <t>1984 Feb</t>
  </si>
  <si>
    <t>1984M1</t>
  </si>
  <si>
    <t>1984 Jan</t>
  </si>
  <si>
    <t>1983M12</t>
  </si>
  <si>
    <t>1983 Dec</t>
  </si>
  <si>
    <t>1983M11</t>
  </si>
  <si>
    <t>1983 Nov</t>
  </si>
  <si>
    <t>1983M10</t>
  </si>
  <si>
    <t>1983 Oct</t>
  </si>
  <si>
    <t>1983M9</t>
  </si>
  <si>
    <t>1983 Sep</t>
  </si>
  <si>
    <t>1983M8</t>
  </si>
  <si>
    <t>1983 Aug</t>
  </si>
  <si>
    <t>1983M7</t>
  </si>
  <si>
    <t>1983 Jul</t>
  </si>
  <si>
    <t>1983M6</t>
  </si>
  <si>
    <t>1983 Jun</t>
  </si>
  <si>
    <t>1983M5</t>
  </si>
  <si>
    <t>1983 May</t>
  </si>
  <si>
    <t>1983M4</t>
  </si>
  <si>
    <t>1983 Apr</t>
  </si>
  <si>
    <t>1983M3</t>
  </si>
  <si>
    <t>1983 Mar</t>
  </si>
  <si>
    <t>1983M2</t>
  </si>
  <si>
    <t>1983 Feb</t>
  </si>
  <si>
    <t>1983M1</t>
  </si>
  <si>
    <t>1983 Jan</t>
  </si>
  <si>
    <t>1982M12</t>
  </si>
  <si>
    <t>1982 Dec</t>
  </si>
  <si>
    <t>1982M11</t>
  </si>
  <si>
    <t>1982 Nov</t>
  </si>
  <si>
    <t>1982M10</t>
  </si>
  <si>
    <t>1982 Oct</t>
  </si>
  <si>
    <t>1982M9</t>
  </si>
  <si>
    <t>1982 Sep</t>
  </si>
  <si>
    <t>1982M8</t>
  </si>
  <si>
    <t>1982 Aug</t>
  </si>
  <si>
    <t>1982M7</t>
  </si>
  <si>
    <t>1982 Jul</t>
  </si>
  <si>
    <t>1982M6</t>
  </si>
  <si>
    <t>1982 Jun</t>
  </si>
  <si>
    <t>1982M5</t>
  </si>
  <si>
    <t>1982 May</t>
  </si>
  <si>
    <t>1982M4</t>
  </si>
  <si>
    <t>1982 Apr</t>
  </si>
  <si>
    <t>1982M3</t>
  </si>
  <si>
    <t>1982 Mar</t>
  </si>
  <si>
    <t>1982M2</t>
  </si>
  <si>
    <t>1982 Feb</t>
  </si>
  <si>
    <t>1982M1</t>
  </si>
  <si>
    <t>1982 Jan</t>
  </si>
  <si>
    <t>1981M12</t>
  </si>
  <si>
    <t>1981 Dec</t>
  </si>
  <si>
    <t>1981M11</t>
  </si>
  <si>
    <t>1981 Nov</t>
  </si>
  <si>
    <t>1981M10</t>
  </si>
  <si>
    <t>1981 Oct</t>
  </si>
  <si>
    <t>1981M9</t>
  </si>
  <si>
    <t>1981 Sep</t>
  </si>
  <si>
    <t>1981M8</t>
  </si>
  <si>
    <t>1981 Aug</t>
  </si>
  <si>
    <t>1981M7</t>
  </si>
  <si>
    <t>1981 Jul</t>
  </si>
  <si>
    <t>1981M6</t>
  </si>
  <si>
    <t>1981 Jun</t>
  </si>
  <si>
    <t>1981M5</t>
  </si>
  <si>
    <t>1981 May</t>
  </si>
  <si>
    <t>1981M4</t>
  </si>
  <si>
    <t>1981 Apr</t>
  </si>
  <si>
    <t>1981M3</t>
  </si>
  <si>
    <t>1981 Mar</t>
  </si>
  <si>
    <t>1981M2</t>
  </si>
  <si>
    <t>1981 Feb</t>
  </si>
  <si>
    <t>1981M1</t>
  </si>
  <si>
    <t>1981 Jan</t>
  </si>
  <si>
    <t>1980M12</t>
  </si>
  <si>
    <t>1980 Dec</t>
  </si>
  <si>
    <t>1980M11</t>
  </si>
  <si>
    <t>1980 Nov</t>
  </si>
  <si>
    <t>1980M10</t>
  </si>
  <si>
    <t>1980 Oct</t>
  </si>
  <si>
    <t>1980M9</t>
  </si>
  <si>
    <t>1980 Sep</t>
  </si>
  <si>
    <t>1980M8</t>
  </si>
  <si>
    <t>1980 Aug</t>
  </si>
  <si>
    <t>1980M7</t>
  </si>
  <si>
    <t>1980 Jul</t>
  </si>
  <si>
    <t>1980M6</t>
  </si>
  <si>
    <t>1980 Jun</t>
  </si>
  <si>
    <t>1980M5</t>
  </si>
  <si>
    <t>1980 May</t>
  </si>
  <si>
    <t>1980M4</t>
  </si>
  <si>
    <t>1980 Apr</t>
  </si>
  <si>
    <t>1980M3</t>
  </si>
  <si>
    <t>1980 Mar</t>
  </si>
  <si>
    <t>1980M2</t>
  </si>
  <si>
    <t>1980 Feb</t>
  </si>
  <si>
    <t>1980M1</t>
  </si>
  <si>
    <t>1980 Jan</t>
  </si>
  <si>
    <t>1979M12</t>
  </si>
  <si>
    <t>1979 Dec</t>
  </si>
  <si>
    <t>1979M11</t>
  </si>
  <si>
    <t>1979 Nov</t>
  </si>
  <si>
    <t>1979M10</t>
  </si>
  <si>
    <t>1979 Oct</t>
  </si>
  <si>
    <t>1979M9</t>
  </si>
  <si>
    <t>1979 Sep</t>
  </si>
  <si>
    <t>1979M8</t>
  </si>
  <si>
    <t>1979 Aug</t>
  </si>
  <si>
    <t>1979M7</t>
  </si>
  <si>
    <t>1979 Jul</t>
  </si>
  <si>
    <t>1979M6</t>
  </si>
  <si>
    <t>1979 Jun</t>
  </si>
  <si>
    <t>1979M5</t>
  </si>
  <si>
    <t>1979 May</t>
  </si>
  <si>
    <t>1979M4</t>
  </si>
  <si>
    <t>1979 Apr</t>
  </si>
  <si>
    <t>1979M3</t>
  </si>
  <si>
    <t>1979 Mar</t>
  </si>
  <si>
    <t>1979M2</t>
  </si>
  <si>
    <t>1979 Feb</t>
  </si>
  <si>
    <t>1979M1</t>
  </si>
  <si>
    <t>1979 Jan</t>
  </si>
  <si>
    <t>1978M12</t>
  </si>
  <si>
    <t>1978 Dec</t>
  </si>
  <si>
    <t>1978M11</t>
  </si>
  <si>
    <t>1978 Nov</t>
  </si>
  <si>
    <t>1978M10</t>
  </si>
  <si>
    <t>1978 Oct</t>
  </si>
  <si>
    <t>1978M9</t>
  </si>
  <si>
    <t>1978 Sep</t>
  </si>
  <si>
    <t>1978M8</t>
  </si>
  <si>
    <t>1978 Aug</t>
  </si>
  <si>
    <t>1978M7</t>
  </si>
  <si>
    <t>1978 Jul</t>
  </si>
  <si>
    <t>1978M6</t>
  </si>
  <si>
    <t>1978 Jun</t>
  </si>
  <si>
    <t>1978M5</t>
  </si>
  <si>
    <t>1978 May</t>
  </si>
  <si>
    <t>1978M4</t>
  </si>
  <si>
    <t>1978 Apr</t>
  </si>
  <si>
    <t>1978M3</t>
  </si>
  <si>
    <t>1978 Mar</t>
  </si>
  <si>
    <t>1978M2</t>
  </si>
  <si>
    <t>1978 Feb</t>
  </si>
  <si>
    <t>1978M1</t>
  </si>
  <si>
    <t>1978 Jan</t>
  </si>
  <si>
    <t>1977M12</t>
  </si>
  <si>
    <t>1977 Dec</t>
  </si>
  <si>
    <t>1977M11</t>
  </si>
  <si>
    <t>1977 Nov</t>
  </si>
  <si>
    <t>1977M10</t>
  </si>
  <si>
    <t>1977 Oct</t>
  </si>
  <si>
    <t>1977M9</t>
  </si>
  <si>
    <t>1977 Sep</t>
  </si>
  <si>
    <t>1977M8</t>
  </si>
  <si>
    <t>1977 Aug</t>
  </si>
  <si>
    <t>1977M7</t>
  </si>
  <si>
    <t>1977 Jul</t>
  </si>
  <si>
    <t>1977M6</t>
  </si>
  <si>
    <t>1977 Jun</t>
  </si>
  <si>
    <t>1977M5</t>
  </si>
  <si>
    <t>1977 May</t>
  </si>
  <si>
    <t>1977M4</t>
  </si>
  <si>
    <t>1977 Apr</t>
  </si>
  <si>
    <t>1977M3</t>
  </si>
  <si>
    <t>1977 Mar</t>
  </si>
  <si>
    <t>1977M2</t>
  </si>
  <si>
    <t>1977 Feb</t>
  </si>
  <si>
    <t>1977M1</t>
  </si>
  <si>
    <t>1977 Jan</t>
  </si>
  <si>
    <t>1976M12</t>
  </si>
  <si>
    <t>1976 Dec</t>
  </si>
  <si>
    <t>1976M11</t>
  </si>
  <si>
    <t>1976 Nov</t>
  </si>
  <si>
    <t>1976M10</t>
  </si>
  <si>
    <t>1976 Oct</t>
  </si>
  <si>
    <t>1976M9</t>
  </si>
  <si>
    <t>1976 Sep</t>
  </si>
  <si>
    <t>1976M8</t>
  </si>
  <si>
    <t>1976 Aug</t>
  </si>
  <si>
    <t>1976M7</t>
  </si>
  <si>
    <t>1976 Jul</t>
  </si>
  <si>
    <t>1976M6</t>
  </si>
  <si>
    <t>1976 Jun</t>
  </si>
  <si>
    <t>1976M5</t>
  </si>
  <si>
    <t>1976 May</t>
  </si>
  <si>
    <t>1976M4</t>
  </si>
  <si>
    <t>1976 Apr</t>
  </si>
  <si>
    <t>1976M3</t>
  </si>
  <si>
    <t>1976 Mar</t>
  </si>
  <si>
    <t>1976M2</t>
  </si>
  <si>
    <t>1976 Feb</t>
  </si>
  <si>
    <t>1976M1</t>
  </si>
  <si>
    <t>1976 Jan</t>
  </si>
  <si>
    <t>1975M12</t>
  </si>
  <si>
    <t>1975 Dec</t>
  </si>
  <si>
    <t>1975M11</t>
  </si>
  <si>
    <t>1975 Nov</t>
  </si>
  <si>
    <t>1975M10</t>
  </si>
  <si>
    <t>1975 Oct</t>
  </si>
  <si>
    <t>1975M9</t>
  </si>
  <si>
    <t>1975 Sep</t>
  </si>
  <si>
    <t>1975M8</t>
  </si>
  <si>
    <t>1975 Aug</t>
  </si>
  <si>
    <t>1975M7</t>
  </si>
  <si>
    <t>1975 Jul</t>
  </si>
  <si>
    <t>1975M6</t>
  </si>
  <si>
    <t>1975 Jun</t>
  </si>
  <si>
    <t>1975M5</t>
  </si>
  <si>
    <t>1975 May</t>
  </si>
  <si>
    <t>1975M4</t>
  </si>
  <si>
    <t>1975 Apr</t>
  </si>
  <si>
    <t>1975M3</t>
  </si>
  <si>
    <t>1975 Mar</t>
  </si>
  <si>
    <t>1975M2</t>
  </si>
  <si>
    <t>1975 Feb</t>
  </si>
  <si>
    <t>1975M1</t>
  </si>
  <si>
    <t>1975 Jan</t>
  </si>
  <si>
    <t>1974M12</t>
  </si>
  <si>
    <t>1974 Dec</t>
  </si>
  <si>
    <t>1974M11</t>
  </si>
  <si>
    <t>1974 Nov</t>
  </si>
  <si>
    <t>1974M10</t>
  </si>
  <si>
    <t>1974 Oct</t>
  </si>
  <si>
    <t>1974M9</t>
  </si>
  <si>
    <t>1974 Sep</t>
  </si>
  <si>
    <t>1974M8</t>
  </si>
  <si>
    <t>1974 Aug</t>
  </si>
  <si>
    <t>1974M7</t>
  </si>
  <si>
    <t>1974 Jul</t>
  </si>
  <si>
    <t>1974M6</t>
  </si>
  <si>
    <t>1974 Jun</t>
  </si>
  <si>
    <t>1974M5</t>
  </si>
  <si>
    <t>1974 May</t>
  </si>
  <si>
    <t>1974M4</t>
  </si>
  <si>
    <t>1974 Apr</t>
  </si>
  <si>
    <t>1974M3</t>
  </si>
  <si>
    <t>1974 Mar</t>
  </si>
  <si>
    <t>1974M2</t>
  </si>
  <si>
    <t>1974 Feb</t>
  </si>
  <si>
    <t>1974M1</t>
  </si>
  <si>
    <t>1974 Jan</t>
  </si>
  <si>
    <t>1973M12</t>
  </si>
  <si>
    <t>1973 Dec</t>
  </si>
  <si>
    <t>1973M11</t>
  </si>
  <si>
    <t>1973 Nov</t>
  </si>
  <si>
    <t>1973M10</t>
  </si>
  <si>
    <t>1973 Oct</t>
  </si>
  <si>
    <t>1973M9</t>
  </si>
  <si>
    <t>1973 Sep</t>
  </si>
  <si>
    <t>1973M8</t>
  </si>
  <si>
    <t>1973 Aug</t>
  </si>
  <si>
    <t>1973M7</t>
  </si>
  <si>
    <t>1973 Jul</t>
  </si>
  <si>
    <t>1973M6</t>
  </si>
  <si>
    <t>1973 Jun</t>
  </si>
  <si>
    <t>1973M5</t>
  </si>
  <si>
    <t>1973 May</t>
  </si>
  <si>
    <t>1973M4</t>
  </si>
  <si>
    <t>1973 Apr</t>
  </si>
  <si>
    <t>1973M3</t>
  </si>
  <si>
    <t>1973 Mar</t>
  </si>
  <si>
    <t>1973M2</t>
  </si>
  <si>
    <t>1973 Feb</t>
  </si>
  <si>
    <t>1973M1</t>
  </si>
  <si>
    <t>1973 Jan</t>
  </si>
  <si>
    <t>1972M12</t>
  </si>
  <si>
    <t>1972 Dec</t>
  </si>
  <si>
    <t>1972M11</t>
  </si>
  <si>
    <t>1972 Nov</t>
  </si>
  <si>
    <t>1972M10</t>
  </si>
  <si>
    <t>1972 Oct</t>
  </si>
  <si>
    <t>1972M9</t>
  </si>
  <si>
    <t>1972 Sep</t>
  </si>
  <si>
    <t>1972M8</t>
  </si>
  <si>
    <t>1972 Aug</t>
  </si>
  <si>
    <t>1972M7</t>
  </si>
  <si>
    <t>1972 Jul</t>
  </si>
  <si>
    <t>1972M6</t>
  </si>
  <si>
    <t>1972 Jun</t>
  </si>
  <si>
    <t>1972M5</t>
  </si>
  <si>
    <t>1972 May</t>
  </si>
  <si>
    <t>1972M4</t>
  </si>
  <si>
    <t>1972 Apr</t>
  </si>
  <si>
    <t>1972M3</t>
  </si>
  <si>
    <t>1972 Mar</t>
  </si>
  <si>
    <t>1972M2</t>
  </si>
  <si>
    <t>1972 Feb</t>
  </si>
  <si>
    <t>1972M1</t>
  </si>
  <si>
    <t>1972 Jan</t>
  </si>
  <si>
    <t>1971M12</t>
  </si>
  <si>
    <t>1971 Dec</t>
  </si>
  <si>
    <t>1971M11</t>
  </si>
  <si>
    <t>1971 Nov</t>
  </si>
  <si>
    <t>1971M10</t>
  </si>
  <si>
    <t>1971 Oct</t>
  </si>
  <si>
    <t>1971M9</t>
  </si>
  <si>
    <t>1971 Sep</t>
  </si>
  <si>
    <t>1971M8</t>
  </si>
  <si>
    <t>1971 Aug</t>
  </si>
  <si>
    <t>1971M7</t>
  </si>
  <si>
    <t>1971 Jul</t>
  </si>
  <si>
    <t>1971M6</t>
  </si>
  <si>
    <t>1971 Jun</t>
  </si>
  <si>
    <t>1971M5</t>
  </si>
  <si>
    <t>1971 May</t>
  </si>
  <si>
    <t>1971M4</t>
  </si>
  <si>
    <t>1971 Apr</t>
  </si>
  <si>
    <t>1971M3</t>
  </si>
  <si>
    <t>1971 Mar</t>
  </si>
  <si>
    <t>1971M2</t>
  </si>
  <si>
    <t>1971 Feb</t>
  </si>
  <si>
    <t>1971M1</t>
  </si>
  <si>
    <t>1971 Jan</t>
  </si>
  <si>
    <t>1970M12</t>
  </si>
  <si>
    <t>1970 Dec</t>
  </si>
  <si>
    <t>1970M11</t>
  </si>
  <si>
    <t>1970 Nov</t>
  </si>
  <si>
    <t>1970M10</t>
  </si>
  <si>
    <t>1970 Oct</t>
  </si>
  <si>
    <t>1970M9</t>
  </si>
  <si>
    <t>1970 Sep</t>
  </si>
  <si>
    <t>1970M8</t>
  </si>
  <si>
    <t>1970 Aug</t>
  </si>
  <si>
    <t>1970M7</t>
  </si>
  <si>
    <t>1970 Jul</t>
  </si>
  <si>
    <t>1970M6</t>
  </si>
  <si>
    <t>1970 Jun</t>
  </si>
  <si>
    <t>1970M5</t>
  </si>
  <si>
    <t>1970 May</t>
  </si>
  <si>
    <t>1970M4</t>
  </si>
  <si>
    <t>1970 Apr</t>
  </si>
  <si>
    <t>1970M3</t>
  </si>
  <si>
    <t>1970 Mar</t>
  </si>
  <si>
    <t>1970M2</t>
  </si>
  <si>
    <t>1970 Feb</t>
  </si>
  <si>
    <t>1970M1</t>
  </si>
  <si>
    <t>1970 Jan</t>
  </si>
  <si>
    <t>1969M12</t>
  </si>
  <si>
    <t>1969 Dec</t>
  </si>
  <si>
    <t>1969M11</t>
  </si>
  <si>
    <t>1969 Nov</t>
  </si>
  <si>
    <t>1969M10</t>
  </si>
  <si>
    <t>1969 Oct</t>
  </si>
  <si>
    <t>1969M9</t>
  </si>
  <si>
    <t>1969 Sep</t>
  </si>
  <si>
    <t>1969M8</t>
  </si>
  <si>
    <t>1969 Aug</t>
  </si>
  <si>
    <t>1969M7</t>
  </si>
  <si>
    <t>1969 Jul</t>
  </si>
  <si>
    <t>1969M6</t>
  </si>
  <si>
    <t>1969 Jun</t>
  </si>
  <si>
    <t>1969M5</t>
  </si>
  <si>
    <t>1969 May</t>
  </si>
  <si>
    <t>1969M4</t>
  </si>
  <si>
    <t>1969 Apr</t>
  </si>
  <si>
    <t>1969M3</t>
  </si>
  <si>
    <t>1969 Mar</t>
  </si>
  <si>
    <t>1969M2</t>
  </si>
  <si>
    <t>1969 Feb</t>
  </si>
  <si>
    <t>1969M1</t>
  </si>
  <si>
    <t>1969 Jan</t>
  </si>
  <si>
    <t>1968M12</t>
  </si>
  <si>
    <t>1968 Dec</t>
  </si>
  <si>
    <t>1968M11</t>
  </si>
  <si>
    <t>1968 Nov</t>
  </si>
  <si>
    <t>1968M10</t>
  </si>
  <si>
    <t>1968 Oct</t>
  </si>
  <si>
    <t>1968M9</t>
  </si>
  <si>
    <t>1968 Sep</t>
  </si>
  <si>
    <t>1968M8</t>
  </si>
  <si>
    <t>1968 Aug</t>
  </si>
  <si>
    <t>1968M7</t>
  </si>
  <si>
    <t>1968 Jul</t>
  </si>
  <si>
    <t>1968M6</t>
  </si>
  <si>
    <t>1968 Jun</t>
  </si>
  <si>
    <t>1968M5</t>
  </si>
  <si>
    <t>1968 May</t>
  </si>
  <si>
    <t>1968M4</t>
  </si>
  <si>
    <t>1968 Apr</t>
  </si>
  <si>
    <t>1968M3</t>
  </si>
  <si>
    <t>1968 Mar</t>
  </si>
  <si>
    <t>1968M2</t>
  </si>
  <si>
    <t>1968 Feb</t>
  </si>
  <si>
    <t>1968M1</t>
  </si>
  <si>
    <t>1968 Jan</t>
  </si>
  <si>
    <t>1967M12</t>
  </si>
  <si>
    <t>1967 Dec</t>
  </si>
  <si>
    <t>1967M11</t>
  </si>
  <si>
    <t>1967 Nov</t>
  </si>
  <si>
    <t>1967M10</t>
  </si>
  <si>
    <t>1967 Oct</t>
  </si>
  <si>
    <t>1967M9</t>
  </si>
  <si>
    <t>1967 Sep</t>
  </si>
  <si>
    <t>1967M8</t>
  </si>
  <si>
    <t>1967 Aug</t>
  </si>
  <si>
    <t>1967M7</t>
  </si>
  <si>
    <t>1967 Jul</t>
  </si>
  <si>
    <t>1967M6</t>
  </si>
  <si>
    <t>1967 Jun</t>
  </si>
  <si>
    <t>1967M5</t>
  </si>
  <si>
    <t>1967 May</t>
  </si>
  <si>
    <t>1967M4</t>
  </si>
  <si>
    <t>1967 Apr</t>
  </si>
  <si>
    <t>1967M3</t>
  </si>
  <si>
    <t>1967 Mar</t>
  </si>
  <si>
    <t>1967M2</t>
  </si>
  <si>
    <t>1967 Feb</t>
  </si>
  <si>
    <t>1967M1</t>
  </si>
  <si>
    <t>1967 Jan</t>
  </si>
  <si>
    <t>1966M12</t>
  </si>
  <si>
    <t>1966 Dec</t>
  </si>
  <si>
    <t>1966M11</t>
  </si>
  <si>
    <t>1966 Nov</t>
  </si>
  <si>
    <t>1966M10</t>
  </si>
  <si>
    <t>1966 Oct</t>
  </si>
  <si>
    <t>1966M9</t>
  </si>
  <si>
    <t>1966 Sep</t>
  </si>
  <si>
    <t>1966M8</t>
  </si>
  <si>
    <t>1966 Aug</t>
  </si>
  <si>
    <t>1966M7</t>
  </si>
  <si>
    <t>1966 Jul</t>
  </si>
  <si>
    <t>1966M6</t>
  </si>
  <si>
    <t>1966 Jun</t>
  </si>
  <si>
    <t>1966M5</t>
  </si>
  <si>
    <t>1966 May</t>
  </si>
  <si>
    <t>1966M4</t>
  </si>
  <si>
    <t>1966 Apr</t>
  </si>
  <si>
    <t>1966M3</t>
  </si>
  <si>
    <t>1966 Mar</t>
  </si>
  <si>
    <t>1966M2</t>
  </si>
  <si>
    <t>1966 Feb</t>
  </si>
  <si>
    <t>1966M1</t>
  </si>
  <si>
    <t>1966 Jan</t>
  </si>
  <si>
    <t>1965M12</t>
  </si>
  <si>
    <t>1965 Dec</t>
  </si>
  <si>
    <t>1965M11</t>
  </si>
  <si>
    <t>1965 Nov</t>
  </si>
  <si>
    <t>1965M10</t>
  </si>
  <si>
    <t>1965 Oct</t>
  </si>
  <si>
    <t>1965M9</t>
  </si>
  <si>
    <t>1965 Sep</t>
  </si>
  <si>
    <t>1965M8</t>
  </si>
  <si>
    <t>1965 Aug</t>
  </si>
  <si>
    <t>1965M7</t>
  </si>
  <si>
    <t>1965 Jul</t>
  </si>
  <si>
    <t>1965M6</t>
  </si>
  <si>
    <t>1965 Jun</t>
  </si>
  <si>
    <t>1965M5</t>
  </si>
  <si>
    <t>1965 May</t>
  </si>
  <si>
    <t>1965M4</t>
  </si>
  <si>
    <t>1965 Apr</t>
  </si>
  <si>
    <t>1965M3</t>
  </si>
  <si>
    <t>1965 Mar</t>
  </si>
  <si>
    <t>1965M2</t>
  </si>
  <si>
    <t>1965 Feb</t>
  </si>
  <si>
    <t>1965M1</t>
  </si>
  <si>
    <t>1965 Jan</t>
  </si>
  <si>
    <t>1964M12</t>
  </si>
  <si>
    <t>1964 Dec</t>
  </si>
  <si>
    <t>1964M11</t>
  </si>
  <si>
    <t>1964 Nov</t>
  </si>
  <si>
    <t>1964M10</t>
  </si>
  <si>
    <t>1964 Oct</t>
  </si>
  <si>
    <t>1964M9</t>
  </si>
  <si>
    <t>1964 Sep</t>
  </si>
  <si>
    <t>1964M8</t>
  </si>
  <si>
    <t>1964 Aug</t>
  </si>
  <si>
    <t>1964M7</t>
  </si>
  <si>
    <t>1964 Jul</t>
  </si>
  <si>
    <t>1964M6</t>
  </si>
  <si>
    <t>1964 Jun</t>
  </si>
  <si>
    <t>1964M5</t>
  </si>
  <si>
    <t>1964 May</t>
  </si>
  <si>
    <t>1964M4</t>
  </si>
  <si>
    <t>1964 Apr</t>
  </si>
  <si>
    <t>1964M3</t>
  </si>
  <si>
    <t>1964 Mar</t>
  </si>
  <si>
    <t>1964M2</t>
  </si>
  <si>
    <t>1964 Feb</t>
  </si>
  <si>
    <t>1964M1</t>
  </si>
  <si>
    <t>1964 Jan</t>
  </si>
  <si>
    <t>1963M12</t>
  </si>
  <si>
    <t>1963 Dec</t>
  </si>
  <si>
    <t>1963M11</t>
  </si>
  <si>
    <t>1963 Nov</t>
  </si>
  <si>
    <t>1963M10</t>
  </si>
  <si>
    <t>1963 Oct</t>
  </si>
  <si>
    <t>1963M9</t>
  </si>
  <si>
    <t>1963 Sep</t>
  </si>
  <si>
    <t>1963M8</t>
  </si>
  <si>
    <t>1963 Aug</t>
  </si>
  <si>
    <t>1963M7</t>
  </si>
  <si>
    <t>1963 Jul</t>
  </si>
  <si>
    <t>1963M6</t>
  </si>
  <si>
    <t>1963 Jun</t>
  </si>
  <si>
    <t>1963M5</t>
  </si>
  <si>
    <t>1963 May</t>
  </si>
  <si>
    <t>1963M4</t>
  </si>
  <si>
    <t>1963 Apr</t>
  </si>
  <si>
    <t>1963M3</t>
  </si>
  <si>
    <t>1963 Mar</t>
  </si>
  <si>
    <t>1963M2</t>
  </si>
  <si>
    <t>1963 Feb</t>
  </si>
  <si>
    <t>1963M1</t>
  </si>
  <si>
    <t>1963 Jan</t>
  </si>
  <si>
    <t>1962M12</t>
  </si>
  <si>
    <t>1962 Dec</t>
  </si>
  <si>
    <t>1962M11</t>
  </si>
  <si>
    <t>1962 Nov</t>
  </si>
  <si>
    <t>1962M10</t>
  </si>
  <si>
    <t>1962 Oct</t>
  </si>
  <si>
    <t>1962M9</t>
  </si>
  <si>
    <t>1962 Sep</t>
  </si>
  <si>
    <t>1962M8</t>
  </si>
  <si>
    <t>1962 Aug</t>
  </si>
  <si>
    <t>1962M7</t>
  </si>
  <si>
    <t>1962 Jul</t>
  </si>
  <si>
    <t>1962M6</t>
  </si>
  <si>
    <t>1962 Jun</t>
  </si>
  <si>
    <t>1962M5</t>
  </si>
  <si>
    <t>1962 May</t>
  </si>
  <si>
    <t>1962M4</t>
  </si>
  <si>
    <t>1962 Apr</t>
  </si>
  <si>
    <t>1962M3</t>
  </si>
  <si>
    <t>1962 Mar</t>
  </si>
  <si>
    <t>1962M2</t>
  </si>
  <si>
    <t>1962 Feb</t>
  </si>
  <si>
    <t>1962M1</t>
  </si>
  <si>
    <t>1962 Jan</t>
  </si>
  <si>
    <t>1961M12</t>
  </si>
  <si>
    <t>1961 Dec</t>
  </si>
  <si>
    <t>1961M11</t>
  </si>
  <si>
    <t>1961 Nov</t>
  </si>
  <si>
    <t>1961M10</t>
  </si>
  <si>
    <t>1961 Oct</t>
  </si>
  <si>
    <t>1961M9</t>
  </si>
  <si>
    <t>1961 Sep</t>
  </si>
  <si>
    <t>1961M8</t>
  </si>
  <si>
    <t>1961 Aug</t>
  </si>
  <si>
    <t>1961M7</t>
  </si>
  <si>
    <t>1961 Jul</t>
  </si>
  <si>
    <t>1961M6</t>
  </si>
  <si>
    <t>1961 Jun</t>
  </si>
  <si>
    <t>1961M5</t>
  </si>
  <si>
    <t>1961 May</t>
  </si>
  <si>
    <t>1961M4</t>
  </si>
  <si>
    <t>1961 Apr</t>
  </si>
  <si>
    <t>1961M3</t>
  </si>
  <si>
    <t>1961 Mar</t>
  </si>
  <si>
    <t>1961M2</t>
  </si>
  <si>
    <t>1961 Feb</t>
  </si>
  <si>
    <t>1961M1</t>
  </si>
  <si>
    <t>1961 Jan</t>
  </si>
  <si>
    <t>1960M12</t>
  </si>
  <si>
    <t>1960 Dec</t>
  </si>
  <si>
    <t>1960M11</t>
  </si>
  <si>
    <t>1960 Nov</t>
  </si>
  <si>
    <t>1960M10</t>
  </si>
  <si>
    <t>1960 Oct</t>
  </si>
  <si>
    <t>1960M9</t>
  </si>
  <si>
    <t>1960 Sep</t>
  </si>
  <si>
    <t>1960M8</t>
  </si>
  <si>
    <t>1960 Aug</t>
  </si>
  <si>
    <t>1960M7</t>
  </si>
  <si>
    <t>1960 Jul</t>
  </si>
  <si>
    <t>1960M6</t>
  </si>
  <si>
    <t>1960 Jun</t>
  </si>
  <si>
    <t>1960M5</t>
  </si>
  <si>
    <t>1960 May</t>
  </si>
  <si>
    <t>1960M4</t>
  </si>
  <si>
    <t>1960 Apr</t>
  </si>
  <si>
    <t>1960M3</t>
  </si>
  <si>
    <t>1960 Mar</t>
  </si>
  <si>
    <t>1960M2</t>
  </si>
  <si>
    <t>1960 Feb</t>
  </si>
  <si>
    <t>1960M1</t>
  </si>
  <si>
    <t>1960 Jan</t>
  </si>
  <si>
    <t>1959M12</t>
  </si>
  <si>
    <t>1959 Dec</t>
  </si>
  <si>
    <t>1959M11</t>
  </si>
  <si>
    <t>1959 Nov</t>
  </si>
  <si>
    <t>1959M10</t>
  </si>
  <si>
    <t>1959 Oct</t>
  </si>
  <si>
    <t>1959M9</t>
  </si>
  <si>
    <t>1959 Sep</t>
  </si>
  <si>
    <t>1959M8</t>
  </si>
  <si>
    <t>1959 Aug</t>
  </si>
  <si>
    <t>1959M7</t>
  </si>
  <si>
    <t>1959 Jul</t>
  </si>
  <si>
    <t>1959M6</t>
  </si>
  <si>
    <t>1959 Jun</t>
  </si>
  <si>
    <t>1959M5</t>
  </si>
  <si>
    <t>1959 May</t>
  </si>
  <si>
    <t>1959M4</t>
  </si>
  <si>
    <t>1959 Apr</t>
  </si>
  <si>
    <t>1959M3</t>
  </si>
  <si>
    <t>1959 Mar</t>
  </si>
  <si>
    <t>1959M2</t>
  </si>
  <si>
    <t>1959 Feb</t>
  </si>
  <si>
    <t>1959M1</t>
  </si>
  <si>
    <t>1959 Jan</t>
  </si>
  <si>
    <t>1958M12</t>
  </si>
  <si>
    <t>1958 Dec</t>
  </si>
  <si>
    <t>1958M11</t>
  </si>
  <si>
    <t>1958 Nov</t>
  </si>
  <si>
    <t>1958M10</t>
  </si>
  <si>
    <t>1958 Oct</t>
  </si>
  <si>
    <t>1958M9</t>
  </si>
  <si>
    <t>1958 Sep</t>
  </si>
  <si>
    <t>1958M8</t>
  </si>
  <si>
    <t>1958 Aug</t>
  </si>
  <si>
    <t>1958M7</t>
  </si>
  <si>
    <t>1958 Jul</t>
  </si>
  <si>
    <t>1958M6</t>
  </si>
  <si>
    <t>1958 Jun</t>
  </si>
  <si>
    <t>1958M5</t>
  </si>
  <si>
    <t>1958 May</t>
  </si>
  <si>
    <t>1958M4</t>
  </si>
  <si>
    <t>1958 Apr</t>
  </si>
  <si>
    <t>1958M3</t>
  </si>
  <si>
    <t>1958 Mar</t>
  </si>
  <si>
    <t>1958M2</t>
  </si>
  <si>
    <t>1958 Feb</t>
  </si>
  <si>
    <t>1958M1</t>
  </si>
  <si>
    <t>1958 Jan</t>
  </si>
  <si>
    <t>1957M12</t>
  </si>
  <si>
    <t>1957 Dec</t>
  </si>
  <si>
    <t>1957M11</t>
  </si>
  <si>
    <t>1957 Nov</t>
  </si>
  <si>
    <t>1957M10</t>
  </si>
  <si>
    <t>1957 Oct</t>
  </si>
  <si>
    <t>1957M9</t>
  </si>
  <si>
    <t>1957 Sep</t>
  </si>
  <si>
    <t>1957M8</t>
  </si>
  <si>
    <t>1957 Aug</t>
  </si>
  <si>
    <t>1957M7</t>
  </si>
  <si>
    <t>1957 Jul</t>
  </si>
  <si>
    <t>1957M6</t>
  </si>
  <si>
    <t>1957 Jun</t>
  </si>
  <si>
    <t>1957M5</t>
  </si>
  <si>
    <t>1957 May</t>
  </si>
  <si>
    <t>1957M4</t>
  </si>
  <si>
    <t>1957 Apr</t>
  </si>
  <si>
    <t>1957M3</t>
  </si>
  <si>
    <t>1957 Mar</t>
  </si>
  <si>
    <t>1957M2</t>
  </si>
  <si>
    <t>1957 Feb</t>
  </si>
  <si>
    <t>1957M1</t>
  </si>
  <si>
    <t>1957 Jan</t>
  </si>
  <si>
    <t>person 15-64</t>
  </si>
  <si>
    <t>Real GDP per</t>
  </si>
  <si>
    <t xml:space="preserve">Multifactor </t>
  </si>
  <si>
    <t xml:space="preserve">U.S. multifactor </t>
  </si>
  <si>
    <t>productivity</t>
  </si>
  <si>
    <t>U.S. Real GDP per</t>
  </si>
  <si>
    <t>Employ. / pop.</t>
  </si>
  <si>
    <t>age 15-64</t>
  </si>
  <si>
    <t>U.S. Employ. / pop.</t>
  </si>
  <si>
    <t>official real GDP</t>
  </si>
  <si>
    <t>spliced</t>
  </si>
  <si>
    <t>1974-1992 average</t>
  </si>
  <si>
    <t>1993-2007 average</t>
  </si>
  <si>
    <t>Index</t>
  </si>
  <si>
    <t>NGDP_D</t>
  </si>
  <si>
    <t>NGDP_R</t>
  </si>
  <si>
    <t>imf real gdp</t>
  </si>
  <si>
    <t>IND2005SA</t>
  </si>
  <si>
    <t>Index, 2005=100, Seasonally Adjusted</t>
  </si>
  <si>
    <t>Gross Domestic Product, Deflator</t>
  </si>
  <si>
    <t>NC2005RCAASA</t>
  </si>
  <si>
    <t>National Currency, 2005 Reference Chained, Seasonally Adjusted, Adjusted at Annual Rates</t>
  </si>
  <si>
    <t>Gross Domestic Product, Real</t>
  </si>
  <si>
    <t>Inflation</t>
  </si>
  <si>
    <t>2014-02-05 8:34 AM CST</t>
  </si>
  <si>
    <t>1955-01-01 to 2013-11-01</t>
  </si>
  <si>
    <t>ƒEƒGƒCƒg‚P–œ•ª”ä(Weight per 10000)</t>
  </si>
  <si>
    <t>ƒEƒGƒCƒg(Weight)</t>
  </si>
  <si>
    <t>ŠÜ—Þ‘˜A”Ô(Serial number)</t>
  </si>
  <si>
    <t>—ÞE•i–Ú•„†(Group/Item code)</t>
  </si>
  <si>
    <t>Expenses for information &amp; communication</t>
  </si>
  <si>
    <t>Expenses for culture &amp; recreation</t>
  </si>
  <si>
    <t>Expenses for education</t>
  </si>
  <si>
    <t>Energy</t>
  </si>
  <si>
    <t>Other miscellaneous</t>
  </si>
  <si>
    <t>Tobacco</t>
  </si>
  <si>
    <t>Personal effects</t>
  </si>
  <si>
    <t>Toilet articles</t>
  </si>
  <si>
    <t>Personal care services</t>
  </si>
  <si>
    <t>Miscellaneous</t>
  </si>
  <si>
    <t>Recreational services</t>
  </si>
  <si>
    <t>Books &amp; other reading materials</t>
  </si>
  <si>
    <t>Recreational goods</t>
  </si>
  <si>
    <t>Recreational durable goods</t>
  </si>
  <si>
    <t>Culture &amp; recreation</t>
  </si>
  <si>
    <t>Tutorial fees</t>
  </si>
  <si>
    <t>School textbooks &amp; reference books for study</t>
  </si>
  <si>
    <t>School fees</t>
  </si>
  <si>
    <t>Education</t>
  </si>
  <si>
    <t>Communication</t>
  </si>
  <si>
    <t>Private transportation</t>
  </si>
  <si>
    <t>Public transportation</t>
  </si>
  <si>
    <t>Transportation &amp; communication</t>
  </si>
  <si>
    <t>Medical services</t>
  </si>
  <si>
    <t>Medical supplies &amp; appliances</t>
  </si>
  <si>
    <t>Medicines &amp; health fortification</t>
  </si>
  <si>
    <t>Medical care</t>
  </si>
  <si>
    <t>Services related to clothing</t>
  </si>
  <si>
    <t>Other clothing</t>
  </si>
  <si>
    <t>Footwear</t>
  </si>
  <si>
    <t>Underwear</t>
  </si>
  <si>
    <t>Shirts &amp; sweaters</t>
  </si>
  <si>
    <t>Shirts, sweaters &amp; underwear</t>
  </si>
  <si>
    <t>Clothing</t>
  </si>
  <si>
    <t>Japanese clothing</t>
  </si>
  <si>
    <t>Clothes</t>
  </si>
  <si>
    <t>Clothes &amp; footwear</t>
  </si>
  <si>
    <t>Domestic services</t>
  </si>
  <si>
    <t>Domestic non-durable goods</t>
  </si>
  <si>
    <t>Domestic utensils</t>
  </si>
  <si>
    <t>Bedding</t>
  </si>
  <si>
    <t>Interior furnishings</t>
  </si>
  <si>
    <t>Household durable goods</t>
  </si>
  <si>
    <t>Furniture &amp; household utensils</t>
  </si>
  <si>
    <t>Water &amp; sewerage charges</t>
  </si>
  <si>
    <t>Other fuel &amp; light</t>
  </si>
  <si>
    <t>Gas</t>
  </si>
  <si>
    <t>Electricity</t>
  </si>
  <si>
    <t>Fuel, light &amp; water charges</t>
  </si>
  <si>
    <t>Repairs &amp; maintenance</t>
  </si>
  <si>
    <t>Rent, less imputed rent</t>
  </si>
  <si>
    <t>Rent</t>
  </si>
  <si>
    <t>Housing, less imputed rent</t>
  </si>
  <si>
    <t>Housing</t>
  </si>
  <si>
    <t>Meals outside the home</t>
  </si>
  <si>
    <t>Alcoholic beverages</t>
  </si>
  <si>
    <t>Beverages</t>
  </si>
  <si>
    <t>Cooked food</t>
  </si>
  <si>
    <t>Cakes &amp; candies</t>
  </si>
  <si>
    <t>Oils, fats &amp; seasonings</t>
  </si>
  <si>
    <t>Fresh fruits</t>
  </si>
  <si>
    <t>Fruits</t>
  </si>
  <si>
    <t>Fresh vegetables</t>
  </si>
  <si>
    <t>Vegetables &amp; seaweeds</t>
  </si>
  <si>
    <t>Dairy products &amp; eggs</t>
  </si>
  <si>
    <t>Meats</t>
  </si>
  <si>
    <t>Fresh fish &amp; seafood</t>
  </si>
  <si>
    <t>Fish &amp; seafood</t>
  </si>
  <si>
    <t>Cereals</t>
  </si>
  <si>
    <t>Food, less fresh food</t>
  </si>
  <si>
    <t>Fresh food</t>
  </si>
  <si>
    <t>Food</t>
  </si>
  <si>
    <t>All items, less food (less alcoholic beverages) and energy</t>
  </si>
  <si>
    <t>All items, less imputed rent &amp; fresh food</t>
  </si>
  <si>
    <t>All items, less imputed rent</t>
  </si>
  <si>
    <t>All items, less fresh food</t>
  </si>
  <si>
    <t>All items</t>
  </si>
  <si>
    <t>Group/Item</t>
  </si>
  <si>
    <t>î•ñ’ÊMŠÖŒW”ï</t>
  </si>
  <si>
    <t>‹³—{ŒâŠyŠÖŒW”ï</t>
  </si>
  <si>
    <t>‹³ˆçŠÖŒW”ï</t>
  </si>
  <si>
    <t>ƒGƒlƒ‹ƒM[</t>
  </si>
  <si>
    <t>‘¼‚Ì”ŽG”ï</t>
  </si>
  <si>
    <t>‚½‚Î‚±</t>
  </si>
  <si>
    <t>g‚Ì‰ñ‚è—p•i</t>
  </si>
  <si>
    <t>—”ü—e—p•i</t>
  </si>
  <si>
    <t>—”ü—eƒT[ƒrƒX</t>
  </si>
  <si>
    <t>”ŽG”ï</t>
  </si>
  <si>
    <t>‹³—{ŒâŠyƒT[ƒrƒX</t>
  </si>
  <si>
    <t>‘ÐE‘¼‚Ìˆóü•¨</t>
  </si>
  <si>
    <t>‹³—{ŒâŠy—p•i</t>
  </si>
  <si>
    <t>‹³—{ŒâŠy—p‘Ï‹và</t>
  </si>
  <si>
    <t>‹³—{ŒâŠy</t>
  </si>
  <si>
    <t>•âK‹³ˆç</t>
  </si>
  <si>
    <t>‹³‰È‘EŠwKŽQl‹³Þ</t>
  </si>
  <si>
    <t>Žö‹Æ—¿“™</t>
  </si>
  <si>
    <t>‹³ˆç</t>
  </si>
  <si>
    <t>’ÊM</t>
  </si>
  <si>
    <t>Ž©“®ŽÔ“™ŠÖŒW”ï</t>
  </si>
  <si>
    <t>Œð’Ê</t>
  </si>
  <si>
    <t>Œð’ÊE’ÊM</t>
  </si>
  <si>
    <t>•ÛŒ’ˆã—ÃƒT[ƒrƒX</t>
  </si>
  <si>
    <t>•ÛŒ’ˆã—Ã—p•iEŠí‹ï</t>
  </si>
  <si>
    <t>ˆã–ò•iEŒ’N•ÛŽ—pÛŽæ•i</t>
  </si>
  <si>
    <t>•ÛŒ’ˆã—Ã</t>
  </si>
  <si>
    <t>”í•žŠÖ˜AƒT[ƒrƒX</t>
  </si>
  <si>
    <t>‘¼‚Ì”í•ž—Þ</t>
  </si>
  <si>
    <t>—š•¨—Þ</t>
  </si>
  <si>
    <t>‰º’…—Þ</t>
  </si>
  <si>
    <t>ƒVƒƒƒcEƒZ[ƒ^[—Þ</t>
  </si>
  <si>
    <t>ƒVƒƒƒcEƒZ[ƒ^[E‰º’…—Þ</t>
  </si>
  <si>
    <t>—m•ž</t>
  </si>
  <si>
    <t>˜a•ž</t>
  </si>
  <si>
    <t>ˆß—¿</t>
  </si>
  <si>
    <t>”í•ž‹y‚Ñ—š•¨</t>
  </si>
  <si>
    <t>‰ÆŽ–ƒT[ƒrƒX</t>
  </si>
  <si>
    <t>‰ÆŽ–—pÁ–Õ•i</t>
  </si>
  <si>
    <t>‰ÆŽ–ŽG‰Ý</t>
  </si>
  <si>
    <t>Q‹ï—Þ</t>
  </si>
  <si>
    <t>Žº“à‘•”õ•i</t>
  </si>
  <si>
    <t>‰Æ’ë—p‘Ï‹và</t>
  </si>
  <si>
    <t>‰Æ‹ïE‰ÆŽ–—p•i</t>
  </si>
  <si>
    <t>ã‰º…“¹—¿</t>
  </si>
  <si>
    <t>‘¼‚ÌŒõ”M</t>
  </si>
  <si>
    <t>ƒKƒX‘ã</t>
  </si>
  <si>
    <t>“d‹C‘ã</t>
  </si>
  <si>
    <t>Œõ”ME…“¹</t>
  </si>
  <si>
    <t>Ý”õC‘UEˆÛŽ</t>
  </si>
  <si>
    <t>Ž‰Æ‚Ì‹A‘®‰Æ’À‚ðœ‚­‰Æ’À</t>
  </si>
  <si>
    <t>‰Æ’À</t>
  </si>
  <si>
    <t>Ž‰Æ‚Ì‹A‘®‰Æ’À‚ðœ‚­Z‹</t>
  </si>
  <si>
    <t>Z‹</t>
  </si>
  <si>
    <t>ŠOH</t>
  </si>
  <si>
    <t>Žð—Þ</t>
  </si>
  <si>
    <t>ˆù—¿</t>
  </si>
  <si>
    <t>’²—H•i</t>
  </si>
  <si>
    <t>‰ÙŽq—Þ</t>
  </si>
  <si>
    <t>–ûŽ‰E’²–¡—¿</t>
  </si>
  <si>
    <t>¶‘N‰Ê•¨</t>
  </si>
  <si>
    <t>‰Ê•¨</t>
  </si>
  <si>
    <t>¶‘N–ìØ</t>
  </si>
  <si>
    <t>–ìØEŠC‘”</t>
  </si>
  <si>
    <t>“û—‘—Þ</t>
  </si>
  <si>
    <t>“÷—Þ</t>
  </si>
  <si>
    <t>¶‘N‹›‰î</t>
  </si>
  <si>
    <t>‹›‰î—Þ</t>
  </si>
  <si>
    <t>’—Þ</t>
  </si>
  <si>
    <t>¶‘NH•i‚ðœ‚­H—¿</t>
  </si>
  <si>
    <t>¶‘NH•i</t>
  </si>
  <si>
    <t>H—¿</t>
  </si>
  <si>
    <t>H—¿iŽð—Þ‚ðœ‚­j‹y‚ÑƒGƒlƒ‹ƒM[‚ðœ‚­‘‡</t>
  </si>
  <si>
    <t>Ž‰Æ‚Ì‹A‘®‰Æ’À‹y‚Ñ¶‘NH•i‚ðœ‚­‘‡</t>
  </si>
  <si>
    <t>Ž‰Æ‚Ì‹A‘®‰Æ’À‚ðœ‚­‘‡</t>
  </si>
  <si>
    <t>¶‘NH•i‚ðœ‚­‘‡</t>
  </si>
  <si>
    <t>‘‡</t>
  </si>
  <si>
    <t>—ÞE•i–Ú</t>
  </si>
  <si>
    <t>2013</t>
  </si>
  <si>
    <t>2012</t>
  </si>
  <si>
    <t>2011</t>
  </si>
  <si>
    <t>2010</t>
  </si>
  <si>
    <t>2009</t>
  </si>
  <si>
    <t>2008</t>
  </si>
  <si>
    <t>2007</t>
  </si>
  <si>
    <t>2006</t>
  </si>
  <si>
    <t>2005</t>
  </si>
  <si>
    <t>2004</t>
  </si>
  <si>
    <t>2003</t>
  </si>
  <si>
    <t>Measure</t>
  </si>
  <si>
    <t>2008-2012 average</t>
  </si>
  <si>
    <t>Average</t>
  </si>
  <si>
    <t>Calculated as exponent</t>
  </si>
  <si>
    <t>ŽÀŽ¿—ï”N</t>
  </si>
  <si>
    <t>&lt;ŽQl&gt;</t>
  </si>
  <si>
    <t>(’PˆÊ:2005—ï”N˜A½‰¿ŠiA10‰­‰~)</t>
  </si>
  <si>
    <t>Annual Real GDP (Calendar Year)</t>
  </si>
  <si>
    <t>&lt;cf&gt;</t>
  </si>
  <si>
    <t>(Billions of Chained (2005) Yen)</t>
  </si>
  <si>
    <t>‘“à‘¶ŽY(Žxo‘¤)</t>
  </si>
  <si>
    <t>–¯ŠÔÅIÁ”ïŽxo</t>
  </si>
  <si>
    <t>–¯ŠÔZ‘î</t>
  </si>
  <si>
    <t>–¯ŠÔŠé‹ÆÝ”õ</t>
  </si>
  <si>
    <t>–¯ŠÔÝŒÉ•i‘‰Á</t>
  </si>
  <si>
    <t>­•{ÅIÁ”ïŽxo</t>
  </si>
  <si>
    <t>Œö“IŒÅ’èŽ‘–{Œ`¬</t>
  </si>
  <si>
    <t>Œö“IÝŒÉ•i‘‰Á</t>
  </si>
  <si>
    <t>à‰ÝEƒT[ƒrƒX</t>
  </si>
  <si>
    <t>ŠJ·</t>
  </si>
  <si>
    <t>ŒðˆÕ—˜“¾</t>
  </si>
  <si>
    <t>‘“à‘Š“¾</t>
  </si>
  <si>
    <t>ŠCŠO‚©‚ç‚ÌŠ“¾</t>
  </si>
  <si>
    <t>‘–¯‘Š“¾</t>
  </si>
  <si>
    <t>‘“àŽù—v</t>
  </si>
  <si>
    <t>–¯ŠÔŽù—v</t>
  </si>
  <si>
    <t>Œö“IŽù—v</t>
  </si>
  <si>
    <t>‘ŒÅ’èŽ‘–{Œ`¬</t>
  </si>
  <si>
    <t>‘“à‘¶ŽY(Žxo‘¤)(œFISIMj</t>
  </si>
  <si>
    <t>‰ÆŒvÅIÁ”ïŽxoiœFISIMj</t>
  </si>
  <si>
    <t>‰ÆŒvÅIÁ”ïŽxo</t>
  </si>
  <si>
    <t>ƒ—Ao</t>
  </si>
  <si>
    <t>—Ao</t>
  </si>
  <si>
    <t>—A“ü</t>
  </si>
  <si>
    <t>ƒŽóŽæ</t>
  </si>
  <si>
    <t>ŽóŽæ</t>
  </si>
  <si>
    <t>Žx•¥</t>
  </si>
  <si>
    <t>œ‚­Ž‚¿‰Æ‚Ì‹A‘®‰Æ’À</t>
  </si>
  <si>
    <t>iœFISIMj</t>
  </si>
  <si>
    <t>GDP(Expenditure Approach)</t>
  </si>
  <si>
    <t>PrivateConsumption</t>
  </si>
  <si>
    <t>Consumption ofHouseholds</t>
  </si>
  <si>
    <t>ExcludingImputed Rent</t>
  </si>
  <si>
    <t>PrivateResidentialInvestment</t>
  </si>
  <si>
    <t>Private Non-Resi.Investment</t>
  </si>
  <si>
    <t>Changein PrivateInventories</t>
  </si>
  <si>
    <t>GovernmentConsumption</t>
  </si>
  <si>
    <t>PublicInvestment</t>
  </si>
  <si>
    <t>Changein PublicInventories</t>
  </si>
  <si>
    <t>Goods &amp; Services</t>
  </si>
  <si>
    <t>Residual</t>
  </si>
  <si>
    <t>TradingGains/Losses</t>
  </si>
  <si>
    <t>GDI</t>
  </si>
  <si>
    <t>Income from /to the Rest of the World</t>
  </si>
  <si>
    <t>GNI</t>
  </si>
  <si>
    <t>DomesticDemand</t>
  </si>
  <si>
    <t>PrivateDemand</t>
  </si>
  <si>
    <t>PublicDemand</t>
  </si>
  <si>
    <t>Gross Fixed CapitalFormation</t>
  </si>
  <si>
    <t>GDP</t>
  </si>
  <si>
    <t>Export</t>
  </si>
  <si>
    <t>Import</t>
  </si>
  <si>
    <t>Calendar Year</t>
  </si>
  <si>
    <t>Net Exports</t>
  </si>
  <si>
    <t>Exports</t>
  </si>
  <si>
    <t>Imports</t>
  </si>
  <si>
    <t>Net</t>
  </si>
  <si>
    <t>Receipt</t>
  </si>
  <si>
    <t>Payment</t>
  </si>
  <si>
    <t>Excluding FISIM</t>
  </si>
  <si>
    <t>1994/1-12.</t>
  </si>
  <si>
    <t>1995/1-12.</t>
  </si>
  <si>
    <t>1996/1-12.</t>
  </si>
  <si>
    <t>1997/1-12.</t>
  </si>
  <si>
    <t>1998/1-12.</t>
  </si>
  <si>
    <t>1999/1-12.</t>
  </si>
  <si>
    <t>2000/1-12.</t>
  </si>
  <si>
    <t>2001/1-12.</t>
  </si>
  <si>
    <t>2002/1-12.</t>
  </si>
  <si>
    <t>2003/1-12.</t>
  </si>
  <si>
    <t>2004/1-12.</t>
  </si>
  <si>
    <t>2005/1-12.</t>
  </si>
  <si>
    <t>2006/1-12.</t>
  </si>
  <si>
    <t>2007/1-12.</t>
  </si>
  <si>
    <t>2008/1-12.</t>
  </si>
  <si>
    <t>2009/1-12.</t>
  </si>
  <si>
    <t>2010/1-12.</t>
  </si>
  <si>
    <t>2011/1-12.</t>
  </si>
  <si>
    <t>2012/1-12.</t>
  </si>
  <si>
    <t>2013/1-12.</t>
  </si>
  <si>
    <t>2014/1-12.</t>
  </si>
  <si>
    <t>–ŠJ·‘“à‘¶ŽY(Žxo‘¤)|‘“à‘¶ŽY(Žxo‘¤)‚Ì“à–ó€–ÚŒv</t>
  </si>
  <si>
    <t>–à‰ÝEƒT[ƒrƒX‚Ìƒ—Ao‚Í˜A½•ûŽ®‚Å‚ÌŒvŽZ‚ª‚Å‚«‚È‚¢‚½‚ßAà‰ÝEƒT[ƒrƒX‚Ì—Ao|à‰ÝEƒT[ƒrƒX‚Ì—A“ü‚É‚æ‚è‹‚ß‚Ä‚¢‚éB‚±‚Ì‚½‚ßŠñ—^“x‚Æ‚Í•„†‚ªˆê’v‚µ‚È‚¢ê‡‚ª‚ ‚éB</t>
  </si>
  <si>
    <t>Copyright, 2014, OECD. Reprinted with permission.</t>
  </si>
  <si>
    <t>2015-03-04 9:32 AM CST</t>
  </si>
  <si>
    <t>1955-01-01 to 2014-01-01</t>
  </si>
  <si>
    <t>Unemployment Rate: Aged 15 and Over: All Persons for Japan©</t>
  </si>
  <si>
    <t>2015-03-04 9:36 AM CST</t>
  </si>
  <si>
    <t>1968-01-01 to 2014-01-01</t>
  </si>
  <si>
    <t>Working Age Population: Aged 15-64: All Persons for Japan©</t>
  </si>
  <si>
    <t>1929-01-01 to 2014-01-01</t>
  </si>
  <si>
    <t>US. Bureau of Economic Analysis</t>
  </si>
  <si>
    <t>2015-02-03 3:12 PM CST</t>
  </si>
  <si>
    <t>Working Age Population: Aged 15-64: All Persons for the United States©</t>
  </si>
  <si>
    <t>Unit</t>
  </si>
  <si>
    <t>2002</t>
  </si>
  <si>
    <t>2001</t>
  </si>
  <si>
    <t>2000</t>
  </si>
  <si>
    <t>1999</t>
  </si>
  <si>
    <t>1998</t>
  </si>
  <si>
    <t>1997</t>
  </si>
  <si>
    <t>1996</t>
  </si>
  <si>
    <t>1995</t>
  </si>
  <si>
    <t>Multifactor productivity</t>
  </si>
  <si>
    <t>Subject</t>
  </si>
  <si>
    <t>Dataset:  Growth in GDP per capita, productivity and ULC</t>
  </si>
  <si>
    <t>1993-2007</t>
  </si>
  <si>
    <t>2015-03-04 9:13 AM CST</t>
  </si>
  <si>
    <t>Employed Population: Aged 15-64: All Persons for Japan©</t>
  </si>
  <si>
    <t>2015-02-03 3:20 PM CST</t>
  </si>
  <si>
    <t>Employed Population: Aged 15-64: All Persons for the United States©</t>
  </si>
  <si>
    <t>&lt;?xml version="1.0" encoding="utf-16"?&gt;&lt;WebTableParameter xmlns:xsd="http://www.w3.org/2001/XMLSchema" xmlns:xsi="http://www.w3.org/2001/XMLSchema-instance" xmlns="http://stats.oecd.org/OECDStatWS/2004/03/01/"&gt;&lt;DataTable Code="PDB_GR" HasMetadata="true"&gt;&lt;Name LocaleIsoCode="en"&gt;Growth in GDP per capita, productivity and ULC&lt;/Name&gt;&lt;Name LocaleIsoCode="fr"&gt;Croissance du PIB par tête, de la productivité et des CUM&lt;/Name&gt;&lt;Dimension Code="LOCATION" HasMetadata="false" CommonCode="LOCATION" Display="labels"&gt;&lt;Name LocaleIsoCode="en"&gt;Country&lt;/Name&gt;&lt;Name LocaleIsoCode="fr"&gt;Pays&lt;/Name&gt;&lt;Member Code="AUS" HasMetadata="true" HasOnlyUnitMetadata="false" HasChild="0"&gt;&lt;Name LocaleIsoCode="en"&gt;Australia&lt;/Name&gt;&lt;Name LocaleIsoCode="fr"&gt;Australie&lt;/Name&gt;&lt;/Member&gt;&lt;Member Code="AUT" HasMetadata="false" HasOnlyUnitMetadata="false" HasChild="0"&gt;&lt;Name LocaleIsoCode="en"&gt;Austria&lt;/Name&gt;&lt;Name LocaleIsoCode="fr"&gt;Autriche&lt;/Name&gt;&lt;/Member&gt;&lt;Member Code="BEL" HasMetadata="true" HasOnlyUnitMetadata="false" HasChild="0"&gt;&lt;Name LocaleIsoCode="en"&gt;Belgium&lt;/Name&gt;&lt;Name LocaleIsoCode="fr"&gt;Belgique&lt;/Name&gt;&lt;/Member&gt;&lt;Member Code="CAN" HasMetadata="false" HasOnlyUnitMetadata="false" HasChild="0"&gt;&lt;Name LocaleIsoCode="en"&gt;Canada&lt;/Name&gt;&lt;Name LocaleIsoCode="fr"&gt;Canada&lt;/Name&gt;&lt;/Member&gt;&lt;Member Code="CHL" HasMetadata="false" HasOnlyUnitMetadata="false" HasChild="0"&gt;&lt;Name LocaleIsoCode="en"&gt;Chile&lt;/Name&gt;&lt;Name LocaleIsoCode="fr"&gt;Chili&lt;/Name&gt;&lt;/Member&gt;&lt;Member Code="CZE" HasMetadata="true" HasOnlyUnitMetadata="false" HasChild="0"&gt;&lt;Name LocaleIsoCode="en"&gt;Czech Republic&lt;/Name&gt;&lt;Name LocaleIsoCode="fr"&gt;République tchèque&lt;/Name&gt;&lt;/Member&gt;&lt;Member Code="DNK" HasMetadata="false" HasOnlyUnitMetadata="false" HasChild="0"&gt;&lt;Name LocaleIsoCode="en"&gt;Denmark&lt;/Name&gt;&lt;Name LocaleIsoCode="fr"&gt;Danemark&lt;/Name&gt;&lt;/Member&gt;&lt;Member Code="EST" HasMetadata="false" HasOnlyUnitMetadata="false" HasChild="0"&gt;&lt;Name LocaleIsoCode="en"&gt;Estonia&lt;/Name&gt;&lt;Name LocaleIsoCode="fr"&gt;Estonie&lt;/Name&gt;&lt;/Member&gt;&lt;Member Code="FIN" HasMetadata="false" HasOnlyUnitMetadata="false" HasChild="0"&gt;&lt;Name LocaleIsoCode="en"&gt;Finland&lt;/Name&gt;&lt;Name LocaleIsoCode="fr"&gt;Finlande&lt;/Name&gt;&lt;/Member&gt;&lt;Member Code="FRA" HasMetadata="false" HasOnlyUnitMetadata="false" HasChild="0"&gt;&lt;Name LocaleIsoCode="en"&gt;France&lt;/Name&gt;&lt;Name LocaleIsoCode="fr"&gt;France&lt;/Name&gt;&lt;/Member&gt;&lt;Member Code="DEU" HasMetadata="true" HasOnlyUnitMetadata="false" HasChild="0"&gt;&lt;Name LocaleIsoCode="en"&gt;Germany&lt;/Name&gt;&lt;Name LocaleIsoCode="fr"&gt;Allemagne&lt;/Name&gt;&lt;/Member&gt;&lt;Member Code="GRC" HasMetadata="true" HasOnlyUnitMetadata="false" HasChild="0"&gt;&lt;Name LocaleIsoCode="en"&gt;Greece&lt;/Name&gt;&lt;Name LocaleIsoCode="fr"&gt;Grèce&lt;/Name&gt;&lt;/Member&gt;&lt;Member Code="HUN" HasMetadata="true" HasOnlyUnitMetadata="false" HasChild="0"&gt;&lt;Name LocaleIsoCode="en"&gt;Hungary&lt;/Name&gt;&lt;Name LocaleIsoCode="fr"&gt;Hongrie&lt;/Name&gt;&lt;/Member&gt;&lt;Member Code="ISL" HasMetadata="true" HasOnlyUnitMetadata="false" HasChild="0"&gt;&lt;Name LocaleIsoCode="en"&gt;Iceland&lt;/Name&gt;&lt;Name LocaleIsoCode="fr"&gt;Islande&lt;/Name&gt;&lt;/Member&gt;&lt;Member Code="IRL" HasMetadata="true" HasOnlyUnitMetadata="false" HasChild="0"&gt;&lt;Name LocaleIsoCode="en"&gt;Ireland&lt;/Name&gt;&lt;Name LocaleIsoCode="fr"&gt;Irlande&lt;/Name&gt;&lt;/Member&gt;&lt;Member Code="ISR" HasMetadata="true" HasOnlyUnitMetadata="false" HasChild="0"&gt;&lt;Name LocaleIsoCode="en"&gt;Israel&lt;/Name&gt;&lt;Name LocaleIsoCode="fr"&gt;Israël&lt;/Name&gt;&lt;/Member&gt;&lt;Member Code="ITA" HasMetadata="true" HasOnlyUnitMetadata="false" HasChild="0"&gt;&lt;Name LocaleIsoCode="en"&gt;Italy&lt;/Name&gt;&lt;Name LocaleIsoCode="fr"&gt;Italie&lt;/Name&gt;&lt;/Member&gt;&lt;Member Code="JPN" HasMetadata="true" HasOnlyUnitMetadata="false" HasChild="0"&gt;&lt;Name LocaleIsoCode="en"&gt;Japan&lt;/Name&gt;&lt;Name LocaleIsoCode="fr"&gt;Japon&lt;/Name&gt;&lt;/Member&gt;&lt;Member Code="KOR" HasMetadata="true" HasOnlyUnitMetadata="false" HasChild="0"&gt;&lt;Name LocaleIsoCode="en"&gt;Korea&lt;/Name&gt;&lt;Name LocaleIsoCode="fr"&gt;Corée&lt;/Name&gt;&lt;/Member&gt;&lt;Member Code="LUX" HasMetadata="true" HasOnlyUnitMetadata="false" HasChild="0"&gt;&lt;Name LocaleIsoCode="en"&gt;Luxembourg&lt;/Name&gt;&lt;Name LocaleIsoCode="fr"&gt;Luxembourg&lt;/Name&gt;&lt;/Member&gt;&lt;Member Code="MEX" HasMetadata="true" HasOnlyUnitMetadata="false" HasChild="0"&gt;&lt;Name LocaleIsoCode="en"&gt;Mexico&lt;/Name&gt;&lt;Name LocaleIsoCode="fr"&gt;Mexique&lt;/Name&gt;&lt;/Member&gt;&lt;Member Code="NLD" HasMetadata="true" HasOnlyUnitMetadata="false" HasChild="0"&gt;&lt;Name LocaleIsoCode="en"&gt;Netherlands&lt;/Name&gt;&lt;Name LocaleIsoCode="fr"&gt;Pays-Bas&lt;/Name&gt;&lt;/Member&gt;&lt;Member Code="NZL" HasMetadata="true" HasOnlyUnitMetadata="false" HasChild="0"&gt;&lt;Name LocaleIsoCode="en"&gt;New Zealand&lt;/Name&gt;&lt;Name LocaleIsoCode="fr"&gt;Nouvelle-Zélande&lt;/Name&gt;&lt;/Member&gt;&lt;Member Code="NOR" HasMetadata="false" HasOnlyUnitMetadata="false" HasChild="0"&gt;&lt;Name LocaleIsoCode="en"&gt;Norway&lt;/Name&gt;&lt;Name LocaleIsoCode="fr"&gt;Norvège&lt;/Name&gt;&lt;/Member&gt;&lt;Member Code="POL" HasMetadata="true" HasOnlyUnitMetadata="false" HasChild="0"&gt;&lt;Name LocaleIsoCode="en"&gt;Poland&lt;/Name&gt;&lt;Name LocaleIsoCode="fr"&gt;Pologne&lt;/Name&gt;&lt;/Member&gt;&lt;Member Code="PRT" HasMetadata="true" HasOnlyUnitMetadata="false" HasChild="0"&gt;&lt;Name LocaleIsoCode="en"&gt;Portugal&lt;/Name&gt;&lt;Name LocaleIsoCode="fr"&gt;Portugal&lt;/Name&gt;&lt;/Member&gt;&lt;Member Code="SVK" HasMetadata="false" HasOnlyUnitMetadata="false" HasChild="0"&gt;&lt;Name LocaleIsoCode="en"&gt;Slovak Republic&lt;/Name&gt;&lt;Name LocaleIsoCode="fr"&gt;République slovaque&lt;/Name&gt;&lt;/Member&gt;&lt;Member Code="SVN" HasMetadata="false" HasOnlyUnitMetadata="false" HasChild="0"&gt;&lt;Name LocaleIsoCode="en"&gt;Slovenia&lt;/Name&gt;&lt;Name LocaleIsoCode="fr"&gt;Slovénie&lt;/Name&gt;&lt;/Member&gt;&lt;Member Code="ESP" HasMetadata="true" HasOnlyUnitMetadata="false" HasChild="0"&gt;&lt;Name LocaleIsoCode="en"&gt;Spain&lt;/Name&gt;&lt;Name LocaleIsoCode="fr"&gt;Espagne&lt;/Name&gt;&lt;/Member&gt;&lt;Member Code="SWE" HasMetadata="true" HasOnlyUnitMetadata="false" HasChild="0"&gt;&lt;Name LocaleIsoCode="en"&gt;Sweden&lt;/Name&gt;&lt;Name LocaleIsoCode="fr"&gt;Suède&lt;/Name&gt;&lt;/Member&gt;&lt;Member Code="CHE" HasMetadata="true" HasOnlyUnitMetadata="false" HasChild="0"&gt;&lt;Name LocaleIsoCode="en"&gt;Switzerland&lt;/Name&gt;&lt;Name LocaleIsoCode="fr"&gt;Suisse&lt;/Name&gt;&lt;/Member&gt;&lt;Member Code="TUR" HasMetadata="true" HasOnlyUnitMetadata="false" HasChild="0"&gt;&lt;Name LocaleIsoCode="en"&gt;Turkey&lt;/Name&gt;&lt;Name LocaleIsoCode="fr"&gt;Turquie&lt;/Name&gt;&lt;/Member&gt;&lt;Member Code="GBR" HasMetadata="true" HasOnlyUnitMetadata="false" HasChild="0"&gt;&lt;Name LocaleIsoCode="en"&gt;United Kingdom&lt;/Name&gt;&lt;Name LocaleIsoCode="fr"&gt;Royaume-Uni&lt;/Name&gt;&lt;/Member&gt;&lt;Member Code="USA" HasMetadata="true" HasOnlyUnitMetadata="false" HasChild="0"&gt;&lt;Name LocaleIsoCode="en"&gt;United States&lt;/Name&gt;&lt;Name LocaleIsoCode="fr"&gt;États-Unis&lt;/Name&gt;&lt;/Member&gt;&lt;/Dimension&gt;&lt;Dimension Code="SUBJECT" HasMetadata="false" Display="labels"&gt;&lt;Name LocaleIsoCode="en"&gt;Subject&lt;/Name&gt;&lt;Name LocaleIsoCode="fr"&gt;Sujet&lt;/Name&gt;&lt;Member Code="T_GDPPOP_V" HasMetadata="false" HasOnlyUnitMetadata="false" HasChild="0"&gt;&lt;Name LocaleIsoCode="en"&gt;GDP per capita, constant prices &lt;/Name&gt;&lt;Name LocaleIsoCode="fr"&gt;PIB par tête, prix constants &lt;/Name&gt;&lt;/Member&gt;&lt;Member Code="T_GDPHRS_V" HasMetadata="false" HasOnlyUnitMetadata="false" HasChild="0"&gt;&lt;Name LocaleIsoCode="en"&gt;GDP per hour worked, constant prices &lt;/Name&gt;&lt;Name LocaleIsoCode="fr"&gt;PIB par heure travaillée, prix constants &lt;/Name&gt;&lt;/Member&gt;&lt;Member Code="T_EMPTO" HasMetadata="false" HasOnlyUnitMetadata="false" HasChild="0"&gt;&lt;Name LocaleIsoCode="en"&gt;Total employment (number of persons employed) &lt;/Name&gt;&lt;Name LocaleIsoCode="fr"&gt;Emploi total (nombre d'actifs occupés)&lt;/Name&gt;&lt;/Member&gt;&lt;Member Code="T_HRSTO" HasMetadata="true" HasOnlyUnitMetadata="false" HasChild="0"&gt;&lt;Name LocaleIsoCode="en"&gt;Total hours worked&lt;/Name&gt;&lt;Name LocaleIsoCode="fr"&gt;Heures travaillées totales&lt;/Name&gt;&lt;/Member&gt;&lt;Member Code="T_HRSAV" HasMetadata="true" HasOnlyUnitMetadata="false" HasChild="0"&gt;&lt;Name LocaleIsoCode="en"&gt;Average hours worked per person employed&lt;/Name&gt;&lt;Name LocaleIsoCode="fr"&gt;Heures travaillées moyennes par actif occupé&lt;/Name&gt;&lt;/Member&gt;&lt;Member Code="T_HRSPOP" HasMetadata="true" HasOnlyUnitMetadata="false" HasChild="0"&gt;&lt;Name LocaleIsoCode="en"&gt;Labour utilisation (=hours worked per head of population)&lt;/Name&gt;&lt;Name LocaleIsoCode="fr"&gt;Utilisation du travail (=heures travaillées par habitant)&lt;/Name&gt;&lt;/Member&gt;&lt;Member Code="T_KSER" HasMetadata="true" HasOnlyUnitMetadata="false" HasChild="1"&gt;&lt;Name LocaleIsoCode="en"&gt;Total capital services&lt;/Name&gt;&lt;Name LocaleIsoCode="fr"&gt;Total des services du capital &lt;/Name&gt;&lt;ChildMember Code="T_ICT" HasMetadata="true" HasOnlyUnitMetadata="false" HasChild="0"&gt;&lt;Name LocaleIsoCode="en"&gt;ICT capital&lt;/Name&gt;&lt;Name LocaleIsoCode="fr"&gt;Capital TIC&lt;/Name&gt;&lt;/ChildMember&gt;&lt;ChildMember Code="T_NICT" HasMetadata="true" HasOnlyUnitMetadata="false" HasChild="0"&gt;&lt;Name LocaleIsoCode="en"&gt;Non-ICT capital&lt;/Name&gt;&lt;Name LocaleIsoCode="fr"&gt;Capital non-TIC &lt;/Name&gt;&lt;/ChildMember&gt;&lt;ChildMember Code="T_HARD" HasMetadata="false" HasOnlyUnitMetadata="false" HasChild="0"&gt;&lt;Name LocaleIsoCode="en"&gt;Computer hardware&lt;/Name&gt;&lt;Name LocaleIsoCode="fr"&gt;Matériel informatique&lt;/Name&gt;&lt;/ChildMember&gt;&lt;ChildMember Code="T_COM" HasMetadata="false" HasOnlyUnitMetadata="false" HasChild="0"&gt;&lt;Name LocaleIsoCode="en"&gt;Telecommunications equipment&lt;/Name&gt;&lt;Name LocaleIsoCode="fr"&gt;Équipements de télécommunication&lt;/Name&gt;&lt;/ChildMember&gt;&lt;ChildMember Code="T_OMEW" HasMetadata="false" HasOnlyUnitMetadata="false" HasChild="0"&gt;&lt;Name LocaleIsoCode="en"&gt;Other machinery and equipment and weapons systems&lt;/Name&gt;&lt;Name LocaleIsoCode="fr"&gt;Autres machines et équipements et systèmes d'armes&lt;/Name&gt;&lt;/ChildMember&gt;&lt;ChildMember Code="T_TRANS" HasMetadata="false" HasOnlyUnitMetadata="false" HasChild="0"&gt;&lt;Name LocaleIsoCode="en"&gt;Transport equipment&lt;/Name&gt;&lt;Name LocaleIsoCode="fr"&gt;Matériel de transport&lt;/Name&gt;&lt;/ChildMember&gt;&lt;ChildMember Code="T_CONST" HasMetadata="false" HasOnlyUnitMetadata="false" HasChild="0"&gt;&lt;Name LocaleIsoCode="en"&gt;Non-residential construction&lt;/Name&gt;&lt;Name LocaleIsoCode="fr"&gt;Construction non-résidentielle&lt;/Name&gt;&lt;/ChildMember&gt;&lt;ChildMember Code="T_SOFT" HasMetadata="false" HasOnlyUnitMetadata="false" HasChild="0"&gt;&lt;Name LocaleIsoCode="en"&gt;Computer software and databases&lt;/Name&gt;&lt;Name LocaleIsoCode="fr"&gt;Logiciels et bases de données&lt;/Name&gt;&lt;/ChildMember&gt;&lt;ChildMember Code="T_RD" HasMetadata="false" HasOnlyUnitMetadata="false" HasChild="0"&gt;&lt;Name LocaleIsoCode="en"&gt;Research and development&lt;/Name&gt;&lt;Name LocaleIsoCode="fr"&gt;Recherche-développement&lt;/Name&gt;&lt;/ChildMember&gt;&lt;ChildMember Code="T_OIPPNRD" HasMetadata="false" HasOnlyUnitMetadata="false" HasChild="0"&gt;&lt;Name LocaleIsoCode="en"&gt;Other intellectual property products&lt;/Name&gt;&lt;Name LocaleIsoCode="fr"&gt;Autres droits de propriété intellectuelle&lt;/Name&gt;&lt;/ChildMember&gt;&lt;/Member&gt;&lt;Member Code="T_MFP" HasMetadata="true" HasOnlyUnitMetadata="false" HasChild="0" IsDisplayed="true"&gt;&lt;Name LocaleIsoCode="en"&gt;Multifactor productivity&lt;/Name&gt;&lt;Name LocaleIsoCode="fr"&gt;Productivité multifactorielle&lt;/Name&gt;&lt;/Member&gt;&lt;Member Code="T_KSERHRS" HasMetadata="true" HasOnlyUnitMetadata="false" HasChild="0"&gt;&lt;Name LocaleIsoCode="en"&gt;Capital deepening&lt;/Name&gt;&lt;Name LocaleIsoCode="fr"&gt;Approfondissement du capital&lt;/Name&gt;&lt;/Member&gt;&lt;Member Code="T_ICTHRS" HasMetadata="true" HasOnlyUnitMetadata="false" HasChild="0"&gt;&lt;Name LocaleIsoCode="en"&gt;ICT capital deepening&lt;/Name&gt;&lt;Name LocaleIsoCode="fr"&gt;Approfondissement du capital TIC&lt;/Name&gt;&lt;/Member&gt;&lt;Member Code="T_NICTHRS" HasMetadata="true" HasOnlyUnitMetadata="false" HasChild="0"&gt;&lt;Name LocaleIsoCode="en"&gt;Non-ICT capital deepening&lt;/Name&gt;&lt;Name LocaleIsoCode="fr"&gt;Approfondissement du capital non-TIC&lt;/Name&gt;&lt;/Member&gt;&lt;Member Code="T_ULCH" HasMetadata="true" HasOnlyUnitMetadata="false" HasChild="0"&gt;&lt;Name LocaleIsoCode="en"&gt;Unit Labour Costs&lt;/Name&gt;&lt;Name LocaleIsoCode="fr"&gt;Coûts unitaires de la main d'œuvre&lt;/Name&gt;&lt;/Member&gt;&lt;Member Code="T_LCHRS" HasMetadata="false" HasOnlyUnitMetadata="false" HasChild="0"&gt;&lt;Name LocaleIsoCode="en"&gt;Labour compensation per hour worked&lt;/Name&gt;&lt;Name LocaleIsoCode="fr"&gt;Rémunération de la main d'oeuvre par heure travaillée&lt;/Name&gt;&lt;/Member&gt;&lt;/Dimension&gt;&lt;Dimension Code="MEASURE" HasMetadata="false" Display="labels"&gt;&lt;Name LocaleIsoCode="en"&gt;Measure&lt;/Name&gt;&lt;Name LocaleIsoCode="fr"&gt;Mesure&lt;/Name&gt;&lt;Member Code="2005Y" HasMetadata="true" HasOnlyUnitMetadata="true" HasChild="0"&gt;&lt;Name LocaleIsoCode="en"&gt;Index&lt;/Name&gt;&lt;Name LocaleIsoCode="fr"&gt;Indice&lt;/Name&gt;&lt;/Member&gt;&lt;/Dimension&gt;&lt;Dimension Code="TIME" HasMetadata="false" CommonCode="TIME" Display="labels"&gt;&lt;Name LocaleIsoCode="en"&gt;Time&lt;/Name&gt;&lt;Name LocaleIsoCode="fr"&gt;Temps&lt;/Name&gt;&lt;Member Code="2007-2011" HasMetadata="false" HasOnlyUnitMetadata="false" HasChild="0"&gt;&lt;Name LocaleIsoCode="en"&gt;2007-2011&lt;/Name&gt;&lt;Name LocaleIsoCode="fr"&gt;2007-2011&lt;/Name&gt;&lt;/Member&gt;&lt;Member Code="2001-2007" HasMetadata="false" HasOnlyUnitMetadata="false" HasChild="0"&gt;&lt;Name LocaleIsoCode="en"&gt;2001-2007&lt;/Name&gt;&lt;Name LocaleIsoCode="fr"&gt;2001-2007&lt;/Name&gt;&lt;/Member&gt;&lt;Member Code="2007-2012" HasMetadata="false" HasOnlyUnitMetadata="false" HasChild="0"&gt;&lt;Name LocaleIsoCode="en"&gt;2007-2012&lt;/Name&gt;&lt;Name LocaleIsoCode="fr"&gt;2007-2012&lt;/Name&gt;&lt;/Member&gt;&lt;Member Code="2007-2009" HasMetadata="false" HasOnlyUnitMetadata="false" HasChild="0"&gt;&lt;Name LocaleIsoCode="en"&gt;2007-2009&lt;/Name&gt;&lt;Name LocaleIsoCode="fr"&gt;2007-2009&lt;/Name&gt;&lt;/Member&gt;&lt;Member Code="2009-2012" HasMetadata="false" HasOnlyUnitMetadata="false" HasChild="0"&gt;&lt;Name LocaleIsoCode="en"&gt;2009-2012&lt;/Name&gt;&lt;Name LocaleIsoCode="fr"&gt;2009-2012&lt;/Name&gt;&lt;/Member&gt;&lt;Member Code="2001-2013" HasMetadata="false" HasOnlyUnitMetadata="false" HasChild="0"&gt;&lt;Name LocaleIsoCode="en"&gt;2001-2013&lt;/Name&gt;&lt;Name LocaleIsoCode="fr"&gt;2001-2013&lt;/Name&gt;&lt;/Member&gt;&lt;Member Code="2007-2013" HasMetadata="false" HasOnlyUnitMetadata="false" HasChild="0"&gt;&lt;Name LocaleIsoCode="en"&gt;2007-2013&lt;/Name&gt;&lt;Name LocaleIsoCode="fr"&gt;2007-2013&lt;/Name&gt;&lt;/Member&gt;&lt;Member Code="2009-2013" HasMetadata="false" HasOnlyUnitMetadata="false" HasChild="0"&gt;&lt;Name LocaleIsoCode="en"&gt;2009-2013&lt;/Name&gt;&lt;Name LocaleIsoCode="fr"&gt;2009-2013&lt;/Name&gt;&lt;/Member&gt;&lt;Member Code="2009-2014" HasMetadata="false" HasOnlyUnitMetadata="false" HasChild="0"&gt;&lt;Name LocaleIsoCode="en"&gt;2009-2014&lt;/Name&gt;&lt;Name LocaleIsoCode="fr"&gt;2009-2014&lt;/Name&gt;&lt;/Member&gt;&lt;Member Code="1970" HasMetadata="false" HasOnlyUnitMetadata="false" HasChild="0"&gt;&lt;Name LocaleIsoCode="en"&gt;1970&lt;/Name&gt;&lt;Name LocaleIsoCode="fr"&gt;1970&lt;/Name&gt;&lt;/Member&gt;&lt;Member Code="1971" HasMetadata="false" HasOnlyUnitMetadata="false" HasChild="0"&gt;&lt;Name LocaleIsoCode="en"&gt;1971&lt;/Name&gt;&lt;Name LocaleIsoCode="fr"&gt;1971&lt;/Name&gt;&lt;/Member&gt;&lt;Member Code="1972" HasMetadata="false" HasOnlyUnitMetadata="false" HasChild="0"&gt;&lt;Name LocaleIsoCode="en"&gt;1972&lt;/Name&gt;&lt;Name LocaleIsoCode="fr"&gt;1972&lt;/Name&gt;&lt;/Member&gt;&lt;Member Code="1973" HasMetadata="false" HasOnlyUnitMetadata="false" HasChild="0"&gt;&lt;Name LocaleIsoCode="en"&gt;1973&lt;/Name&gt;&lt;Name LocaleIsoCode="fr"&gt;1973&lt;/Name&gt;&lt;/Member&gt;&lt;Member Code="1974" HasMetadata="false" HasOnlyUnitMetadata="false" HasChild="0"&gt;&lt;Name LocaleIsoCode="en"&gt;1974&lt;/Name&gt;&lt;Name LocaleIsoCode="fr"&gt;1974&lt;/Name&gt;&lt;/Member&gt;&lt;Member Code="1975" HasMetadata="false" HasOnlyUnitMetadata="false" HasChild="0"&gt;&lt;Name LocaleIsoCode="en"&gt;1975&lt;/Name&gt;&lt;Name LocaleIsoCode="fr"&gt;1975&lt;/Name&gt;&lt;/Member&gt;&lt;Member Code="1976" HasMetadata="false" HasOnlyUnitMetadata="false" HasChild="0"&gt;&lt;Name LocaleIsoCode="en"&gt;1976&lt;/Name&gt;&lt;Name LocaleIsoCode="fr"&gt;1976&lt;/Name&gt;&lt;/Member&gt;&lt;Member Code="1977" HasMetadata="false" HasOnlyUnitMetadata="false" HasChild="0"&gt;&lt;Name LocaleIsoCode="en"&gt;1977&lt;/Name&gt;&lt;Name LocaleIsoCode="fr"&gt;1977&lt;/Name&gt;&lt;/Member&gt;&lt;Member Code="1978" HasMetadata="false" HasOnlyUnitMetadata="false" HasChild="0"&gt;&lt;Name LocaleIsoCode="en"&gt;1978&lt;/Name&gt;&lt;Name LocaleIsoCode="fr"&gt;1978&lt;/Name&gt;&lt;/Member&gt;&lt;Member Code="1979" HasMetadata="false" HasOnlyUnitMetadata="false" HasChild="0"&gt;&lt;Name LocaleIsoCode="en"&gt;1979&lt;/Name&gt;&lt;Name LocaleIsoCode="fr"&gt;1979&lt;/Name&gt;&lt;/Member&gt;&lt;Member Code="1980" HasMetadata="false" HasOnlyUnitMetadata="false" HasChild="0"&gt;&lt;Name LocaleIsoCode="en"&gt;1980&lt;/Name&gt;&lt;Name LocaleIsoCode="fr"&gt;1980&lt;/Name&gt;&lt;/Member&gt;&lt;Member Code="1981" HasMetadata="false" HasOnlyUnitMetadata="false" HasChild="0"&gt;&lt;Name LocaleIsoCode="en"&gt;1981&lt;/Name&gt;&lt;Name LocaleIsoCode="fr"&gt;1981&lt;/Name&gt;&lt;/Member&gt;&lt;Member Code="1982" HasMetadata="false" HasOnlyUnitMetadata="false" HasChild="0"&gt;&lt;Name LocaleIsoCode="en"&gt;1982&lt;/Name&gt;&lt;Name LocaleIsoCode="fr"&gt;1982&lt;/Name&gt;&lt;/Member&gt;&lt;Member Code="1983" HasMetadata="false" HasOnlyUnitMetadata="false" HasChild="0"&gt;&lt;Name LocaleIsoCode="en"&gt;1983&lt;/Name&gt;&lt;Name LocaleIsoCode="fr"&gt;1983&lt;/Name&gt;&lt;/Member&gt;&lt;Member Code="1984" HasMetadata="false" HasOnlyUnitMetadata="false" HasChild="0"&gt;&lt;Name LocaleIsoCode="en"&gt;1984&lt;/Name&gt;&lt;Name LocaleIsoCode="fr"&gt;1984&lt;/Name&gt;&lt;/Member&gt;&lt;Member Code="1985" HasMetadata="false" HasOnlyUnitMetadata="false" HasChild="0"&gt;&lt;Name LocaleIsoCode="en"&gt;1985&lt;/Name&gt;&lt;Name LocaleIsoCode="fr"&gt;1985&lt;/Name&gt;&lt;/Member&gt;&lt;Member Code="1986" HasMetadata="false" HasOnlyUnitMetadata="false" HasChild="0"&gt;&lt;Name LocaleIsoCode="en"&gt;1986&lt;/Name&gt;&lt;Name LocaleIsoCode="fr"&gt;1986&lt;/Name&gt;&lt;/Member&gt;&lt;Member Code="1987" HasMetadata="false" HasOnlyUnitMetadata="false" HasChild="0"&gt;&lt;Name LocaleIsoCode="en"&gt;1987&lt;/Name&gt;&lt;Name LocaleIsoCode="fr"&gt;1987&lt;/Name&gt;&lt;/Member&gt;&lt;Member Code="1988" HasMetadata="false" HasOnlyUnitMetadata="false" HasChild="0"&gt;&lt;Name LocaleIsoCode="en"&gt;1988&lt;/Name&gt;&lt;Name LocaleIsoCode="fr"&gt;1988&lt;/Name&gt;&lt;/Member&gt;&lt;Member Code="1989" HasMetadata="false" HasOnlyUnitMetadata="false" HasChild="0"&gt;&lt;Name LocaleIsoCode="en"&gt;1989&lt;/Name&gt;&lt;Name LocaleIsoCode="fr"&gt;1989&lt;/Name&gt;&lt;/Member&gt;&lt;Member Code="1990" HasMetadata="false" HasOnlyUnitMetadata="false" HasChild="0"&gt;&lt;Name LocaleIsoCode="en"&gt;1990&lt;/Name&gt;&lt;Name LocaleIsoCode="fr"&gt;1990&lt;/Name&gt;&lt;/Member&gt;&lt;Member Code="1991" HasMetadata="false" HasOnlyUnitMetadata="false" HasChild="0"&gt;&lt;Name LocaleIsoCode="en"&gt;1991&lt;/Name&gt;&lt;Name LocaleIsoCode="fr"&gt;1991&lt;/Name&gt;&lt;/Member&gt;&lt;Member Code="1992" HasMetadata="false" HasOnlyUnitMetadata="false" HasChild="0"&gt;&lt;Name LocaleIsoCode="en"&gt;1992&lt;/Name&gt;&lt;Name LocaleIsoCode="fr"&gt;1992&lt;/Name&gt;&lt;/Member&gt;&lt;Member Code="1993" HasMetadata="false" HasOnlyUnitMetadata="false" HasChild="0"&gt;&lt;Name LocaleIsoCode="en"&gt;1993&lt;/Name&gt;&lt;Name LocaleIsoCode="fr"&gt;1993&lt;/Name&gt;&lt;/Member&gt;&lt;Member Code="1994" HasMetadata="false" HasOnlyUnitMetadata="false" HasChild="0"&gt;&lt;Name LocaleIsoCode="en"&gt;1994&lt;/Name&gt;&lt;Name LocaleIsoCode="fr"&gt;1994&lt;/Name&gt;&lt;/Member&gt;&lt;Member Code="1995" HasMetadata="false" HasOnlyUnitMetadata="false" HasChild="0"&gt;&lt;Name LocaleIsoCode="en"&gt;1995&lt;/Name&gt;&lt;Name LocaleIsoCode="fr"&gt;1995&lt;/Name&gt;&lt;/Member&gt;&lt;Member Code="1996" HasMetadata="false" HasOnlyUnitMetadata="false" HasChild="0"&gt;&lt;Name LocaleIsoCode="en"&gt;1996&lt;/Name&gt;&lt;Name LocaleIsoCode="fr"&gt;1996&lt;/Name&gt;&lt;/Member&gt;&lt;Member Code="1997" HasMetadata="false" HasOnlyUnitMetadata="false" HasChild="0"&gt;&lt;Name LocaleIsoCode="en"&gt;1997&lt;/Name&gt;&lt;Name LocaleIsoCode="fr"&gt;1997&lt;/Name&gt;&lt;/Member&gt;&lt;Member Code="1998" HasMetadata="false" HasOnlyUnitMetadata="false" HasChild="0"&gt;&lt;Name LocaleIsoCode="en"&gt;1998&lt;/Name&gt;&lt;Name LocaleIsoCode="fr"&gt;1998&lt;/Name&gt;&lt;/Member&gt;&lt;Member Code="1999" HasMetadata="false" HasOnlyUnitMetadata="false" HasChild="0"&gt;&lt;Name LocaleIsoCode="en"&gt;1999&lt;/Name&gt;&lt;Name LocaleIsoCode="fr"&gt;1999&lt;/Name&gt;&lt;/Member&gt;&lt;Member Code="2000" HasMetadata="false" HasOnlyUnitMetadata="false" HasChild="0"&gt;&lt;Name LocaleIsoCode="en"&gt;2000&lt;/Name&gt;&lt;Name LocaleIsoCode="fr"&gt;2000&lt;/Name&gt;&lt;/Member&gt;&lt;Member Code="2001" HasMetadata="false" HasOnlyUnitMetadata="false" HasChild="0"&gt;&lt;Name LocaleIsoCode="en"&gt;2001&lt;/Name&gt;&lt;Name LocaleIsoCode="fr"&gt;2001&lt;/Name&gt;&lt;/Member&gt;&lt;Member Code="2002" HasMetadata="false" HasOnlyUnitMetadata="false" HasChild="0"&gt;&lt;Name LocaleIsoCode="en"&gt;2002&lt;/Name&gt;&lt;Name LocaleIsoCode="fr"&gt;2002&lt;/Name&gt;&lt;/Member&gt;&lt;Member Code="2003" HasMetadata="false" HasOnlyUnitMetadata="false" HasChild="0"&gt;&lt;Name LocaleIsoCode="en"&gt;2003&lt;/Name&gt;&lt;Name LocaleIsoCode="fr"&gt;2003&lt;/Name&gt;&lt;/Member&gt;&lt;Member Code="2004" HasMetadata="false" HasOnlyUnitMetadata="false" HasChild="0"&gt;&lt;Name LocaleIsoCode="en"&gt;2004&lt;/Name&gt;&lt;Name LocaleIsoCode="fr"&gt;2004&lt;/Name&gt;&lt;/Member&gt;&lt;Member Code="2005" HasMetadata="false" HasOnlyUnitMetadata="false" HasChild="0"&gt;&lt;Name LocaleIsoCode="en"&gt;2005&lt;/Name&gt;&lt;Name LocaleIsoCode="fr"&gt;2005&lt;/Name&gt;&lt;/Member&gt;&lt;Member Code="2006" HasMetadata="false" HasOnlyUnitMetadata="false" HasChild="0"&gt;&lt;Name LocaleIsoCode="en"&gt;2006&lt;/Name&gt;&lt;Name LocaleIsoCode="fr"&gt;2006&lt;/Name&gt;&lt;/Member&gt;&lt;Member Code="2007" HasMetadata="false" HasOnlyUnitMetadata="false" HasChild="0"&gt;&lt;Name LocaleIsoCode="en"&gt;2007&lt;/Name&gt;&lt;Name LocaleIsoCode="fr"&gt;2007&lt;/Name&gt;&lt;/Member&gt;&lt;Member Code="2008" HasMetadata="false" HasOnlyUnitMetadata="false" HasChild="0"&gt;&lt;Name LocaleIsoCode="en"&gt;2008&lt;/Name&gt;&lt;Name LocaleIsoCode="fr"&gt;2008&lt;/Name&gt;&lt;/Member&gt;&lt;Member Code="2009" HasMetadata="false" HasOnlyUnitMetadata="false" HasChild="0"&gt;&lt;Name LocaleIsoCode="en"&gt;2009&lt;/Name&gt;&lt;Name LocaleIsoCode="fr"&gt;2009&lt;/Name&gt;&lt;/Member&gt;&lt;Member Code="2010" HasMetadata="false" HasOnlyUnitMetadata="false" HasChild="0"&gt;&lt;Name LocaleIsoCode="en"&gt;2010&lt;/Name&gt;&lt;Name LocaleIsoCode="fr"&gt;2010&lt;/Name&gt;&lt;/Member&gt;&lt;Member Code="2011" HasMetadata="false" HasOnlyUnitMetadata="false" HasChild="0"&gt;&lt;Name LocaleIsoCode="en"&gt;2011&lt;/Name&gt;&lt;Name LocaleIsoCode="fr"&gt;2011&lt;/Name&gt;&lt;/Member&gt;&lt;Member Code="2012" HasMetadata="false" HasOnlyUnitMetadata="false" HasChild="0"&gt;&lt;Name LocaleIsoCode="en"&gt;2012&lt;/Name&gt;&lt;Name LocaleIsoCode="fr"&gt;2012&lt;/Name&gt;&lt;/Member&gt;&lt;Member Code="2013" HasMetadata="false" HasOnlyUnitMetadata="false" HasChild="0"&gt;&lt;Name LocaleIsoCode="en"&gt;2013&lt;/Name&gt;&lt;Name LocaleIsoCode="fr"&gt;2013&lt;/Name&gt;&lt;/Member&gt;&lt;Member Code="2014" HasMetadata="false" HasOnlyUnitMetadata="false" HasChild="0"&gt;&lt;Name LocaleIsoCode="en"&gt;2014&lt;/Name&gt;&lt;Name LocaleIsoCode="fr"&gt;2014&lt;/Name&gt;&lt;/Member&gt;&lt;/Dimension&gt;&lt;Tabulation Axis="horizontal"&gt;&lt;Dimension Code="TIME" CommonCode="TIME" /&gt;&lt;/Tabulation&gt;&lt;Tabulation Axis="vertical"&gt;&lt;Dimension Code="LOCATION" CommonCode="LOCATION" /&gt;&lt;/Tabulation&gt;&lt;Tabulation Axis="page"&gt;&lt;Dimension Code="SUBJECT" /&gt;&lt;Dimension Code="MEASURE" /&gt;&lt;/Tabulation&gt;&lt;Formatting&gt;&lt;Labels LocaleIsoCode="en" /&gt;&lt;Power&gt;0&lt;/Power&gt;&lt;Decimals&gt;1&lt;/Decimals&gt;&lt;SkipEmptyLines&gt;true&lt;/SkipEmptyLines&gt;&lt;SkipEmptyCols&gt;tru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IncludeTimeSeriesId&gt;false&lt;/IncludeTimeSeriesId&gt;&lt;DoBarChart&gt;false&lt;/DoBarChart&gt;&lt;FreezePanes&gt;true&lt;/FreezePanes&gt;&lt;MaxBarChartLen&gt;65&lt;/MaxBarChartLen&gt;&lt;/Format&gt;&lt;Query&gt;&lt;AbsoluteUri&gt;http://stats.oecd.org//View.aspx?QueryId=&amp;amp;QueryType=Public&amp;amp;Lang=en&lt;/AbsoluteUri&gt;&lt;/Query&gt;&lt;/WebTableParameter&gt;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</si>
  <si>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</si>
  <si>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</si>
  <si>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</si>
  <si>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</si>
  <si>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</si>
  <si>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</si>
  <si>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</si>
  <si>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</si>
  <si>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</si>
  <si>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</si>
  <si>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Data extracted on 11 Jul 2015 15:34 UTC (GMT) from OECD.Stat</t>
  </si>
  <si>
    <t>mfp_japan</t>
  </si>
  <si>
    <t>mfp_us</t>
  </si>
  <si>
    <t>2015-07-30 9:03 AM CDT</t>
  </si>
  <si>
    <t>2013 Q4 over Q4</t>
  </si>
  <si>
    <t>2014 Q4 over Q4</t>
  </si>
  <si>
    <t>Real Gross Domestic Product (seasonally adjusted series)</t>
  </si>
  <si>
    <t>1994/ 1- 3.</t>
  </si>
  <si>
    <t>4- 6.</t>
  </si>
  <si>
    <t>7- 9.</t>
  </si>
  <si>
    <t>10-12.</t>
  </si>
  <si>
    <t>1995/ 1- 3.</t>
  </si>
  <si>
    <t>1996/ 1- 3.</t>
  </si>
  <si>
    <t>1997/ 1- 3.</t>
  </si>
  <si>
    <t>1998/ 1- 3.</t>
  </si>
  <si>
    <t>1999/ 1- 3.</t>
  </si>
  <si>
    <t>2000/ 1- 3.</t>
  </si>
  <si>
    <t>2001/ 1- 3.</t>
  </si>
  <si>
    <t>2002/ 1- 3.</t>
  </si>
  <si>
    <t>2003/ 1- 3.</t>
  </si>
  <si>
    <t>2004/ 1- 3.</t>
  </si>
  <si>
    <t>2005/ 1- 3.</t>
  </si>
  <si>
    <t>2006/ 1- 3.</t>
  </si>
  <si>
    <t>2007/ 1- 3.</t>
  </si>
  <si>
    <t>2008/ 1- 3.</t>
  </si>
  <si>
    <t>2009/ 1- 3.</t>
  </si>
  <si>
    <t>2010/ 1- 3.</t>
  </si>
  <si>
    <t>2011/ 1- 3.</t>
  </si>
  <si>
    <t>2012/ 1- 3.</t>
  </si>
  <si>
    <t>2013/ 1- 3.</t>
  </si>
  <si>
    <t>2014/ 1- 3.</t>
  </si>
  <si>
    <t>2015/ 1- 3.</t>
  </si>
  <si>
    <t>Q4 2012-Q2 2015</t>
  </si>
  <si>
    <t>Annualized</t>
  </si>
  <si>
    <t>Q4 2013 to Q2 2015</t>
  </si>
  <si>
    <t>Counterfactual with flat import volumes</t>
  </si>
  <si>
    <t>2015:Q2</t>
  </si>
  <si>
    <t>2015-04-29 1:36 PM CDT</t>
  </si>
  <si>
    <t>1970-01-01 to 2014-10-01</t>
  </si>
  <si>
    <t>LFWA64TTJPQ647S</t>
  </si>
  <si>
    <t>GDP per working age person</t>
  </si>
  <si>
    <t>GDPC1</t>
  </si>
  <si>
    <t>Seasonally Adjusted Annual Rate</t>
  </si>
  <si>
    <t>1947-01-01 to 2015-04-01</t>
  </si>
  <si>
    <t>2015-07-30 8:36 AM CDT</t>
  </si>
  <si>
    <t>Real gross domestic product is the inflation adjusted value of the</t>
  </si>
  <si>
    <t>goods and services produced by labor and property located in the</t>
  </si>
  <si>
    <t xml:space="preserve">United States. </t>
  </si>
  <si>
    <t xml:space="preserve"> </t>
  </si>
  <si>
    <t>For more information see the Guide to the National Income and Product</t>
  </si>
  <si>
    <t>Accounts of the United States (NIPA) -</t>
  </si>
  <si>
    <t>(http://www.bea.gov/national/pdf/nipaguid.pdf)</t>
  </si>
  <si>
    <t>2015-06-08 2:05 PM CDT</t>
  </si>
  <si>
    <t>1977-01-01 to 2015-01-01</t>
  </si>
  <si>
    <t>Organization for Economic Co-operation and Development</t>
  </si>
  <si>
    <t>LFWA64TTUSQ647S</t>
  </si>
  <si>
    <t>Per working age</t>
  </si>
  <si>
    <t>2015 Q1</t>
  </si>
  <si>
    <t>2015Q2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</si>
</sst>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(* #,##0.00_);_(* \(#,##0.00\);_(* &quot;-&quot;??_);_(@_)"/>
    <numFmt numFmtId="165" formatCode="0.0%"/>
    <numFmt numFmtId="172" formatCode="0.0"/>
    <numFmt numFmtId="174" formatCode="yyyy\-mm\-dd"/>
    <numFmt numFmtId="176" formatCode="0.0000000"/>
    <numFmt numFmtId="177" formatCode="0.000%"/>
    <numFmt numFmtId="178" formatCode="#,##0.0"/>
    <numFmt numFmtId="179" formatCode="0.0000%"/>
    <numFmt numFmtId="180" formatCode="0.00000000000000"/>
    <numFmt numFmtId="181" formatCode="0.000000"/>
  </numFmts>
  <fonts count="27" x14ac:knownFonts="1">
    <font>
      <sz val="10"/>
      <color theme="1"/>
      <name val="Arial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</font>
    <font>
      <u/>
      <sz val="10"/>
      <color theme="10"/>
      <name val="Arial"/>
    </font>
    <font>
      <u/>
      <sz val="10"/>
      <color theme="11"/>
      <name val="Arial"/>
    </font>
    <font>
      <sz val="14"/>
      <name val="Terminal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Arial"/>
    </font>
    <font>
      <sz val="8"/>
      <name val="Arial"/>
    </font>
    <font>
      <u/>
      <sz val="8"/>
      <name val="Verdana"/>
      <family val="2"/>
    </font>
    <font>
      <b/>
      <sz val="9"/>
      <color indexed="10"/>
      <name val="Courier New"/>
      <family val="3"/>
    </font>
    <font>
      <sz val="8"/>
      <name val="Verdana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b/>
      <u/>
      <sz val="9"/>
      <color indexed="18"/>
      <name val="Verdana"/>
      <family val="2"/>
    </font>
    <font>
      <sz val="11"/>
      <color rgb="FF000000"/>
      <name val="ＭＳ 明朝"/>
      <family val="1"/>
      <charset val="128"/>
    </font>
    <font>
      <u/>
      <sz val="8"/>
      <color indexed="9"/>
      <name val="Verdana"/>
      <family val="2"/>
    </font>
    <font>
      <sz val="12"/>
      <name val="Arial"/>
    </font>
    <font>
      <sz val="9"/>
      <color indexed="81"/>
      <name val="Arial"/>
    </font>
    <font>
      <b/>
      <sz val="9"/>
      <color indexed="81"/>
      <name val="Arial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  <bgColor indexed="9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8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249">
    <xf numFmtId="0" fontId="0" fillId="0" borderId="0"/>
    <xf numFmtId="9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/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2" fillId="0" borderId="0"/>
    <xf numFmtId="38" fontId="12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3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164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6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4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3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74">
    <xf numFmtId="0" fontId="0" fillId="0" borderId="0" xfId="0"/>
    <xf numFmtId="9" fontId="0" fillId="0" borderId="0" xfId="1" applyFont="1"/>
    <xf numFmtId="165" fontId="0" fillId="0" borderId="0" xfId="1" applyNumberFormat="1" applyFont="1"/>
    <xf numFmtId="0" fontId="0" fillId="0" borderId="0" xfId="0" applyAlignment="1">
      <alignment horizontal="center"/>
    </xf>
    <xf numFmtId="10" fontId="0" fillId="0" borderId="0" xfId="1" applyNumberFormat="1" applyFont="1"/>
    <xf numFmtId="10" fontId="0" fillId="2" borderId="0" xfId="1" applyNumberFormat="1" applyFont="1" applyFill="1"/>
    <xf numFmtId="172" fontId="0" fillId="0" borderId="0" xfId="0" applyNumberFormat="1"/>
    <xf numFmtId="0" fontId="13" fillId="0" borderId="0" xfId="43"/>
    <xf numFmtId="172" fontId="13" fillId="0" borderId="0" xfId="43" applyNumberFormat="1" applyFont="1" applyFill="1" applyBorder="1" applyAlignment="1" applyProtection="1"/>
    <xf numFmtId="174" fontId="13" fillId="0" borderId="0" xfId="43" applyNumberFormat="1" applyFont="1" applyFill="1" applyBorder="1" applyAlignment="1" applyProtection="1"/>
    <xf numFmtId="0" fontId="13" fillId="0" borderId="0" xfId="43" applyNumberFormat="1" applyFont="1" applyFill="1" applyBorder="1" applyAlignment="1" applyProtection="1">
      <alignment horizontal="left"/>
    </xf>
    <xf numFmtId="0" fontId="0" fillId="0" borderId="2" xfId="0" applyBorder="1"/>
    <xf numFmtId="165" fontId="13" fillId="0" borderId="0" xfId="1" applyNumberFormat="1" applyFont="1"/>
    <xf numFmtId="0" fontId="0" fillId="0" borderId="1" xfId="0" applyBorder="1"/>
    <xf numFmtId="176" fontId="13" fillId="0" borderId="0" xfId="43" applyNumberFormat="1" applyFont="1" applyFill="1" applyBorder="1" applyAlignment="1" applyProtection="1"/>
    <xf numFmtId="0" fontId="0" fillId="0" borderId="0" xfId="0" applyBorder="1"/>
    <xf numFmtId="172" fontId="0" fillId="0" borderId="0" xfId="0" applyNumberFormat="1" applyBorder="1"/>
    <xf numFmtId="164" fontId="13" fillId="0" borderId="0" xfId="146" applyFont="1" applyFill="1" applyBorder="1" applyAlignment="1" applyProtection="1"/>
    <xf numFmtId="0" fontId="15" fillId="0" borderId="0" xfId="43" applyFont="1" applyAlignment="1">
      <alignment horizontal="left"/>
    </xf>
    <xf numFmtId="0" fontId="14" fillId="3" borderId="4" xfId="43" applyNumberFormat="1" applyFont="1" applyFill="1" applyBorder="1" applyAlignment="1">
      <alignment horizontal="right"/>
    </xf>
    <xf numFmtId="0" fontId="16" fillId="4" borderId="4" xfId="43" applyFont="1" applyFill="1" applyBorder="1" applyAlignment="1">
      <alignment horizontal="center"/>
    </xf>
    <xf numFmtId="0" fontId="17" fillId="5" borderId="4" xfId="43" applyFont="1" applyFill="1" applyBorder="1" applyAlignment="1">
      <alignment vertical="top" wrapText="1"/>
    </xf>
    <xf numFmtId="0" fontId="14" fillId="0" borderId="4" xfId="43" applyNumberFormat="1" applyFont="1" applyBorder="1" applyAlignment="1">
      <alignment horizontal="right"/>
    </xf>
    <xf numFmtId="0" fontId="15" fillId="5" borderId="4" xfId="43" applyFont="1" applyFill="1" applyBorder="1" applyAlignment="1">
      <alignment vertical="top" wrapText="1"/>
    </xf>
    <xf numFmtId="0" fontId="18" fillId="5" borderId="4" xfId="43" applyFont="1" applyFill="1" applyBorder="1" applyAlignment="1">
      <alignment wrapText="1"/>
    </xf>
    <xf numFmtId="0" fontId="19" fillId="6" borderId="4" xfId="43" applyFont="1" applyFill="1" applyBorder="1" applyAlignment="1">
      <alignment horizontal="center" vertical="top" wrapText="1"/>
    </xf>
    <xf numFmtId="0" fontId="21" fillId="0" borderId="4" xfId="43" applyFont="1" applyBorder="1" applyAlignment="1">
      <alignment horizontal="left" wrapText="1"/>
    </xf>
    <xf numFmtId="0" fontId="14" fillId="0" borderId="4" xfId="43" applyFont="1" applyBorder="1"/>
    <xf numFmtId="0" fontId="0" fillId="0" borderId="0" xfId="0" applyFill="1" applyBorder="1"/>
    <xf numFmtId="0" fontId="0" fillId="0" borderId="1" xfId="0" applyFill="1" applyBorder="1"/>
    <xf numFmtId="0" fontId="6" fillId="0" borderId="0" xfId="167"/>
    <xf numFmtId="11" fontId="6" fillId="0" borderId="0" xfId="167" applyNumberFormat="1"/>
    <xf numFmtId="2" fontId="0" fillId="0" borderId="0" xfId="0" applyNumberFormat="1"/>
    <xf numFmtId="0" fontId="0" fillId="0" borderId="0" xfId="0" applyFont="1"/>
    <xf numFmtId="10" fontId="0" fillId="0" borderId="0" xfId="0" applyNumberFormat="1" applyFont="1"/>
    <xf numFmtId="178" fontId="13" fillId="0" borderId="0" xfId="0" applyNumberFormat="1" applyFont="1" applyAlignment="1">
      <alignment horizontal="right" vertical="center"/>
    </xf>
    <xf numFmtId="178" fontId="0" fillId="0" borderId="0" xfId="0" applyNumberFormat="1" applyFont="1"/>
    <xf numFmtId="0" fontId="4" fillId="0" borderId="0" xfId="180"/>
    <xf numFmtId="177" fontId="0" fillId="0" borderId="0" xfId="1" applyNumberFormat="1" applyFont="1"/>
    <xf numFmtId="10" fontId="4" fillId="0" borderId="0" xfId="1" applyNumberFormat="1" applyFont="1"/>
    <xf numFmtId="172" fontId="13" fillId="0" borderId="0" xfId="43" applyNumberFormat="1"/>
    <xf numFmtId="172" fontId="22" fillId="0" borderId="3" xfId="0" applyNumberFormat="1" applyFont="1" applyBorder="1" applyAlignment="1">
      <alignment horizontal="right"/>
    </xf>
    <xf numFmtId="172" fontId="22" fillId="0" borderId="8" xfId="0" applyNumberFormat="1" applyFont="1" applyBorder="1" applyAlignment="1">
      <alignment horizontal="right"/>
    </xf>
    <xf numFmtId="179" fontId="0" fillId="0" borderId="0" xfId="1" applyNumberFormat="1" applyFont="1"/>
    <xf numFmtId="177" fontId="4" fillId="0" borderId="0" xfId="1" applyNumberFormat="1" applyFont="1"/>
    <xf numFmtId="177" fontId="0" fillId="0" borderId="0" xfId="0" applyNumberFormat="1"/>
    <xf numFmtId="0" fontId="0" fillId="0" borderId="0" xfId="0" applyBorder="1" applyAlignment="1">
      <alignment horizontal="center"/>
    </xf>
    <xf numFmtId="0" fontId="3" fillId="0" borderId="0" xfId="203"/>
    <xf numFmtId="180" fontId="13" fillId="0" borderId="0" xfId="43" applyNumberFormat="1" applyFont="1" applyFill="1" applyBorder="1" applyAlignment="1" applyProtection="1"/>
    <xf numFmtId="0" fontId="14" fillId="0" borderId="0" xfId="43" applyNumberFormat="1" applyFont="1" applyBorder="1" applyAlignment="1">
      <alignment horizontal="right"/>
    </xf>
    <xf numFmtId="0" fontId="24" fillId="0" borderId="4" xfId="43" applyNumberFormat="1" applyFont="1" applyBorder="1" applyAlignment="1">
      <alignment horizontal="right"/>
    </xf>
    <xf numFmtId="0" fontId="24" fillId="3" borderId="4" xfId="43" applyNumberFormat="1" applyFont="1" applyFill="1" applyBorder="1" applyAlignment="1">
      <alignment horizontal="right"/>
    </xf>
    <xf numFmtId="0" fontId="2" fillId="0" borderId="0" xfId="234"/>
    <xf numFmtId="4" fontId="2" fillId="0" borderId="0" xfId="234" applyNumberFormat="1"/>
    <xf numFmtId="0" fontId="1" fillId="0" borderId="0" xfId="236"/>
    <xf numFmtId="4" fontId="1" fillId="0" borderId="0" xfId="236" applyNumberFormat="1"/>
    <xf numFmtId="10" fontId="0" fillId="0" borderId="0" xfId="237" applyNumberFormat="1" applyFont="1"/>
    <xf numFmtId="165" fontId="0" fillId="0" borderId="0" xfId="237" applyNumberFormat="1" applyFont="1"/>
    <xf numFmtId="0" fontId="1" fillId="0" borderId="0" xfId="236" applyAlignment="1">
      <alignment wrapText="1"/>
    </xf>
    <xf numFmtId="0" fontId="13" fillId="0" borderId="0" xfId="243" applyNumberFormat="1" applyFont="1" applyFill="1" applyBorder="1" applyAlignment="1" applyProtection="1">
      <alignment horizontal="left"/>
    </xf>
    <xf numFmtId="0" fontId="13" fillId="0" borderId="0" xfId="243"/>
    <xf numFmtId="174" fontId="13" fillId="0" borderId="0" xfId="243" applyNumberFormat="1" applyFont="1" applyFill="1" applyBorder="1" applyAlignment="1" applyProtection="1"/>
    <xf numFmtId="172" fontId="13" fillId="0" borderId="0" xfId="243" applyNumberFormat="1" applyFont="1" applyFill="1" applyBorder="1" applyAlignment="1" applyProtection="1"/>
    <xf numFmtId="181" fontId="13" fillId="0" borderId="0" xfId="243" applyNumberFormat="1" applyFont="1" applyFill="1" applyBorder="1" applyAlignment="1" applyProtection="1"/>
    <xf numFmtId="0" fontId="20" fillId="6" borderId="6" xfId="43" applyFont="1" applyFill="1" applyBorder="1" applyAlignment="1">
      <alignment horizontal="right" vertical="center" wrapText="1"/>
    </xf>
    <xf numFmtId="0" fontId="20" fillId="6" borderId="5" xfId="43" applyFont="1" applyFill="1" applyBorder="1" applyAlignment="1">
      <alignment horizontal="right" vertical="center" wrapText="1"/>
    </xf>
    <xf numFmtId="0" fontId="20" fillId="7" borderId="6" xfId="43" applyFont="1" applyFill="1" applyBorder="1" applyAlignment="1">
      <alignment horizontal="right" vertical="top" wrapText="1"/>
    </xf>
    <xf numFmtId="0" fontId="20" fillId="7" borderId="5" xfId="43" applyFont="1" applyFill="1" applyBorder="1" applyAlignment="1">
      <alignment horizontal="right" vertical="top" wrapText="1"/>
    </xf>
    <xf numFmtId="0" fontId="23" fillId="7" borderId="6" xfId="43" applyFont="1" applyFill="1" applyBorder="1" applyAlignment="1">
      <alignment vertical="top" wrapText="1"/>
    </xf>
    <xf numFmtId="0" fontId="23" fillId="7" borderId="7" xfId="43" applyFont="1" applyFill="1" applyBorder="1" applyAlignment="1">
      <alignment vertical="top" wrapText="1"/>
    </xf>
    <xf numFmtId="0" fontId="23" fillId="7" borderId="5" xfId="43" applyFont="1" applyFill="1" applyBorder="1" applyAlignment="1">
      <alignment vertical="top" wrapText="1"/>
    </xf>
    <xf numFmtId="0" fontId="19" fillId="7" borderId="6" xfId="43" applyFont="1" applyFill="1" applyBorder="1" applyAlignment="1">
      <alignment vertical="top" wrapText="1"/>
    </xf>
    <xf numFmtId="0" fontId="19" fillId="7" borderId="7" xfId="43" applyFont="1" applyFill="1" applyBorder="1" applyAlignment="1">
      <alignment vertical="top" wrapText="1"/>
    </xf>
    <xf numFmtId="0" fontId="19" fillId="7" borderId="5" xfId="43" applyFont="1" applyFill="1" applyBorder="1" applyAlignment="1">
      <alignment vertical="top" wrapText="1"/>
    </xf>
  </cellXfs>
  <cellStyles count="249">
    <cellStyle name="Comma" xfId="146" builtinId="3"/>
    <cellStyle name="Comma [0] 2" xfId="1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69" builtinId="9" hidden="1"/>
    <cellStyle name="Followed Hyperlink" xfId="170" builtinId="9" hidden="1"/>
    <cellStyle name="Followed Hyperlink" xfId="171" builtinId="9" hidden="1"/>
    <cellStyle name="Followed Hyperlink" xfId="172" builtinId="9" hidden="1"/>
    <cellStyle name="Followed Hyperlink" xfId="173" builtinId="9" hidden="1"/>
    <cellStyle name="Followed Hyperlink" xfId="174" builtinId="9" hidden="1"/>
    <cellStyle name="Followed Hyperlink" xfId="177" builtinId="9" hidden="1"/>
    <cellStyle name="Followed Hyperlink" xfId="178" builtinId="9" hidden="1"/>
    <cellStyle name="Followed Hyperlink" xfId="179" builtinId="9" hidden="1"/>
    <cellStyle name="Followed Hyperlink" xfId="181" builtinId="9" hidden="1"/>
    <cellStyle name="Followed Hyperlink" xfId="182" builtinId="9" hidden="1"/>
    <cellStyle name="Followed Hyperlink" xfId="183" builtinId="9" hidden="1"/>
    <cellStyle name="Followed Hyperlink" xfId="184" builtinId="9" hidden="1"/>
    <cellStyle name="Followed Hyperlink" xfId="185" builtinId="9" hidden="1"/>
    <cellStyle name="Followed Hyperlink" xfId="186" builtinId="9" hidden="1"/>
    <cellStyle name="Followed Hyperlink" xfId="187" builtinId="9" hidden="1"/>
    <cellStyle name="Followed Hyperlink" xfId="188" builtinId="9" hidden="1"/>
    <cellStyle name="Followed Hyperlink" xfId="189" builtinId="9" hidden="1"/>
    <cellStyle name="Followed Hyperlink" xfId="190" builtinId="9" hidden="1"/>
    <cellStyle name="Followed Hyperlink" xfId="191" builtinId="9" hidden="1"/>
    <cellStyle name="Followed Hyperlink" xfId="192" builtinId="9" hidden="1"/>
    <cellStyle name="Followed Hyperlink" xfId="193" builtinId="9" hidden="1"/>
    <cellStyle name="Followed Hyperlink" xfId="194" builtinId="9" hidden="1"/>
    <cellStyle name="Followed Hyperlink" xfId="195" builtinId="9" hidden="1"/>
    <cellStyle name="Followed Hyperlink" xfId="196" builtinId="9" hidden="1"/>
    <cellStyle name="Followed Hyperlink" xfId="197" builtinId="9" hidden="1"/>
    <cellStyle name="Followed Hyperlink" xfId="198" builtinId="9" hidden="1"/>
    <cellStyle name="Followed Hyperlink" xfId="199" builtinId="9" hidden="1"/>
    <cellStyle name="Followed Hyperlink" xfId="200" builtinId="9" hidden="1"/>
    <cellStyle name="Followed Hyperlink" xfId="201" builtinId="9" hidden="1"/>
    <cellStyle name="Followed Hyperlink" xfId="202" builtinId="9" hidden="1"/>
    <cellStyle name="Followed Hyperlink" xfId="204" builtinId="9" hidden="1"/>
    <cellStyle name="Followed Hyperlink" xfId="205" builtinId="9" hidden="1"/>
    <cellStyle name="Followed Hyperlink" xfId="206" builtinId="9" hidden="1"/>
    <cellStyle name="Followed Hyperlink" xfId="207" builtinId="9" hidden="1"/>
    <cellStyle name="Followed Hyperlink" xfId="208" builtinId="9" hidden="1"/>
    <cellStyle name="Followed Hyperlink" xfId="209" builtinId="9" hidden="1"/>
    <cellStyle name="Followed Hyperlink" xfId="210" builtinId="9" hidden="1"/>
    <cellStyle name="Followed Hyperlink" xfId="211" builtinId="9" hidden="1"/>
    <cellStyle name="Followed Hyperlink" xfId="212" builtinId="9" hidden="1"/>
    <cellStyle name="Followed Hyperlink" xfId="213" builtinId="9" hidden="1"/>
    <cellStyle name="Followed Hyperlink" xfId="214" builtinId="9" hidden="1"/>
    <cellStyle name="Followed Hyperlink" xfId="215" builtinId="9" hidden="1"/>
    <cellStyle name="Followed Hyperlink" xfId="216" builtinId="9" hidden="1"/>
    <cellStyle name="Followed Hyperlink" xfId="217" builtinId="9" hidden="1"/>
    <cellStyle name="Followed Hyperlink" xfId="218" builtinId="9" hidden="1"/>
    <cellStyle name="Followed Hyperlink" xfId="219" builtinId="9" hidden="1"/>
    <cellStyle name="Followed Hyperlink" xfId="220" builtinId="9" hidden="1"/>
    <cellStyle name="Followed Hyperlink" xfId="221" builtinId="9" hidden="1"/>
    <cellStyle name="Followed Hyperlink" xfId="222" builtinId="9" hidden="1"/>
    <cellStyle name="Followed Hyperlink" xfId="223" builtinId="9" hidden="1"/>
    <cellStyle name="Followed Hyperlink" xfId="224" builtinId="9" hidden="1"/>
    <cellStyle name="Followed Hyperlink" xfId="225" builtinId="9" hidden="1"/>
    <cellStyle name="Followed Hyperlink" xfId="226" builtinId="9" hidden="1"/>
    <cellStyle name="Followed Hyperlink" xfId="227" builtinId="9" hidden="1"/>
    <cellStyle name="Followed Hyperlink" xfId="228" builtinId="9" hidden="1"/>
    <cellStyle name="Followed Hyperlink" xfId="229" builtinId="9" hidden="1"/>
    <cellStyle name="Followed Hyperlink" xfId="230" builtinId="9" hidden="1"/>
    <cellStyle name="Followed Hyperlink" xfId="231" builtinId="9" hidden="1"/>
    <cellStyle name="Followed Hyperlink" xfId="232" builtinId="9" hidden="1"/>
    <cellStyle name="Followed Hyperlink" xfId="233" builtinId="9" hidden="1"/>
    <cellStyle name="Followed Hyperlink" xfId="235" builtinId="9" hidden="1"/>
    <cellStyle name="Followed Hyperlink" xfId="238" builtinId="9" hidden="1"/>
    <cellStyle name="Followed Hyperlink" xfId="239" builtinId="9" hidden="1"/>
    <cellStyle name="Followed Hyperlink" xfId="240" builtinId="9" hidden="1"/>
    <cellStyle name="Followed Hyperlink" xfId="241" builtinId="9" hidden="1"/>
    <cellStyle name="Followed Hyperlink" xfId="242" builtinId="9" hidden="1"/>
    <cellStyle name="Followed Hyperlink" xfId="244" builtinId="9" hidden="1"/>
    <cellStyle name="Followed Hyperlink" xfId="245" builtinId="9" hidden="1"/>
    <cellStyle name="Followed Hyperlink" xfId="246" builtinId="9" hidden="1"/>
    <cellStyle name="Followed Hyperlink" xfId="247" builtinId="9" hidden="1"/>
    <cellStyle name="Followed Hyperlink" xfId="248" builtinId="9" hidden="1"/>
    <cellStyle name="Hyperlink" xfId="2" builtinId="8" hidden="1"/>
    <cellStyle name="Hyperlink" xfId="4" builtinId="8" hidden="1"/>
    <cellStyle name="Hyperlink" xfId="6" builtinId="8" hidden="1"/>
    <cellStyle name="Hyperlink" xfId="11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Normal" xfId="0" builtinId="0"/>
    <cellStyle name="Normal 2" xfId="13"/>
    <cellStyle name="Normal 2 2" xfId="243"/>
    <cellStyle name="Normal 3" xfId="43"/>
    <cellStyle name="Normal 4" xfId="167"/>
    <cellStyle name="Normal 5" xfId="175"/>
    <cellStyle name="Normal 6" xfId="180"/>
    <cellStyle name="Normal 7" xfId="203"/>
    <cellStyle name="Normal 8" xfId="234"/>
    <cellStyle name="Normal 9" xfId="236"/>
    <cellStyle name="Percent" xfId="1" builtinId="5"/>
    <cellStyle name="Percent 2" xfId="176"/>
    <cellStyle name="Percent 3" xfId="237"/>
    <cellStyle name="桁区切り 2" xfId="10"/>
    <cellStyle name="標準 2" xfId="9"/>
    <cellStyle name="標準_01-03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theme" Target="theme/theme1.xml"/><Relationship Id="rId23" Type="http://schemas.openxmlformats.org/officeDocument/2006/relationships/styles" Target="styles.xml"/><Relationship Id="rId24" Type="http://schemas.openxmlformats.org/officeDocument/2006/relationships/sharedStrings" Target="sharedStrings.xml"/><Relationship Id="rId25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11" Type="http://schemas.openxmlformats.org/officeDocument/2006/relationships/hyperlink" Target="http://stats.oecd.org/OECDStat_Metadata/ShowMetadata.ashx?Dataset=PDB_GR&amp;Coords=%5BLOCATION%5D.%5BNZL%5D&amp;ShowOnWeb=true&amp;Lang=en" TargetMode="External"/><Relationship Id="rId12" Type="http://schemas.openxmlformats.org/officeDocument/2006/relationships/hyperlink" Target="http://stats.oecd.org/OECDStat_Metadata/ShowMetadata.ashx?Dataset=PDB_GR&amp;Coords=%5BLOCATION%5D.%5BPRT%5D&amp;ShowOnWeb=true&amp;Lang=en" TargetMode="External"/><Relationship Id="rId13" Type="http://schemas.openxmlformats.org/officeDocument/2006/relationships/hyperlink" Target="http://stats.oecd.org/OECDStat_Metadata/ShowMetadata.ashx?Dataset=PDB_GR&amp;Coords=%5BLOCATION%5D.%5BESP%5D&amp;ShowOnWeb=true&amp;Lang=en" TargetMode="External"/><Relationship Id="rId14" Type="http://schemas.openxmlformats.org/officeDocument/2006/relationships/hyperlink" Target="http://stats.oecd.org/OECDStat_Metadata/ShowMetadata.ashx?Dataset=PDB_GR&amp;Coords=%5BLOCATION%5D.%5BSWE%5D&amp;ShowOnWeb=true&amp;Lang=en" TargetMode="External"/><Relationship Id="rId15" Type="http://schemas.openxmlformats.org/officeDocument/2006/relationships/hyperlink" Target="http://stats.oecd.org/OECDStat_Metadata/ShowMetadata.ashx?Dataset=PDB_GR&amp;Coords=%5BLOCATION%5D.%5BCHE%5D&amp;ShowOnWeb=true&amp;Lang=en" TargetMode="External"/><Relationship Id="rId16" Type="http://schemas.openxmlformats.org/officeDocument/2006/relationships/hyperlink" Target="http://stats.oecd.org/OECDStat_Metadata/ShowMetadata.ashx?Dataset=PDB_GR&amp;Coords=%5BLOCATION%5D.%5BGBR%5D&amp;ShowOnWeb=true&amp;Lang=en" TargetMode="External"/><Relationship Id="rId17" Type="http://schemas.openxmlformats.org/officeDocument/2006/relationships/hyperlink" Target="http://stats.oecd.org/OECDStat_Metadata/ShowMetadata.ashx?Dataset=PDB_GR&amp;Coords=%5BLOCATION%5D.%5BUSA%5D&amp;ShowOnWeb=true&amp;Lang=en" TargetMode="External"/><Relationship Id="rId18" Type="http://schemas.openxmlformats.org/officeDocument/2006/relationships/hyperlink" Target="http://stats.oecd.org/index.aspx?DatasetCode=PDB_GR" TargetMode="External"/><Relationship Id="rId1" Type="http://schemas.openxmlformats.org/officeDocument/2006/relationships/hyperlink" Target="http://stats.oecd.org/OECDStat_Metadata/ShowMetadata.ashx?Dataset=PDB_GR&amp;ShowOnWeb=true&amp;Lang=en" TargetMode="External"/><Relationship Id="rId2" Type="http://schemas.openxmlformats.org/officeDocument/2006/relationships/hyperlink" Target="http://stats.oecd.org/OECDStat_Metadata/ShowMetadata.ashx?Dataset=PDB_GR&amp;Coords=%5BSUBJECT%5D.%5BT_MFP%5D&amp;ShowOnWeb=true&amp;Lang=en" TargetMode="External"/><Relationship Id="rId3" Type="http://schemas.openxmlformats.org/officeDocument/2006/relationships/hyperlink" Target="http://stats.oecd.org/OECDStat_Metadata/ShowMetadata.ashx?Dataset=PDB_GR&amp;Coords=%5BLOCATION%5D.%5BAUS%5D&amp;ShowOnWeb=true&amp;Lang=en" TargetMode="External"/><Relationship Id="rId4" Type="http://schemas.openxmlformats.org/officeDocument/2006/relationships/hyperlink" Target="http://stats.oecd.org/OECDStat_Metadata/ShowMetadata.ashx?Dataset=PDB_GR&amp;Coords=%5BLOCATION%5D.%5BBEL%5D&amp;ShowOnWeb=true&amp;Lang=en" TargetMode="External"/><Relationship Id="rId5" Type="http://schemas.openxmlformats.org/officeDocument/2006/relationships/hyperlink" Target="http://stats.oecd.org/OECDStat_Metadata/ShowMetadata.ashx?Dataset=PDB_GR&amp;Coords=%5BLOCATION%5D.%5BDEU%5D&amp;ShowOnWeb=true&amp;Lang=en" TargetMode="External"/><Relationship Id="rId6" Type="http://schemas.openxmlformats.org/officeDocument/2006/relationships/hyperlink" Target="http://stats.oecd.org/OECDStat_Metadata/ShowMetadata.ashx?Dataset=PDB_GR&amp;Coords=%5BLOCATION%5D.%5BIRL%5D&amp;ShowOnWeb=true&amp;Lang=en" TargetMode="External"/><Relationship Id="rId7" Type="http://schemas.openxmlformats.org/officeDocument/2006/relationships/hyperlink" Target="http://stats.oecd.org/OECDStat_Metadata/ShowMetadata.ashx?Dataset=PDB_GR&amp;Coords=%5BLOCATION%5D.%5BITA%5D&amp;ShowOnWeb=true&amp;Lang=en" TargetMode="External"/><Relationship Id="rId8" Type="http://schemas.openxmlformats.org/officeDocument/2006/relationships/hyperlink" Target="http://stats.oecd.org/OECDStat_Metadata/ShowMetadata.ashx?Dataset=PDB_GR&amp;Coords=%5BLOCATION%5D.%5BJPN%5D&amp;ShowOnWeb=true&amp;Lang=en" TargetMode="External"/><Relationship Id="rId9" Type="http://schemas.openxmlformats.org/officeDocument/2006/relationships/hyperlink" Target="http://stats.oecd.org/OECDStat_Metadata/ShowMetadata.ashx?Dataset=PDB_GR&amp;Coords=%5BLOCATION%5D.%5BKOR%5D&amp;ShowOnWeb=true&amp;Lang=en" TargetMode="External"/><Relationship Id="rId10" Type="http://schemas.openxmlformats.org/officeDocument/2006/relationships/hyperlink" Target="http://stats.oecd.org/OECDStat_Metadata/ShowMetadata.ashx?Dataset=PDB_GR&amp;Coords=%5BLOCATION%5D.%5BNLD%5D&amp;ShowOnWeb=true&amp;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H26"/>
  <sheetViews>
    <sheetView tabSelected="1" zoomScale="150" zoomScaleNormal="150" zoomScalePageLayoutView="150" workbookViewId="0">
      <selection activeCell="E14" sqref="E14"/>
    </sheetView>
  </sheetViews>
  <sheetFormatPr baseColWidth="10" defaultRowHeight="12" x14ac:dyDescent="0"/>
  <cols>
    <col min="2" max="2" width="16.33203125" customWidth="1"/>
    <col min="3" max="3" width="22.5" customWidth="1"/>
    <col min="4" max="6" width="34" customWidth="1"/>
    <col min="7" max="7" width="25.83203125" customWidth="1"/>
    <col min="8" max="8" width="28.6640625" customWidth="1"/>
  </cols>
  <sheetData>
    <row r="2" spans="2:8">
      <c r="B2" s="13" t="s">
        <v>5</v>
      </c>
      <c r="C2" s="13" t="s">
        <v>39</v>
      </c>
      <c r="D2" s="13" t="s">
        <v>42</v>
      </c>
      <c r="E2" s="13" t="s">
        <v>1497</v>
      </c>
      <c r="F2" s="29" t="s">
        <v>108</v>
      </c>
      <c r="G2" s="15"/>
    </row>
    <row r="3" spans="2:8">
      <c r="B3" s="11"/>
      <c r="C3" s="11" t="s">
        <v>40</v>
      </c>
      <c r="D3" s="11" t="s">
        <v>41</v>
      </c>
      <c r="E3" s="11" t="s">
        <v>41</v>
      </c>
      <c r="F3" s="11" t="s">
        <v>41</v>
      </c>
      <c r="G3" s="15"/>
    </row>
    <row r="4" spans="2:8">
      <c r="E4" s="15"/>
      <c r="F4" s="15"/>
      <c r="G4" s="15"/>
    </row>
    <row r="5" spans="2:8">
      <c r="B5" s="3" t="s">
        <v>1485</v>
      </c>
      <c r="C5" s="6">
        <f>100*(('real gdp'!D24/'real gdp'!D5)^(1/19)-1)</f>
        <v>3.9900326508733652</v>
      </c>
      <c r="D5" s="6">
        <f>AVERAGE('unemployment rate'!B39:B57)</f>
        <v>2.2600877192982449</v>
      </c>
      <c r="E5" s="16">
        <f>100*((zni2010s_update.csv!B29/zni2010s_update.csv!B10)^(1/19)-1)</f>
        <v>4.8062294228059299</v>
      </c>
      <c r="F5" s="16">
        <f>AVERAGE('IFS, money mkt int. rate'!O19:O37)</f>
        <v>6.7554034649122627</v>
      </c>
      <c r="G5" s="16"/>
    </row>
    <row r="6" spans="2:8">
      <c r="B6" s="3" t="s">
        <v>1486</v>
      </c>
      <c r="C6" s="6">
        <f>100*(('real gdp'!D39/'real gdp'!D24)^(1/15)-1)</f>
        <v>1.132412910039049</v>
      </c>
      <c r="D6" s="6">
        <f>AVERAGE('unemployment rate'!B58:B72)</f>
        <v>4.1061111111111108</v>
      </c>
      <c r="E6" s="16">
        <f>100*((zni2010s_update.csv!B44/zni2010s_update.csv!B29)^(1/15)-1)</f>
        <v>9.3378428355461729E-2</v>
      </c>
      <c r="F6" s="16">
        <f>AVERAGE('IFS, money mkt int. rate'!O38:O52)</f>
        <v>0.57535533333333266</v>
      </c>
      <c r="G6" s="16"/>
    </row>
    <row r="7" spans="2:8">
      <c r="B7" s="46" t="s">
        <v>1672</v>
      </c>
      <c r="C7" s="16">
        <f>100*(('real gdp'!D44/'real gdp'!D39)^(1/5)-1)</f>
        <v>-0.17126045798677714</v>
      </c>
      <c r="D7" s="16">
        <f>AVERAGE('unemployment rate'!B73:B77)</f>
        <v>4.6083333333333343</v>
      </c>
      <c r="E7" s="16">
        <f>100*((zni2010s_update.csv!B49/zni2010s_update.csv!B44)^(1/5)-1)</f>
        <v>-0.19940338190771456</v>
      </c>
      <c r="F7" s="16">
        <f>AVERAGE('IFS, money mkt int. rate'!O53:O57)</f>
        <v>0.16409999999999986</v>
      </c>
      <c r="G7" s="15"/>
    </row>
    <row r="8" spans="2:8">
      <c r="B8" s="46" t="s">
        <v>1807</v>
      </c>
      <c r="C8" s="16">
        <f>100*('aug 15 quarterly real gdp'!B83/'aug 15 quarterly real gdp'!B79-1)</f>
        <v>2.3062990876007383</v>
      </c>
      <c r="D8" s="6">
        <f>'unemployment rate'!B78</f>
        <v>4.0250000000000004</v>
      </c>
      <c r="E8" s="16">
        <v>1.4</v>
      </c>
      <c r="F8" s="6">
        <f>AVERAGE('IFS, money mkt int. rate'!O58)</f>
        <v>7.4999999999999997E-2</v>
      </c>
      <c r="G8" s="15"/>
    </row>
    <row r="9" spans="2:8">
      <c r="B9" s="46" t="s">
        <v>1808</v>
      </c>
      <c r="C9" s="16">
        <f>100*('aug 15 quarterly real gdp'!B87/'aug 15 quarterly real gdp'!B83-1)</f>
        <v>-0.83437519195239673</v>
      </c>
      <c r="D9" s="6">
        <f>'unemployment rate'!B79</f>
        <v>3.5916666666666699</v>
      </c>
      <c r="E9" s="16">
        <v>0.4</v>
      </c>
      <c r="F9" s="6">
        <f>AVERAGE('IFS, money mkt int. rate'!O59)</f>
        <v>6.8000000000000005E-2</v>
      </c>
    </row>
    <row r="14" spans="2:8">
      <c r="B14" s="13" t="s">
        <v>5</v>
      </c>
      <c r="C14" s="13" t="s">
        <v>1475</v>
      </c>
      <c r="D14" s="13" t="s">
        <v>1479</v>
      </c>
      <c r="E14" s="13" t="s">
        <v>1476</v>
      </c>
      <c r="F14" s="13" t="s">
        <v>1477</v>
      </c>
      <c r="G14" s="13" t="s">
        <v>1480</v>
      </c>
      <c r="H14" s="13" t="s">
        <v>1482</v>
      </c>
    </row>
    <row r="15" spans="2:8">
      <c r="B15" s="15"/>
      <c r="C15" s="15" t="s">
        <v>1474</v>
      </c>
      <c r="D15" s="15" t="s">
        <v>1474</v>
      </c>
      <c r="E15" s="15" t="s">
        <v>1478</v>
      </c>
      <c r="F15" s="15" t="s">
        <v>1478</v>
      </c>
      <c r="G15" s="28" t="s">
        <v>1481</v>
      </c>
      <c r="H15" s="28" t="s">
        <v>1481</v>
      </c>
    </row>
    <row r="16" spans="2:8">
      <c r="B16" s="11"/>
      <c r="C16" s="11" t="s">
        <v>40</v>
      </c>
      <c r="D16" s="11" t="s">
        <v>40</v>
      </c>
      <c r="E16" s="11" t="s">
        <v>40</v>
      </c>
      <c r="F16" s="11" t="s">
        <v>40</v>
      </c>
      <c r="G16" s="11" t="s">
        <v>41</v>
      </c>
      <c r="H16" s="11" t="s">
        <v>41</v>
      </c>
    </row>
    <row r="17" spans="2:8">
      <c r="G17" s="15"/>
      <c r="H17" s="15"/>
    </row>
    <row r="18" spans="2:8">
      <c r="B18" s="3" t="s">
        <v>1485</v>
      </c>
      <c r="C18" s="6">
        <f>100*(('real gdp'!I24/'real gdp'!I5)^(1/19)-1)</f>
        <v>3.144624502218063</v>
      </c>
      <c r="D18" s="6">
        <f>100*(('U.S. real GDP 7.30 vintage'!D79/'U.S. real GDP 7.30 vintage'!D60)^(1/19)-1)</f>
        <v>1.5166159736303086</v>
      </c>
      <c r="E18" s="6" t="s">
        <v>83</v>
      </c>
      <c r="F18" s="6" t="s">
        <v>83</v>
      </c>
      <c r="G18" s="16">
        <f>100*AVERAGE('japan employ 15-64'!C26:C44)</f>
        <v>67.436918835697412</v>
      </c>
      <c r="H18" s="16">
        <f>100*AVERAGE('U.S. employ 15-64'!C39:C57)</f>
        <v>68.125200730465536</v>
      </c>
    </row>
    <row r="19" spans="2:8">
      <c r="B19" s="3" t="s">
        <v>1486</v>
      </c>
      <c r="C19" s="6">
        <f>100*(('real gdp'!I39/'real gdp'!I24)^(1/15)-1)</f>
        <v>1.4039342170497182</v>
      </c>
      <c r="D19" s="6">
        <f>100*(('U.S. real GDP 7.30 vintage'!D94/'U.S. real GDP 7.30 vintage'!D79)^(1/15)-1)</f>
        <v>1.9410213059317893</v>
      </c>
      <c r="E19" s="6">
        <f>100*(('mfp japan, u.s.'!B24/'mfp japan, u.s.'!B9)^(1/15)-1)</f>
        <v>0.68510286853369351</v>
      </c>
      <c r="F19" s="6">
        <f>100*(('mfp japan, u.s.'!C24/'mfp japan, u.s.'!C9)^(1/15)-1)</f>
        <v>1.1376098836632709</v>
      </c>
      <c r="G19" s="16">
        <f>100*AVERAGE('japan employ 15-64'!C45:C59)</f>
        <v>69.345743300630318</v>
      </c>
      <c r="H19" s="16">
        <f>100*AVERAGE('U.S. employ 15-64'!C58:C72)</f>
        <v>72.454915024605853</v>
      </c>
    </row>
    <row r="20" spans="2:8">
      <c r="B20" s="46" t="s">
        <v>1672</v>
      </c>
      <c r="C20" s="16">
        <f>100*(('real gdp'!I44/'real gdp'!I39)^(1/5)-1)</f>
        <v>0.47932101777847791</v>
      </c>
      <c r="D20" s="16">
        <f>100*(('U.S. real GDP 7.30 vintage'!D99/'U.S. real GDP 7.30 vintage'!D94)^(1/5)-1)</f>
        <v>5.4474383970459783E-2</v>
      </c>
      <c r="E20" s="16">
        <f>100*(('mfp japan, u.s.'!B29/'mfp japan, u.s.'!B24)^(1/5)-1)</f>
        <v>0.33210342590421771</v>
      </c>
      <c r="F20" s="16">
        <f>100*(('mfp japan, u.s.'!C29/'mfp japan, u.s.'!C24)^(1/5)-1)</f>
        <v>0.70567567178665414</v>
      </c>
      <c r="G20" s="16">
        <f>100*AVERAGE('japan employ 15-64'!C60:C64)</f>
        <v>70.773139759875548</v>
      </c>
      <c r="H20" s="16">
        <f>100*AVERAGE('U.S. employ 15-64'!C73:C77)</f>
        <v>67.797420296115391</v>
      </c>
    </row>
    <row r="21" spans="2:8">
      <c r="B21" s="46" t="s">
        <v>1807</v>
      </c>
      <c r="C21" s="16">
        <f>100*('aug 15 quarterly real gdp'!C83/'aug 15 quarterly real gdp'!C79-1)</f>
        <v>3.738780932582797</v>
      </c>
      <c r="D21" s="16">
        <f>100*('Quarterly U.S. real GDP, 7.30 '!C288/'Quarterly U.S. real GDP, 7.30 '!C284-1)</f>
        <v>2.0861219167811695</v>
      </c>
      <c r="E21" s="16">
        <f>100*(('mfp japan, u.s.'!B30/'mfp japan, u.s.'!B29)-1)</f>
        <v>1.4506769825918697</v>
      </c>
      <c r="F21" s="16">
        <f>100*(('mfp japan, u.s.'!C30/'mfp japan, u.s.'!C29)-1)</f>
        <v>0.38387715930900956</v>
      </c>
      <c r="G21" s="16">
        <f>100*AVERAGE('japan employ 15-64'!C65)</f>
        <v>71.71511903383059</v>
      </c>
      <c r="H21" s="16">
        <f>100*AVERAGE('U.S. employ 15-64'!C78)</f>
        <v>67.360274817475812</v>
      </c>
    </row>
    <row r="22" spans="2:8">
      <c r="B22" s="46" t="s">
        <v>1808</v>
      </c>
      <c r="C22" s="16">
        <f>100*('aug 15 quarterly real gdp'!C87/'aug 15 quarterly real gdp'!C83-1)</f>
        <v>0.80308667839754655</v>
      </c>
      <c r="D22" s="16">
        <f>100*('Quarterly U.S. real GDP, 7.30 '!C292/'Quarterly U.S. real GDP, 7.30 '!C288-1)</f>
        <v>1.9943729127975374</v>
      </c>
      <c r="E22" s="6" t="s">
        <v>83</v>
      </c>
      <c r="F22" s="6" t="s">
        <v>83</v>
      </c>
      <c r="G22" s="16">
        <f>100*AVERAGE('japan employ 15-64'!C66)</f>
        <v>72.70366729355456</v>
      </c>
      <c r="H22" s="16">
        <f>100*AVERAGE('U.S. employ 15-64'!C79)</f>
        <v>68.149313154726229</v>
      </c>
    </row>
    <row r="23" spans="2:8">
      <c r="G23" s="6"/>
      <c r="H23" s="6"/>
    </row>
    <row r="24" spans="2:8">
      <c r="D24" s="32"/>
      <c r="F24" s="32"/>
      <c r="H24" s="6"/>
    </row>
    <row r="26" spans="2:8">
      <c r="D26" s="6"/>
    </row>
  </sheetData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2"/>
  <sheetViews>
    <sheetView topLeftCell="A146" zoomScale="150" zoomScaleNormal="150" zoomScalePageLayoutView="150" workbookViewId="0">
      <selection activeCell="B172" sqref="B172"/>
    </sheetView>
  </sheetViews>
  <sheetFormatPr baseColWidth="10" defaultColWidth="8.83203125" defaultRowHeight="12" x14ac:dyDescent="0"/>
  <cols>
    <col min="1" max="2" width="20.6640625" style="60" customWidth="1"/>
    <col min="3" max="16384" width="8.83203125" style="60"/>
  </cols>
  <sheetData>
    <row r="1" spans="1:2">
      <c r="A1" s="59" t="s">
        <v>23</v>
      </c>
      <c r="B1" s="59" t="s">
        <v>1774</v>
      </c>
    </row>
    <row r="2" spans="1:2">
      <c r="A2" s="59" t="s">
        <v>22</v>
      </c>
      <c r="B2" s="59" t="s">
        <v>1858</v>
      </c>
    </row>
    <row r="3" spans="1:2">
      <c r="A3" s="59" t="s">
        <v>21</v>
      </c>
      <c r="B3" s="59" t="s">
        <v>1857</v>
      </c>
    </row>
    <row r="4" spans="1:2">
      <c r="A4" s="59" t="s">
        <v>20</v>
      </c>
      <c r="B4" s="59" t="s">
        <v>31</v>
      </c>
    </row>
    <row r="5" spans="1:2">
      <c r="A5" s="59" t="s">
        <v>19</v>
      </c>
      <c r="B5" s="59" t="s">
        <v>37</v>
      </c>
    </row>
    <row r="6" spans="1:2">
      <c r="A6" s="59" t="s">
        <v>17</v>
      </c>
      <c r="B6" s="59" t="s">
        <v>3</v>
      </c>
    </row>
    <row r="7" spans="1:2">
      <c r="A7" s="59" t="s">
        <v>15</v>
      </c>
      <c r="B7" s="59" t="s">
        <v>44</v>
      </c>
    </row>
    <row r="8" spans="1:2">
      <c r="A8" s="59" t="s">
        <v>13</v>
      </c>
      <c r="B8" s="59" t="s">
        <v>1856</v>
      </c>
    </row>
    <row r="9" spans="1:2">
      <c r="A9" s="59" t="s">
        <v>12</v>
      </c>
      <c r="B9" s="59" t="s">
        <v>1855</v>
      </c>
    </row>
    <row r="10" spans="1:2">
      <c r="A10" s="59" t="s">
        <v>11</v>
      </c>
      <c r="B10" s="59" t="s">
        <v>43</v>
      </c>
    </row>
    <row r="11" spans="1:2">
      <c r="B11" s="59" t="s">
        <v>35</v>
      </c>
    </row>
    <row r="12" spans="1:2">
      <c r="B12" s="59" t="s">
        <v>48</v>
      </c>
    </row>
    <row r="13" spans="1:2">
      <c r="B13" s="59" t="s">
        <v>0</v>
      </c>
    </row>
    <row r="14" spans="1:2">
      <c r="B14" s="59" t="s">
        <v>27</v>
      </c>
    </row>
    <row r="15" spans="1:2">
      <c r="B15" s="59" t="s">
        <v>26</v>
      </c>
    </row>
    <row r="16" spans="1:2">
      <c r="B16" s="59" t="s">
        <v>25</v>
      </c>
    </row>
    <row r="17" spans="1:2">
      <c r="B17" s="59" t="s">
        <v>1764</v>
      </c>
    </row>
    <row r="19" spans="1:2">
      <c r="A19" s="59" t="s">
        <v>10</v>
      </c>
      <c r="B19" s="59" t="s">
        <v>9</v>
      </c>
    </row>
    <row r="20" spans="1:2">
      <c r="A20" s="61">
        <v>28126</v>
      </c>
      <c r="B20" s="63">
        <v>135434461.478333</v>
      </c>
    </row>
    <row r="21" spans="1:2">
      <c r="A21" s="61">
        <v>28216</v>
      </c>
      <c r="B21" s="63">
        <v>136070330.23100001</v>
      </c>
    </row>
    <row r="22" spans="1:2">
      <c r="A22" s="61">
        <v>28307</v>
      </c>
      <c r="B22" s="63">
        <v>136626040.18766701</v>
      </c>
    </row>
    <row r="23" spans="1:2">
      <c r="A23" s="61">
        <v>28399</v>
      </c>
      <c r="B23" s="63">
        <v>137297730.77766699</v>
      </c>
    </row>
    <row r="24" spans="1:2">
      <c r="A24" s="61">
        <v>28491</v>
      </c>
      <c r="B24" s="63">
        <v>137816450.81066701</v>
      </c>
    </row>
    <row r="25" spans="1:2">
      <c r="A25" s="61">
        <v>28581</v>
      </c>
      <c r="B25" s="63">
        <v>138409561.70166701</v>
      </c>
    </row>
    <row r="26" spans="1:2">
      <c r="A26" s="61">
        <v>28672</v>
      </c>
      <c r="B26" s="63">
        <v>138987165.17300001</v>
      </c>
    </row>
    <row r="27" spans="1:2">
      <c r="A27" s="61">
        <v>28764</v>
      </c>
      <c r="B27" s="63">
        <v>139680577.880667</v>
      </c>
    </row>
    <row r="28" spans="1:2">
      <c r="A28" s="61">
        <v>28856</v>
      </c>
      <c r="B28" s="63">
        <v>140333658.813333</v>
      </c>
    </row>
    <row r="29" spans="1:2">
      <c r="A29" s="61">
        <v>28946</v>
      </c>
      <c r="B29" s="63">
        <v>140620983.18900001</v>
      </c>
    </row>
    <row r="30" spans="1:2">
      <c r="A30" s="61">
        <v>29037</v>
      </c>
      <c r="B30" s="63">
        <v>141290252.41633299</v>
      </c>
    </row>
    <row r="31" spans="1:2">
      <c r="A31" s="61">
        <v>29129</v>
      </c>
      <c r="B31" s="63">
        <v>141984146.98566699</v>
      </c>
    </row>
    <row r="32" spans="1:2">
      <c r="A32" s="61">
        <v>29221</v>
      </c>
      <c r="B32" s="63">
        <v>142579587.33166701</v>
      </c>
    </row>
    <row r="33" spans="1:2">
      <c r="A33" s="61">
        <v>29312</v>
      </c>
      <c r="B33" s="63">
        <v>143193071.755667</v>
      </c>
    </row>
    <row r="34" spans="1:2">
      <c r="A34" s="61">
        <v>29403</v>
      </c>
      <c r="B34" s="63">
        <v>143781267.154333</v>
      </c>
    </row>
    <row r="35" spans="1:2">
      <c r="A35" s="61">
        <v>29495</v>
      </c>
      <c r="B35" s="63">
        <v>144122985.68700001</v>
      </c>
    </row>
    <row r="36" spans="1:2">
      <c r="A36" s="61">
        <v>29587</v>
      </c>
      <c r="B36" s="63">
        <v>144544151.088</v>
      </c>
    </row>
    <row r="37" spans="1:2">
      <c r="A37" s="61">
        <v>29677</v>
      </c>
      <c r="B37" s="63">
        <v>145127543.72466701</v>
      </c>
    </row>
    <row r="38" spans="1:2">
      <c r="A38" s="61">
        <v>29768</v>
      </c>
      <c r="B38" s="63">
        <v>145327448.183</v>
      </c>
    </row>
    <row r="39" spans="1:2">
      <c r="A39" s="61">
        <v>29860</v>
      </c>
      <c r="B39" s="63">
        <v>145954814.59266701</v>
      </c>
    </row>
    <row r="40" spans="1:2">
      <c r="A40" s="61">
        <v>29952</v>
      </c>
      <c r="B40" s="63">
        <v>146114468.667</v>
      </c>
    </row>
    <row r="41" spans="1:2">
      <c r="A41" s="61">
        <v>30042</v>
      </c>
      <c r="B41" s="63">
        <v>146746735.82699999</v>
      </c>
    </row>
    <row r="42" spans="1:2">
      <c r="A42" s="61">
        <v>30133</v>
      </c>
      <c r="B42" s="63">
        <v>147241361.665333</v>
      </c>
    </row>
    <row r="43" spans="1:2">
      <c r="A43" s="61">
        <v>30225</v>
      </c>
      <c r="B43" s="63">
        <v>147706666.292667</v>
      </c>
    </row>
    <row r="44" spans="1:2">
      <c r="A44" s="61">
        <v>30317</v>
      </c>
      <c r="B44" s="63">
        <v>147444519.16966701</v>
      </c>
    </row>
    <row r="45" spans="1:2">
      <c r="A45" s="61">
        <v>30407</v>
      </c>
      <c r="B45" s="63">
        <v>148014700.27399999</v>
      </c>
    </row>
    <row r="46" spans="1:2">
      <c r="A46" s="61">
        <v>30498</v>
      </c>
      <c r="B46" s="63">
        <v>148741587.59900001</v>
      </c>
    </row>
    <row r="47" spans="1:2">
      <c r="A47" s="61">
        <v>30590</v>
      </c>
      <c r="B47" s="63">
        <v>148875386.003667</v>
      </c>
    </row>
    <row r="48" spans="1:2">
      <c r="A48" s="61">
        <v>30682</v>
      </c>
      <c r="B48" s="63">
        <v>149121019.01899999</v>
      </c>
    </row>
    <row r="49" spans="1:2">
      <c r="A49" s="61">
        <v>30773</v>
      </c>
      <c r="B49" s="63">
        <v>149819067.29100001</v>
      </c>
    </row>
    <row r="50" spans="1:2">
      <c r="A50" s="61">
        <v>30864</v>
      </c>
      <c r="B50" s="63">
        <v>150125135.570667</v>
      </c>
    </row>
    <row r="51" spans="1:2">
      <c r="A51" s="61">
        <v>30956</v>
      </c>
      <c r="B51" s="63">
        <v>150370085.36199999</v>
      </c>
    </row>
    <row r="52" spans="1:2">
      <c r="A52" s="61">
        <v>31048</v>
      </c>
      <c r="B52" s="63">
        <v>150773928.230667</v>
      </c>
    </row>
    <row r="53" spans="1:2">
      <c r="A53" s="61">
        <v>31138</v>
      </c>
      <c r="B53" s="63">
        <v>151067344.15799999</v>
      </c>
    </row>
    <row r="54" spans="1:2">
      <c r="A54" s="61">
        <v>31229</v>
      </c>
      <c r="B54" s="63">
        <v>151343627.222</v>
      </c>
    </row>
    <row r="55" spans="1:2">
      <c r="A55" s="61">
        <v>31321</v>
      </c>
      <c r="B55" s="63">
        <v>151793758.06433299</v>
      </c>
    </row>
    <row r="56" spans="1:2">
      <c r="A56" s="61">
        <v>31413</v>
      </c>
      <c r="B56" s="63">
        <v>152361875.72499999</v>
      </c>
    </row>
    <row r="57" spans="1:2">
      <c r="A57" s="61">
        <v>31503</v>
      </c>
      <c r="B57" s="63">
        <v>152913521.36199999</v>
      </c>
    </row>
    <row r="58" spans="1:2">
      <c r="A58" s="61">
        <v>31594</v>
      </c>
      <c r="B58" s="63">
        <v>153398450.956</v>
      </c>
    </row>
    <row r="59" spans="1:2">
      <c r="A59" s="61">
        <v>31686</v>
      </c>
      <c r="B59" s="63">
        <v>153684686.74233299</v>
      </c>
    </row>
    <row r="60" spans="1:2">
      <c r="A60" s="61">
        <v>31778</v>
      </c>
      <c r="B60" s="63">
        <v>153905485.99266699</v>
      </c>
    </row>
    <row r="61" spans="1:2">
      <c r="A61" s="61">
        <v>31868</v>
      </c>
      <c r="B61" s="63">
        <v>154559394.08766699</v>
      </c>
    </row>
    <row r="62" spans="1:2">
      <c r="A62" s="61">
        <v>31959</v>
      </c>
      <c r="B62" s="63">
        <v>154842193.10866699</v>
      </c>
    </row>
    <row r="63" spans="1:2">
      <c r="A63" s="61">
        <v>32051</v>
      </c>
      <c r="B63" s="63">
        <v>155231862.20199999</v>
      </c>
    </row>
    <row r="64" spans="1:2">
      <c r="A64" s="61">
        <v>32143</v>
      </c>
      <c r="B64" s="63">
        <v>155483001.62766701</v>
      </c>
    </row>
    <row r="65" spans="1:2">
      <c r="A65" s="61">
        <v>32234</v>
      </c>
      <c r="B65" s="63">
        <v>155655749.89700001</v>
      </c>
    </row>
    <row r="66" spans="1:2">
      <c r="A66" s="61">
        <v>32325</v>
      </c>
      <c r="B66" s="63">
        <v>156123488.752</v>
      </c>
    </row>
    <row r="67" spans="1:2">
      <c r="A67" s="61">
        <v>32417</v>
      </c>
      <c r="B67" s="63">
        <v>156603075.89866701</v>
      </c>
    </row>
    <row r="68" spans="1:2">
      <c r="A68" s="61">
        <v>32509</v>
      </c>
      <c r="B68" s="63">
        <v>156816526.112333</v>
      </c>
    </row>
    <row r="69" spans="1:2">
      <c r="A69" s="61">
        <v>32599</v>
      </c>
      <c r="B69" s="63">
        <v>156972574.16433299</v>
      </c>
    </row>
    <row r="70" spans="1:2">
      <c r="A70" s="61">
        <v>32690</v>
      </c>
      <c r="B70" s="63">
        <v>157444922.38600001</v>
      </c>
    </row>
    <row r="71" spans="1:2">
      <c r="A71" s="61">
        <v>32782</v>
      </c>
      <c r="B71" s="63">
        <v>157896862.021667</v>
      </c>
    </row>
    <row r="72" spans="1:2">
      <c r="A72" s="61">
        <v>32874</v>
      </c>
      <c r="B72" s="63">
        <v>159340587.31966701</v>
      </c>
    </row>
    <row r="73" spans="1:2">
      <c r="A73" s="61">
        <v>32964</v>
      </c>
      <c r="B73" s="63">
        <v>159648117.24833301</v>
      </c>
    </row>
    <row r="74" spans="1:2">
      <c r="A74" s="61">
        <v>33055</v>
      </c>
      <c r="B74" s="63">
        <v>160048550.49033299</v>
      </c>
    </row>
    <row r="75" spans="1:2">
      <c r="A75" s="61">
        <v>33147</v>
      </c>
      <c r="B75" s="63">
        <v>160359169.56600001</v>
      </c>
    </row>
    <row r="76" spans="1:2">
      <c r="A76" s="61">
        <v>33239</v>
      </c>
      <c r="B76" s="63">
        <v>160618136.65200001</v>
      </c>
    </row>
    <row r="77" spans="1:2">
      <c r="A77" s="61">
        <v>33329</v>
      </c>
      <c r="B77" s="63">
        <v>161136033.16299999</v>
      </c>
    </row>
    <row r="78" spans="1:2">
      <c r="A78" s="61">
        <v>33420</v>
      </c>
      <c r="B78" s="63">
        <v>161309637.915333</v>
      </c>
    </row>
    <row r="79" spans="1:2">
      <c r="A79" s="61">
        <v>33512</v>
      </c>
      <c r="B79" s="63">
        <v>161688488.34299999</v>
      </c>
    </row>
    <row r="80" spans="1:2">
      <c r="A80" s="61">
        <v>33604</v>
      </c>
      <c r="B80" s="63">
        <v>161976032.81466699</v>
      </c>
    </row>
    <row r="81" spans="1:2">
      <c r="A81" s="61">
        <v>33695</v>
      </c>
      <c r="B81" s="63">
        <v>162519197.50166699</v>
      </c>
    </row>
    <row r="82" spans="1:2">
      <c r="A82" s="61">
        <v>33786</v>
      </c>
      <c r="B82" s="63">
        <v>162929688.69800001</v>
      </c>
    </row>
    <row r="83" spans="1:2">
      <c r="A83" s="61">
        <v>33878</v>
      </c>
      <c r="B83" s="63">
        <v>163244043.855667</v>
      </c>
    </row>
    <row r="84" spans="1:2">
      <c r="A84" s="61">
        <v>33970</v>
      </c>
      <c r="B84" s="63">
        <v>163414013.70433301</v>
      </c>
    </row>
    <row r="85" spans="1:2">
      <c r="A85" s="61">
        <v>34060</v>
      </c>
      <c r="B85" s="63">
        <v>163969427.313667</v>
      </c>
    </row>
    <row r="86" spans="1:2">
      <c r="A86" s="61">
        <v>34151</v>
      </c>
      <c r="B86" s="63">
        <v>164322423.802333</v>
      </c>
    </row>
    <row r="87" spans="1:2">
      <c r="A87" s="61">
        <v>34243</v>
      </c>
      <c r="B87" s="63">
        <v>164778940.551667</v>
      </c>
    </row>
    <row r="88" spans="1:2">
      <c r="A88" s="61">
        <v>34335</v>
      </c>
      <c r="B88" s="63">
        <v>165278681.26800001</v>
      </c>
    </row>
    <row r="89" spans="1:2">
      <c r="A89" s="61">
        <v>34425</v>
      </c>
      <c r="B89" s="63">
        <v>165744392.54633299</v>
      </c>
    </row>
    <row r="90" spans="1:2">
      <c r="A90" s="61">
        <v>34516</v>
      </c>
      <c r="B90" s="63">
        <v>166083778.77266699</v>
      </c>
    </row>
    <row r="91" spans="1:2">
      <c r="A91" s="61">
        <v>34608</v>
      </c>
      <c r="B91" s="63">
        <v>166305201.68466699</v>
      </c>
    </row>
    <row r="92" spans="1:2">
      <c r="A92" s="61">
        <v>34700</v>
      </c>
      <c r="B92" s="63">
        <v>166519091.71200001</v>
      </c>
    </row>
    <row r="93" spans="1:2">
      <c r="A93" s="61">
        <v>34790</v>
      </c>
      <c r="B93" s="63">
        <v>166923262.53166699</v>
      </c>
    </row>
    <row r="94" spans="1:2">
      <c r="A94" s="61">
        <v>34881</v>
      </c>
      <c r="B94" s="63">
        <v>167393268.125</v>
      </c>
    </row>
    <row r="95" spans="1:2">
      <c r="A95" s="61">
        <v>34973</v>
      </c>
      <c r="B95" s="63">
        <v>167830113.47299999</v>
      </c>
    </row>
    <row r="96" spans="1:2">
      <c r="A96" s="61">
        <v>35065</v>
      </c>
      <c r="B96" s="63">
        <v>167993111.27599999</v>
      </c>
    </row>
    <row r="97" spans="1:2">
      <c r="A97" s="61">
        <v>35156</v>
      </c>
      <c r="B97" s="63">
        <v>168485090.565</v>
      </c>
    </row>
    <row r="98" spans="1:2">
      <c r="A98" s="61">
        <v>35247</v>
      </c>
      <c r="B98" s="63">
        <v>169065927.72433299</v>
      </c>
    </row>
    <row r="99" spans="1:2">
      <c r="A99" s="61">
        <v>35339</v>
      </c>
      <c r="B99" s="63">
        <v>169751298.633333</v>
      </c>
    </row>
    <row r="100" spans="1:2">
      <c r="A100" s="61">
        <v>35431</v>
      </c>
      <c r="B100" s="63">
        <v>170444754.171</v>
      </c>
    </row>
    <row r="101" spans="1:2">
      <c r="A101" s="61">
        <v>35521</v>
      </c>
      <c r="B101" s="63">
        <v>170836737.38800001</v>
      </c>
    </row>
    <row r="102" spans="1:2">
      <c r="A102" s="61">
        <v>35612</v>
      </c>
      <c r="B102" s="63">
        <v>171460233.996333</v>
      </c>
    </row>
    <row r="103" spans="1:2">
      <c r="A103" s="61">
        <v>35704</v>
      </c>
      <c r="B103" s="63">
        <v>171881184.55899999</v>
      </c>
    </row>
    <row r="104" spans="1:2">
      <c r="A104" s="61">
        <v>35796</v>
      </c>
      <c r="B104" s="63">
        <v>172332859.706</v>
      </c>
    </row>
    <row r="105" spans="1:2">
      <c r="A105" s="61">
        <v>35886</v>
      </c>
      <c r="B105" s="63">
        <v>172596107.36399999</v>
      </c>
    </row>
    <row r="106" spans="1:2">
      <c r="A106" s="61">
        <v>35977</v>
      </c>
      <c r="B106" s="63">
        <v>173260468.195333</v>
      </c>
    </row>
    <row r="107" spans="1:2">
      <c r="A107" s="61">
        <v>36069</v>
      </c>
      <c r="B107" s="63">
        <v>173754341.81966701</v>
      </c>
    </row>
    <row r="108" spans="1:2">
      <c r="A108" s="61">
        <v>36161</v>
      </c>
      <c r="B108" s="63">
        <v>174573234.48699999</v>
      </c>
    </row>
    <row r="109" spans="1:2">
      <c r="A109" s="61">
        <v>36251</v>
      </c>
      <c r="B109" s="63">
        <v>174961689.37099999</v>
      </c>
    </row>
    <row r="110" spans="1:2">
      <c r="A110" s="61">
        <v>36342</v>
      </c>
      <c r="B110" s="63">
        <v>175527891.796</v>
      </c>
    </row>
    <row r="111" spans="1:2">
      <c r="A111" s="61">
        <v>36434</v>
      </c>
      <c r="B111" s="63">
        <v>176073244.28600001</v>
      </c>
    </row>
    <row r="112" spans="1:2">
      <c r="A112" s="61">
        <v>36526</v>
      </c>
      <c r="B112" s="63">
        <v>178407604.537</v>
      </c>
    </row>
    <row r="113" spans="1:2">
      <c r="A113" s="61">
        <v>36617</v>
      </c>
      <c r="B113" s="63">
        <v>178853925.704</v>
      </c>
    </row>
    <row r="114" spans="1:2">
      <c r="A114" s="61">
        <v>36708</v>
      </c>
      <c r="B114" s="63">
        <v>179241068.13</v>
      </c>
    </row>
    <row r="115" spans="1:2">
      <c r="A115" s="61">
        <v>36800</v>
      </c>
      <c r="B115" s="63">
        <v>179888073.376333</v>
      </c>
    </row>
    <row r="116" spans="1:2">
      <c r="A116" s="61">
        <v>36892</v>
      </c>
      <c r="B116" s="63">
        <v>180784253.04666701</v>
      </c>
    </row>
    <row r="117" spans="1:2">
      <c r="A117" s="61">
        <v>36982</v>
      </c>
      <c r="B117" s="63">
        <v>181050340.45633301</v>
      </c>
    </row>
    <row r="118" spans="1:2">
      <c r="A118" s="61">
        <v>37073</v>
      </c>
      <c r="B118" s="63">
        <v>181582761.22266701</v>
      </c>
    </row>
    <row r="119" spans="1:2">
      <c r="A119" s="61">
        <v>37165</v>
      </c>
      <c r="B119" s="63">
        <v>182456173.04800001</v>
      </c>
    </row>
    <row r="120" spans="1:2">
      <c r="A120" s="61">
        <v>37257</v>
      </c>
      <c r="B120" s="63">
        <v>183042733.70300001</v>
      </c>
    </row>
    <row r="121" spans="1:2">
      <c r="A121" s="61">
        <v>37347</v>
      </c>
      <c r="B121" s="63">
        <v>183474092.34933299</v>
      </c>
    </row>
    <row r="122" spans="1:2">
      <c r="A122" s="61">
        <v>37438</v>
      </c>
      <c r="B122" s="63">
        <v>183983331.88999999</v>
      </c>
    </row>
    <row r="123" spans="1:2">
      <c r="A123" s="61">
        <v>37530</v>
      </c>
      <c r="B123" s="63">
        <v>184701587.185</v>
      </c>
    </row>
    <row r="124" spans="1:2">
      <c r="A124" s="61">
        <v>37622</v>
      </c>
      <c r="B124" s="63">
        <v>185959961.209333</v>
      </c>
    </row>
    <row r="125" spans="1:2">
      <c r="A125" s="61">
        <v>37712</v>
      </c>
      <c r="B125" s="63">
        <v>186805902.65666699</v>
      </c>
    </row>
    <row r="126" spans="1:2">
      <c r="A126" s="61">
        <v>37803</v>
      </c>
      <c r="B126" s="63">
        <v>187279240.69933301</v>
      </c>
    </row>
    <row r="127" spans="1:2">
      <c r="A127" s="61">
        <v>37895</v>
      </c>
      <c r="B127" s="63">
        <v>187742893.47499999</v>
      </c>
    </row>
    <row r="128" spans="1:2">
      <c r="A128" s="61">
        <v>37987</v>
      </c>
      <c r="B128" s="63">
        <v>187830758.65466699</v>
      </c>
    </row>
    <row r="129" spans="1:2">
      <c r="A129" s="61">
        <v>38078</v>
      </c>
      <c r="B129" s="63">
        <v>188526316.09733301</v>
      </c>
    </row>
    <row r="130" spans="1:2">
      <c r="A130" s="61">
        <v>38169</v>
      </c>
      <c r="B130" s="63">
        <v>188971026.51133299</v>
      </c>
    </row>
    <row r="131" spans="1:2">
      <c r="A131" s="61">
        <v>38261</v>
      </c>
      <c r="B131" s="63">
        <v>189685306.83533299</v>
      </c>
    </row>
    <row r="132" spans="1:2">
      <c r="A132" s="61">
        <v>38353</v>
      </c>
      <c r="B132" s="63">
        <v>190160061.35166699</v>
      </c>
    </row>
    <row r="133" spans="1:2">
      <c r="A133" s="61">
        <v>38443</v>
      </c>
      <c r="B133" s="63">
        <v>190623303.216333</v>
      </c>
    </row>
    <row r="134" spans="1:2">
      <c r="A134" s="61">
        <v>38534</v>
      </c>
      <c r="B134" s="63">
        <v>191312092.27599999</v>
      </c>
    </row>
    <row r="135" spans="1:2">
      <c r="A135" s="61">
        <v>38626</v>
      </c>
      <c r="B135" s="63">
        <v>192012997.598667</v>
      </c>
    </row>
    <row r="136" spans="1:2">
      <c r="A136" s="61">
        <v>38718</v>
      </c>
      <c r="B136" s="63">
        <v>192390513.179333</v>
      </c>
    </row>
    <row r="137" spans="1:2">
      <c r="A137" s="61">
        <v>38808</v>
      </c>
      <c r="B137" s="63">
        <v>192901991.07566699</v>
      </c>
    </row>
    <row r="138" spans="1:2">
      <c r="A138" s="61">
        <v>38899</v>
      </c>
      <c r="B138" s="63">
        <v>193646133.28633299</v>
      </c>
    </row>
    <row r="139" spans="1:2">
      <c r="A139" s="61">
        <v>38991</v>
      </c>
      <c r="B139" s="63">
        <v>194069247.16966701</v>
      </c>
    </row>
    <row r="140" spans="1:2">
      <c r="A140" s="61">
        <v>39083</v>
      </c>
      <c r="B140" s="63">
        <v>194975488.55533299</v>
      </c>
    </row>
    <row r="141" spans="1:2">
      <c r="A141" s="61">
        <v>39173</v>
      </c>
      <c r="B141" s="63">
        <v>195219677.329</v>
      </c>
    </row>
    <row r="142" spans="1:2">
      <c r="A142" s="61">
        <v>39264</v>
      </c>
      <c r="B142" s="63">
        <v>195907680.45866701</v>
      </c>
    </row>
    <row r="143" spans="1:2">
      <c r="A143" s="61">
        <v>39356</v>
      </c>
      <c r="B143" s="63">
        <v>196246785.52066699</v>
      </c>
    </row>
    <row r="144" spans="1:2">
      <c r="A144" s="61">
        <v>39448</v>
      </c>
      <c r="B144" s="63">
        <v>196204879.063333</v>
      </c>
    </row>
    <row r="145" spans="1:2">
      <c r="A145" s="61">
        <v>39539</v>
      </c>
      <c r="B145" s="63">
        <v>196428755.429667</v>
      </c>
    </row>
    <row r="146" spans="1:2">
      <c r="A146" s="61">
        <v>39630</v>
      </c>
      <c r="B146" s="63">
        <v>196701475.96133301</v>
      </c>
    </row>
    <row r="147" spans="1:2">
      <c r="A147" s="61">
        <v>39722</v>
      </c>
      <c r="B147" s="63">
        <v>197209459.05399999</v>
      </c>
    </row>
    <row r="148" spans="1:2">
      <c r="A148" s="61">
        <v>39814</v>
      </c>
      <c r="B148" s="63">
        <v>197332614.959667</v>
      </c>
    </row>
    <row r="149" spans="1:2">
      <c r="A149" s="61">
        <v>39904</v>
      </c>
      <c r="B149" s="63">
        <v>197950177.644667</v>
      </c>
    </row>
    <row r="150" spans="1:2">
      <c r="A150" s="61">
        <v>39995</v>
      </c>
      <c r="B150" s="63">
        <v>198125133.769667</v>
      </c>
    </row>
    <row r="151" spans="1:2">
      <c r="A151" s="61">
        <v>40087</v>
      </c>
      <c r="B151" s="63">
        <v>198479820.34433299</v>
      </c>
    </row>
    <row r="152" spans="1:2">
      <c r="A152" s="61">
        <v>40179</v>
      </c>
      <c r="B152" s="63">
        <v>198476790.71133301</v>
      </c>
    </row>
    <row r="153" spans="1:2">
      <c r="A153" s="61">
        <v>40269</v>
      </c>
      <c r="B153" s="63">
        <v>199048320.45199999</v>
      </c>
    </row>
    <row r="154" spans="1:2">
      <c r="A154" s="61">
        <v>40360</v>
      </c>
      <c r="B154" s="63">
        <v>199219569.63833299</v>
      </c>
    </row>
    <row r="155" spans="1:2">
      <c r="A155" s="61">
        <v>40452</v>
      </c>
      <c r="B155" s="63">
        <v>199865555.21333301</v>
      </c>
    </row>
    <row r="156" spans="1:2">
      <c r="A156" s="61">
        <v>40544</v>
      </c>
      <c r="B156" s="63">
        <v>199375461.267333</v>
      </c>
    </row>
    <row r="157" spans="1:2">
      <c r="A157" s="61">
        <v>40634</v>
      </c>
      <c r="B157" s="63">
        <v>199940638.60100001</v>
      </c>
    </row>
    <row r="158" spans="1:2">
      <c r="A158" s="61">
        <v>40725</v>
      </c>
      <c r="B158" s="63">
        <v>200229754.267333</v>
      </c>
    </row>
    <row r="159" spans="1:2">
      <c r="A159" s="61">
        <v>40817</v>
      </c>
      <c r="B159" s="63">
        <v>200338817.95333299</v>
      </c>
    </row>
    <row r="160" spans="1:2">
      <c r="A160" s="61">
        <v>40909</v>
      </c>
      <c r="B160" s="63">
        <v>201035428.903667</v>
      </c>
    </row>
    <row r="161" spans="1:2">
      <c r="A161" s="61">
        <v>41000</v>
      </c>
      <c r="B161" s="63">
        <v>201446494.697</v>
      </c>
    </row>
    <row r="162" spans="1:2">
      <c r="A162" s="61">
        <v>41091</v>
      </c>
      <c r="B162" s="63">
        <v>201554372.64566699</v>
      </c>
    </row>
    <row r="163" spans="1:2">
      <c r="A163" s="61">
        <v>41183</v>
      </c>
      <c r="B163" s="63">
        <v>201778632.273</v>
      </c>
    </row>
    <row r="164" spans="1:2">
      <c r="A164" s="61">
        <v>41275</v>
      </c>
      <c r="B164" s="63">
        <v>201859819.36066699</v>
      </c>
    </row>
    <row r="165" spans="1:2">
      <c r="A165" s="61">
        <v>41365</v>
      </c>
      <c r="B165" s="63">
        <v>202201362.25533301</v>
      </c>
    </row>
    <row r="166" spans="1:2">
      <c r="A166" s="61">
        <v>41456</v>
      </c>
      <c r="B166" s="63">
        <v>202512975.55599999</v>
      </c>
    </row>
    <row r="167" spans="1:2">
      <c r="A167" s="61">
        <v>41548</v>
      </c>
      <c r="B167" s="63">
        <v>202501513.73899999</v>
      </c>
    </row>
    <row r="168" spans="1:2">
      <c r="A168" s="61">
        <v>41640</v>
      </c>
      <c r="B168" s="63">
        <v>202794606.03033301</v>
      </c>
    </row>
    <row r="169" spans="1:2">
      <c r="A169" s="61">
        <v>41730</v>
      </c>
      <c r="B169" s="63">
        <v>202927891.94266701</v>
      </c>
    </row>
    <row r="170" spans="1:2">
      <c r="A170" s="61">
        <v>41821</v>
      </c>
      <c r="B170" s="63">
        <v>203129258.49833301</v>
      </c>
    </row>
    <row r="171" spans="1:2">
      <c r="A171" s="61">
        <v>41913</v>
      </c>
      <c r="B171" s="63">
        <v>203453276.53266701</v>
      </c>
    </row>
    <row r="172" spans="1:2">
      <c r="A172" s="61">
        <v>42005</v>
      </c>
      <c r="B172" s="63">
        <v>203985628.56099999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topLeftCell="A84" zoomScale="150" zoomScaleNormal="150" zoomScalePageLayoutView="150" workbookViewId="0">
      <selection activeCell="E100" sqref="E100"/>
    </sheetView>
  </sheetViews>
  <sheetFormatPr baseColWidth="10" defaultColWidth="8.83203125" defaultRowHeight="12" x14ac:dyDescent="0"/>
  <cols>
    <col min="1" max="2" width="20.6640625" style="7" customWidth="1"/>
    <col min="3" max="3" width="8.83203125" style="7"/>
    <col min="4" max="4" width="12.33203125" style="7" bestFit="1" customWidth="1"/>
    <col min="5" max="16384" width="8.83203125" style="7"/>
  </cols>
  <sheetData>
    <row r="1" spans="1:2">
      <c r="A1" s="10" t="s">
        <v>23</v>
      </c>
      <c r="B1" s="10" t="s">
        <v>56</v>
      </c>
    </row>
    <row r="2" spans="1:2">
      <c r="A2" s="10" t="s">
        <v>22</v>
      </c>
      <c r="B2" s="10" t="s">
        <v>55</v>
      </c>
    </row>
    <row r="3" spans="1:2">
      <c r="A3" s="10" t="s">
        <v>21</v>
      </c>
      <c r="B3" s="10" t="s">
        <v>1772</v>
      </c>
    </row>
    <row r="4" spans="1:2">
      <c r="A4" s="10" t="s">
        <v>20</v>
      </c>
      <c r="B4" s="10" t="s">
        <v>54</v>
      </c>
    </row>
    <row r="5" spans="1:2">
      <c r="A5" s="10" t="s">
        <v>19</v>
      </c>
      <c r="B5" s="10" t="s">
        <v>18</v>
      </c>
    </row>
    <row r="6" spans="1:2">
      <c r="A6" s="10" t="s">
        <v>17</v>
      </c>
      <c r="B6" s="10" t="s">
        <v>16</v>
      </c>
    </row>
    <row r="7" spans="1:2">
      <c r="A7" s="10" t="s">
        <v>15</v>
      </c>
      <c r="B7" s="10" t="s">
        <v>53</v>
      </c>
    </row>
    <row r="8" spans="1:2">
      <c r="A8" s="10" t="s">
        <v>13</v>
      </c>
      <c r="B8" s="10" t="s">
        <v>1771</v>
      </c>
    </row>
    <row r="9" spans="1:2">
      <c r="A9" s="10" t="s">
        <v>12</v>
      </c>
      <c r="B9" s="10" t="s">
        <v>1806</v>
      </c>
    </row>
    <row r="10" spans="1:2">
      <c r="A10" s="10" t="s">
        <v>11</v>
      </c>
      <c r="B10" s="10" t="s">
        <v>52</v>
      </c>
    </row>
    <row r="11" spans="1:2">
      <c r="B11" s="10" t="s">
        <v>0</v>
      </c>
    </row>
    <row r="12" spans="1:2">
      <c r="B12" s="10" t="s">
        <v>51</v>
      </c>
    </row>
    <row r="13" spans="1:2">
      <c r="B13" s="10" t="s">
        <v>50</v>
      </c>
    </row>
    <row r="15" spans="1:2">
      <c r="A15" s="10" t="s">
        <v>10</v>
      </c>
      <c r="B15" s="10" t="s">
        <v>9</v>
      </c>
    </row>
    <row r="16" spans="1:2">
      <c r="A16" s="9">
        <v>10594</v>
      </c>
      <c r="B16" s="8">
        <v>1056.5999999999999</v>
      </c>
    </row>
    <row r="17" spans="1:2">
      <c r="A17" s="9">
        <v>10959</v>
      </c>
      <c r="B17" s="8">
        <v>966.7</v>
      </c>
    </row>
    <row r="18" spans="1:2">
      <c r="A18" s="9">
        <v>11324</v>
      </c>
      <c r="B18" s="8">
        <v>904.8</v>
      </c>
    </row>
    <row r="19" spans="1:2">
      <c r="A19" s="9">
        <v>11689</v>
      </c>
      <c r="B19" s="8">
        <v>788.2</v>
      </c>
    </row>
    <row r="20" spans="1:2">
      <c r="A20" s="9">
        <v>12055</v>
      </c>
      <c r="B20" s="8">
        <v>778.3</v>
      </c>
    </row>
    <row r="21" spans="1:2">
      <c r="A21" s="9">
        <v>12420</v>
      </c>
      <c r="B21" s="8">
        <v>862.2</v>
      </c>
    </row>
    <row r="22" spans="1:2">
      <c r="A22" s="9">
        <v>12785</v>
      </c>
      <c r="B22" s="8">
        <v>939</v>
      </c>
    </row>
    <row r="23" spans="1:2">
      <c r="A23" s="9">
        <v>13150</v>
      </c>
      <c r="B23" s="8">
        <v>1060.5</v>
      </c>
    </row>
    <row r="24" spans="1:2">
      <c r="A24" s="9">
        <v>13516</v>
      </c>
      <c r="B24" s="8">
        <v>1114.5999999999999</v>
      </c>
    </row>
    <row r="25" spans="1:2">
      <c r="A25" s="9">
        <v>13881</v>
      </c>
      <c r="B25" s="8">
        <v>1077.7</v>
      </c>
    </row>
    <row r="26" spans="1:2">
      <c r="A26" s="9">
        <v>14246</v>
      </c>
      <c r="B26" s="8">
        <v>1163.5999999999999</v>
      </c>
    </row>
    <row r="27" spans="1:2">
      <c r="A27" s="9">
        <v>14611</v>
      </c>
      <c r="B27" s="8">
        <v>1266.0999999999999</v>
      </c>
    </row>
    <row r="28" spans="1:2">
      <c r="A28" s="9">
        <v>14977</v>
      </c>
      <c r="B28" s="8">
        <v>1490.3</v>
      </c>
    </row>
    <row r="29" spans="1:2">
      <c r="A29" s="9">
        <v>15342</v>
      </c>
      <c r="B29" s="8">
        <v>1771.8</v>
      </c>
    </row>
    <row r="30" spans="1:2">
      <c r="A30" s="9">
        <v>15707</v>
      </c>
      <c r="B30" s="8">
        <v>2073.6999999999998</v>
      </c>
    </row>
    <row r="31" spans="1:2">
      <c r="A31" s="9">
        <v>16072</v>
      </c>
      <c r="B31" s="8">
        <v>2239.4</v>
      </c>
    </row>
    <row r="32" spans="1:2">
      <c r="A32" s="9">
        <v>16438</v>
      </c>
      <c r="B32" s="8">
        <v>2217.8000000000002</v>
      </c>
    </row>
    <row r="33" spans="1:4">
      <c r="A33" s="9">
        <v>16803</v>
      </c>
      <c r="B33" s="8">
        <v>1960.9</v>
      </c>
    </row>
    <row r="34" spans="1:4">
      <c r="A34" s="9">
        <v>17168</v>
      </c>
      <c r="B34" s="8">
        <v>1939.4</v>
      </c>
    </row>
    <row r="35" spans="1:4">
      <c r="A35" s="9">
        <v>17533</v>
      </c>
      <c r="B35" s="8">
        <v>2020</v>
      </c>
    </row>
    <row r="36" spans="1:4">
      <c r="A36" s="9">
        <v>17899</v>
      </c>
      <c r="B36" s="8">
        <v>2008.9</v>
      </c>
    </row>
    <row r="37" spans="1:4">
      <c r="A37" s="9">
        <v>18264</v>
      </c>
      <c r="B37" s="8">
        <v>2184</v>
      </c>
    </row>
    <row r="38" spans="1:4">
      <c r="A38" s="9">
        <v>18629</v>
      </c>
      <c r="B38" s="8">
        <v>2360</v>
      </c>
    </row>
    <row r="39" spans="1:4">
      <c r="A39" s="9">
        <v>18994</v>
      </c>
      <c r="B39" s="8">
        <v>2456.1</v>
      </c>
    </row>
    <row r="40" spans="1:4">
      <c r="A40" s="9">
        <v>19360</v>
      </c>
      <c r="B40" s="8">
        <v>2571.4</v>
      </c>
    </row>
    <row r="41" spans="1:4">
      <c r="A41" s="9">
        <v>19725</v>
      </c>
      <c r="B41" s="8">
        <v>2556.9</v>
      </c>
    </row>
    <row r="42" spans="1:4">
      <c r="A42" s="9">
        <v>20090</v>
      </c>
      <c r="B42" s="8">
        <v>2739</v>
      </c>
      <c r="C42" s="7">
        <f>'U.S. working age'!B20</f>
        <v>95954333.333333299</v>
      </c>
      <c r="D42" s="7">
        <f>B42/C42</f>
        <v>2.8544828616390444E-5</v>
      </c>
    </row>
    <row r="43" spans="1:4">
      <c r="A43" s="9">
        <v>20455</v>
      </c>
      <c r="B43" s="8">
        <v>2797.4</v>
      </c>
      <c r="C43" s="7">
        <f>'U.S. working age'!B21</f>
        <v>96877500</v>
      </c>
      <c r="D43" s="7">
        <f t="shared" ref="D43:D101" si="0">B43/C43</f>
        <v>2.8875641918918222E-5</v>
      </c>
    </row>
    <row r="44" spans="1:4">
      <c r="A44" s="9">
        <v>20821</v>
      </c>
      <c r="B44" s="8">
        <v>2856.3</v>
      </c>
      <c r="C44" s="7">
        <f>'U.S. working age'!B22</f>
        <v>97889583.333333299</v>
      </c>
      <c r="D44" s="7">
        <f t="shared" si="0"/>
        <v>2.9178794134547866E-5</v>
      </c>
    </row>
    <row r="45" spans="1:4">
      <c r="A45" s="9">
        <v>21186</v>
      </c>
      <c r="B45" s="8">
        <v>2835.3</v>
      </c>
      <c r="C45" s="7">
        <f>'U.S. working age'!B23</f>
        <v>99066583.333333299</v>
      </c>
      <c r="D45" s="7">
        <f t="shared" si="0"/>
        <v>2.8620145205371148E-5</v>
      </c>
    </row>
    <row r="46" spans="1:4">
      <c r="A46" s="9">
        <v>21551</v>
      </c>
      <c r="B46" s="8">
        <v>3031</v>
      </c>
      <c r="C46" s="7">
        <f>'U.S. working age'!B24</f>
        <v>100344666.666667</v>
      </c>
      <c r="D46" s="7">
        <f t="shared" si="0"/>
        <v>3.0205890364543439E-5</v>
      </c>
    </row>
    <row r="47" spans="1:4">
      <c r="A47" s="9">
        <v>21916</v>
      </c>
      <c r="B47" s="8">
        <v>3108.7</v>
      </c>
      <c r="C47" s="7">
        <f>'U.S. working age'!B25</f>
        <v>101908250</v>
      </c>
      <c r="D47" s="7">
        <f t="shared" si="0"/>
        <v>3.0504890428400055E-5</v>
      </c>
    </row>
    <row r="48" spans="1:4">
      <c r="A48" s="9">
        <v>22282</v>
      </c>
      <c r="B48" s="8">
        <v>3188.1</v>
      </c>
      <c r="C48" s="7">
        <f>'U.S. working age'!B26</f>
        <v>103084250</v>
      </c>
      <c r="D48" s="7">
        <f t="shared" si="0"/>
        <v>3.0927129993185186E-5</v>
      </c>
    </row>
    <row r="49" spans="1:4">
      <c r="A49" s="9">
        <v>22647</v>
      </c>
      <c r="B49" s="8">
        <v>3383.1</v>
      </c>
      <c r="C49" s="7">
        <f>'U.S. working age'!B27</f>
        <v>103598750</v>
      </c>
      <c r="D49" s="7">
        <f t="shared" si="0"/>
        <v>3.2655799418429272E-5</v>
      </c>
    </row>
    <row r="50" spans="1:4">
      <c r="A50" s="9">
        <v>23012</v>
      </c>
      <c r="B50" s="8">
        <v>3530.4</v>
      </c>
      <c r="C50" s="7">
        <f>'U.S. working age'!B28</f>
        <v>105470416.666667</v>
      </c>
      <c r="D50" s="7">
        <f t="shared" si="0"/>
        <v>3.3472893267859367E-5</v>
      </c>
    </row>
    <row r="51" spans="1:4">
      <c r="A51" s="9">
        <v>23377</v>
      </c>
      <c r="B51" s="8">
        <v>3734</v>
      </c>
      <c r="C51" s="7">
        <f>'U.S. working age'!B29</f>
        <v>107333750</v>
      </c>
      <c r="D51" s="7">
        <f t="shared" si="0"/>
        <v>3.4788684826534056E-5</v>
      </c>
    </row>
    <row r="52" spans="1:4">
      <c r="A52" s="9">
        <v>23743</v>
      </c>
      <c r="B52" s="8">
        <v>3976.7</v>
      </c>
      <c r="C52" s="7">
        <f>'U.S. working age'!B30</f>
        <v>109079916.666667</v>
      </c>
      <c r="D52" s="7">
        <f t="shared" si="0"/>
        <v>3.64567568579305E-5</v>
      </c>
    </row>
    <row r="53" spans="1:4">
      <c r="A53" s="9">
        <v>24108</v>
      </c>
      <c r="B53" s="8">
        <v>4238.8999999999996</v>
      </c>
      <c r="C53" s="7">
        <f>'U.S. working age'!B31</f>
        <v>110341333.333333</v>
      </c>
      <c r="D53" s="7">
        <f t="shared" si="0"/>
        <v>3.8416247764512655E-5</v>
      </c>
    </row>
    <row r="54" spans="1:4">
      <c r="A54" s="9">
        <v>24473</v>
      </c>
      <c r="B54" s="8">
        <v>4355.2</v>
      </c>
      <c r="C54" s="7">
        <f>'U.S. working age'!B32</f>
        <v>111843583.333333</v>
      </c>
      <c r="D54" s="7">
        <f t="shared" si="0"/>
        <v>3.8940097144598636E-5</v>
      </c>
    </row>
    <row r="55" spans="1:4">
      <c r="A55" s="9">
        <v>24838</v>
      </c>
      <c r="B55" s="8">
        <v>4569</v>
      </c>
      <c r="C55" s="7">
        <f>'U.S. working age'!B33</f>
        <v>113688166.666667</v>
      </c>
      <c r="D55" s="7">
        <f t="shared" si="0"/>
        <v>4.0188879229588423E-5</v>
      </c>
    </row>
    <row r="56" spans="1:4">
      <c r="A56" s="9">
        <v>25204</v>
      </c>
      <c r="B56" s="8">
        <v>4712.5</v>
      </c>
      <c r="C56" s="7">
        <f>'U.S. working age'!B34</f>
        <v>115676250</v>
      </c>
      <c r="D56" s="7">
        <f t="shared" si="0"/>
        <v>4.0738699603419022E-5</v>
      </c>
    </row>
    <row r="57" spans="1:4">
      <c r="A57" s="9">
        <v>25569</v>
      </c>
      <c r="B57" s="8">
        <v>4722</v>
      </c>
      <c r="C57" s="7">
        <f>'U.S. working age'!B35</f>
        <v>118077500</v>
      </c>
      <c r="D57" s="7">
        <f t="shared" si="0"/>
        <v>3.9990684084605452E-5</v>
      </c>
    </row>
    <row r="58" spans="1:4">
      <c r="A58" s="9">
        <v>25934</v>
      </c>
      <c r="B58" s="8">
        <v>4877.6000000000004</v>
      </c>
      <c r="C58" s="7">
        <f>'U.S. working age'!B36</f>
        <v>120809750</v>
      </c>
      <c r="D58" s="7">
        <f t="shared" si="0"/>
        <v>4.0374224762488132E-5</v>
      </c>
    </row>
    <row r="59" spans="1:4">
      <c r="A59" s="9">
        <v>26299</v>
      </c>
      <c r="B59" s="8">
        <v>5134.3</v>
      </c>
      <c r="C59" s="7">
        <f>'U.S. working age'!B37</f>
        <v>124102166.666667</v>
      </c>
      <c r="D59" s="7">
        <f t="shared" si="0"/>
        <v>4.1371558111394665E-5</v>
      </c>
    </row>
    <row r="60" spans="1:4">
      <c r="A60" s="9">
        <v>26665</v>
      </c>
      <c r="B60" s="8">
        <v>5424.1</v>
      </c>
      <c r="C60" s="7">
        <f>'U.S. working age'!B38</f>
        <v>126708083.333333</v>
      </c>
      <c r="D60" s="7">
        <f t="shared" si="0"/>
        <v>4.2807845066448783E-5</v>
      </c>
    </row>
    <row r="61" spans="1:4">
      <c r="A61" s="9">
        <v>27030</v>
      </c>
      <c r="B61" s="8">
        <v>5396</v>
      </c>
      <c r="C61" s="7">
        <f>'U.S. working age'!B39</f>
        <v>129175750</v>
      </c>
      <c r="D61" s="7">
        <f t="shared" si="0"/>
        <v>4.1772546317710559E-5</v>
      </c>
    </row>
    <row r="62" spans="1:4">
      <c r="A62" s="9">
        <v>27395</v>
      </c>
      <c r="B62" s="8">
        <v>5385.4</v>
      </c>
      <c r="C62" s="7">
        <f>'U.S. working age'!B40</f>
        <v>131627083.333333</v>
      </c>
      <c r="D62" s="7">
        <f t="shared" si="0"/>
        <v>4.091407226856185E-5</v>
      </c>
    </row>
    <row r="63" spans="1:4">
      <c r="A63" s="9">
        <v>27760</v>
      </c>
      <c r="B63" s="8">
        <v>5675.4</v>
      </c>
      <c r="C63" s="7">
        <f>'U.S. working age'!B41</f>
        <v>134066333.333333</v>
      </c>
      <c r="D63" s="7">
        <f t="shared" si="0"/>
        <v>4.2332775566324237E-5</v>
      </c>
    </row>
    <row r="64" spans="1:4">
      <c r="A64" s="9">
        <v>28126</v>
      </c>
      <c r="B64" s="8">
        <v>5937</v>
      </c>
      <c r="C64" s="7">
        <f>'U.S. working age'!B42</f>
        <v>136436166.66666701</v>
      </c>
      <c r="D64" s="7">
        <f t="shared" si="0"/>
        <v>4.351485493215986E-5</v>
      </c>
    </row>
    <row r="65" spans="1:4">
      <c r="A65" s="9">
        <v>28491</v>
      </c>
      <c r="B65" s="8">
        <v>6267.2</v>
      </c>
      <c r="C65" s="7">
        <f>'U.S. working age'!B43</f>
        <v>138744416.66666701</v>
      </c>
      <c r="D65" s="7">
        <f t="shared" si="0"/>
        <v>4.5170826693926906E-5</v>
      </c>
    </row>
    <row r="66" spans="1:4">
      <c r="A66" s="9">
        <v>28856</v>
      </c>
      <c r="B66" s="8">
        <v>6466.2</v>
      </c>
      <c r="C66" s="7">
        <f>'U.S. working age'!B44</f>
        <v>141097416.66666701</v>
      </c>
      <c r="D66" s="7">
        <f t="shared" si="0"/>
        <v>4.5827912039495054E-5</v>
      </c>
    </row>
    <row r="67" spans="1:4">
      <c r="A67" s="9">
        <v>29221</v>
      </c>
      <c r="B67" s="8">
        <v>6450.4</v>
      </c>
      <c r="C67" s="7">
        <f>'U.S. working age'!B45</f>
        <v>143395250</v>
      </c>
      <c r="D67" s="7">
        <f t="shared" si="0"/>
        <v>4.4983358932740097E-5</v>
      </c>
    </row>
    <row r="68" spans="1:4">
      <c r="A68" s="9">
        <v>29587</v>
      </c>
      <c r="B68" s="8">
        <v>6617.7</v>
      </c>
      <c r="C68" s="7">
        <f>'U.S. working age'!B46</f>
        <v>145279916.66666701</v>
      </c>
      <c r="D68" s="7">
        <f t="shared" si="0"/>
        <v>4.5551375247438887E-5</v>
      </c>
    </row>
    <row r="69" spans="1:4">
      <c r="A69" s="9">
        <v>29952</v>
      </c>
      <c r="B69" s="8">
        <v>6491.3</v>
      </c>
      <c r="C69" s="7">
        <f>'U.S. working age'!B47</f>
        <v>146883750</v>
      </c>
      <c r="D69" s="7">
        <f t="shared" si="0"/>
        <v>4.4193452304969068E-5</v>
      </c>
    </row>
    <row r="70" spans="1:4">
      <c r="A70" s="9">
        <v>30317</v>
      </c>
      <c r="B70" s="8">
        <v>6792</v>
      </c>
      <c r="C70" s="7">
        <f>'U.S. working age'!B48</f>
        <v>148323083.33333299</v>
      </c>
      <c r="D70" s="7">
        <f t="shared" si="0"/>
        <v>4.5791928318642351E-5</v>
      </c>
    </row>
    <row r="71" spans="1:4">
      <c r="A71" s="9">
        <v>30682</v>
      </c>
      <c r="B71" s="8">
        <v>7285</v>
      </c>
      <c r="C71" s="7">
        <f>'U.S. working age'!B49</f>
        <v>149949750</v>
      </c>
      <c r="D71" s="7">
        <f t="shared" si="0"/>
        <v>4.8582941952220661E-5</v>
      </c>
    </row>
    <row r="72" spans="1:4">
      <c r="A72" s="9">
        <v>31048</v>
      </c>
      <c r="B72" s="8">
        <v>7593.8</v>
      </c>
      <c r="C72" s="7">
        <f>'U.S. working age'!B50</f>
        <v>151208083.33333299</v>
      </c>
      <c r="D72" s="7">
        <f t="shared" si="0"/>
        <v>5.0220860106134214E-5</v>
      </c>
    </row>
    <row r="73" spans="1:4">
      <c r="A73" s="9">
        <v>31413</v>
      </c>
      <c r="B73" s="8">
        <v>7860.5</v>
      </c>
      <c r="C73" s="7">
        <f>'U.S. working age'!B51</f>
        <v>153090250</v>
      </c>
      <c r="D73" s="7">
        <f t="shared" si="0"/>
        <v>5.134552984269083E-5</v>
      </c>
    </row>
    <row r="74" spans="1:4">
      <c r="A74" s="9">
        <v>31778</v>
      </c>
      <c r="B74" s="8">
        <v>8132.6</v>
      </c>
      <c r="C74" s="7">
        <f>'U.S. working age'!B52</f>
        <v>154644333.33333299</v>
      </c>
      <c r="D74" s="7">
        <f t="shared" si="0"/>
        <v>5.2589059196047824E-5</v>
      </c>
    </row>
    <row r="75" spans="1:4">
      <c r="A75" s="9">
        <v>32143</v>
      </c>
      <c r="B75" s="8">
        <v>8474.5</v>
      </c>
      <c r="C75" s="7">
        <f>'U.S. working age'!B53</f>
        <v>156000750</v>
      </c>
      <c r="D75" s="7">
        <f t="shared" si="0"/>
        <v>5.4323456778252668E-5</v>
      </c>
    </row>
    <row r="76" spans="1:4">
      <c r="A76" s="9">
        <v>32509</v>
      </c>
      <c r="B76" s="8">
        <v>8786.4</v>
      </c>
      <c r="C76" s="7">
        <f>'U.S. working age'!B54</f>
        <v>157221333.33333299</v>
      </c>
      <c r="D76" s="7">
        <f t="shared" si="0"/>
        <v>5.5885545642660996E-5</v>
      </c>
    </row>
    <row r="77" spans="1:4">
      <c r="A77" s="9">
        <v>32874</v>
      </c>
      <c r="B77" s="8">
        <v>8955</v>
      </c>
      <c r="C77" s="7">
        <f>'U.S. working age'!B55</f>
        <v>159917250</v>
      </c>
      <c r="D77" s="7">
        <f t="shared" si="0"/>
        <v>5.5997711316321409E-5</v>
      </c>
    </row>
    <row r="78" spans="1:4">
      <c r="A78" s="9">
        <v>33239</v>
      </c>
      <c r="B78" s="8">
        <v>8948.4</v>
      </c>
      <c r="C78" s="7">
        <f>'U.S. working age'!B56</f>
        <v>161224666.66666701</v>
      </c>
      <c r="D78" s="7">
        <f t="shared" si="0"/>
        <v>5.5502673288206395E-5</v>
      </c>
    </row>
    <row r="79" spans="1:4">
      <c r="A79" s="9">
        <v>33604</v>
      </c>
      <c r="B79" s="8">
        <v>9266.6</v>
      </c>
      <c r="C79" s="7">
        <f>'U.S. working age'!B57</f>
        <v>162626583.33333299</v>
      </c>
      <c r="D79" s="7">
        <f t="shared" si="0"/>
        <v>5.6980844152683241E-5</v>
      </c>
    </row>
    <row r="80" spans="1:4">
      <c r="A80" s="9">
        <v>33970</v>
      </c>
      <c r="B80" s="8">
        <v>9521</v>
      </c>
      <c r="C80" s="7">
        <f>'U.S. working age'!B58</f>
        <v>164203666.66666701</v>
      </c>
      <c r="D80" s="7">
        <f t="shared" si="0"/>
        <v>5.7982870865652495E-5</v>
      </c>
    </row>
    <row r="81" spans="1:4">
      <c r="A81" s="9">
        <v>34335</v>
      </c>
      <c r="B81" s="8">
        <v>9905.4</v>
      </c>
      <c r="C81" s="7">
        <f>'U.S. working age'!B59</f>
        <v>165801750</v>
      </c>
      <c r="D81" s="7">
        <f t="shared" si="0"/>
        <v>5.9742433357910874E-5</v>
      </c>
    </row>
    <row r="82" spans="1:4">
      <c r="A82" s="9">
        <v>34700</v>
      </c>
      <c r="B82" s="8">
        <v>10174.799999999999</v>
      </c>
      <c r="C82" s="7">
        <f>'U.S. working age'!B60</f>
        <v>167136500</v>
      </c>
      <c r="D82" s="7">
        <f t="shared" si="0"/>
        <v>6.0877187209257103E-5</v>
      </c>
    </row>
    <row r="83" spans="1:4">
      <c r="A83" s="9">
        <v>35065</v>
      </c>
      <c r="B83" s="8">
        <v>10561</v>
      </c>
      <c r="C83" s="7">
        <f>'U.S. working age'!B61</f>
        <v>168839250</v>
      </c>
      <c r="D83" s="7">
        <f t="shared" si="0"/>
        <v>6.2550621375065336E-5</v>
      </c>
    </row>
    <row r="84" spans="1:4">
      <c r="A84" s="9">
        <v>35431</v>
      </c>
      <c r="B84" s="8">
        <v>11034.9</v>
      </c>
      <c r="C84" s="7">
        <f>'U.S. working age'!B62</f>
        <v>171144083.33333299</v>
      </c>
      <c r="D84" s="7">
        <f t="shared" si="0"/>
        <v>6.4477250893375058E-5</v>
      </c>
    </row>
    <row r="85" spans="1:4">
      <c r="A85" s="9">
        <v>35796</v>
      </c>
      <c r="B85" s="8">
        <v>11525.9</v>
      </c>
      <c r="C85" s="7">
        <f>'U.S. working age'!B63</f>
        <v>172982666.66666701</v>
      </c>
      <c r="D85" s="7">
        <f t="shared" si="0"/>
        <v>6.6630375297717549E-5</v>
      </c>
    </row>
    <row r="86" spans="1:4">
      <c r="A86" s="9">
        <v>36161</v>
      </c>
      <c r="B86" s="8">
        <v>12065.9</v>
      </c>
      <c r="C86" s="7">
        <f>'U.S. working age'!B64</f>
        <v>175269083.33333299</v>
      </c>
      <c r="D86" s="7">
        <f t="shared" si="0"/>
        <v>6.8842147003488581E-5</v>
      </c>
    </row>
    <row r="87" spans="1:4">
      <c r="A87" s="9">
        <v>36526</v>
      </c>
      <c r="B87" s="8">
        <v>12559.7</v>
      </c>
      <c r="C87" s="7">
        <f>'U.S. working age'!B65</f>
        <v>179110250</v>
      </c>
      <c r="D87" s="7">
        <f t="shared" si="0"/>
        <v>7.0122731669460577E-5</v>
      </c>
    </row>
    <row r="88" spans="1:4">
      <c r="A88" s="9">
        <v>36892</v>
      </c>
      <c r="B88" s="8">
        <v>12682.2</v>
      </c>
      <c r="C88" s="7">
        <f>'U.S. working age'!B66</f>
        <v>181420666.66666701</v>
      </c>
      <c r="D88" s="7">
        <f t="shared" si="0"/>
        <v>6.9904935490627549E-5</v>
      </c>
    </row>
    <row r="89" spans="1:4">
      <c r="A89" s="9">
        <v>37257</v>
      </c>
      <c r="B89" s="8">
        <v>12908.8</v>
      </c>
      <c r="C89" s="7">
        <f>'U.S. working age'!B67</f>
        <v>183761750</v>
      </c>
      <c r="D89" s="7">
        <f t="shared" si="0"/>
        <v>7.0247480773338302E-5</v>
      </c>
    </row>
    <row r="90" spans="1:4">
      <c r="A90" s="9">
        <v>37622</v>
      </c>
      <c r="B90" s="8">
        <v>13271.1</v>
      </c>
      <c r="C90" s="7">
        <f>'U.S. working age'!B68</f>
        <v>186914416.66666701</v>
      </c>
      <c r="D90" s="7">
        <f t="shared" si="0"/>
        <v>7.1000943836595324E-5</v>
      </c>
    </row>
    <row r="91" spans="1:4">
      <c r="A91" s="9">
        <v>37987</v>
      </c>
      <c r="B91" s="8">
        <v>13773.5</v>
      </c>
      <c r="C91" s="7">
        <f>'U.S. working age'!B69</f>
        <v>188748083.33333299</v>
      </c>
      <c r="D91" s="7">
        <f t="shared" si="0"/>
        <v>7.2972926435897715E-5</v>
      </c>
    </row>
    <row r="92" spans="1:4">
      <c r="A92" s="9">
        <v>38353</v>
      </c>
      <c r="B92" s="8">
        <v>14234.2</v>
      </c>
      <c r="C92" s="7">
        <f>'U.S. working age'!B70</f>
        <v>191014166.66666701</v>
      </c>
      <c r="D92" s="7">
        <f t="shared" si="0"/>
        <v>7.4519080172936428E-5</v>
      </c>
    </row>
    <row r="93" spans="1:4">
      <c r="A93" s="9">
        <v>38718</v>
      </c>
      <c r="B93" s="8">
        <v>14613.8</v>
      </c>
      <c r="C93" s="7">
        <f>'U.S. working age'!B71</f>
        <v>193201416.66666701</v>
      </c>
      <c r="D93" s="7">
        <f t="shared" si="0"/>
        <v>7.5640232106648491E-5</v>
      </c>
    </row>
    <row r="94" spans="1:4">
      <c r="A94" s="9">
        <v>39083</v>
      </c>
      <c r="B94" s="8">
        <v>14873.7</v>
      </c>
      <c r="C94" s="7">
        <f>'U.S. working age'!B72</f>
        <v>195639000</v>
      </c>
      <c r="D94" s="7">
        <f t="shared" si="0"/>
        <v>7.602625243433058E-5</v>
      </c>
    </row>
    <row r="95" spans="1:4">
      <c r="A95" s="9">
        <v>39448</v>
      </c>
      <c r="B95" s="8">
        <v>14830.4</v>
      </c>
      <c r="C95" s="7">
        <f>'U.S. working age'!B73</f>
        <v>196626583.33333299</v>
      </c>
      <c r="D95" s="7">
        <f t="shared" si="0"/>
        <v>7.5424186031136135E-5</v>
      </c>
    </row>
    <row r="96" spans="1:4">
      <c r="A96" s="9">
        <v>39814</v>
      </c>
      <c r="B96" s="8">
        <v>14418.7</v>
      </c>
      <c r="C96" s="7">
        <f>'U.S. working age'!B74</f>
        <v>197803250</v>
      </c>
      <c r="D96" s="7">
        <f t="shared" si="0"/>
        <v>7.2894151132501625E-5</v>
      </c>
    </row>
    <row r="97" spans="1:5">
      <c r="A97" s="9">
        <v>40179</v>
      </c>
      <c r="B97" s="8">
        <v>14783.8</v>
      </c>
      <c r="C97" s="7">
        <f>'U.S. working age'!B75</f>
        <v>199123250</v>
      </c>
      <c r="D97" s="7">
        <f t="shared" si="0"/>
        <v>7.4244469191819636E-5</v>
      </c>
    </row>
    <row r="98" spans="1:5">
      <c r="A98" s="9">
        <v>40544</v>
      </c>
      <c r="B98" s="8">
        <v>15020.6</v>
      </c>
      <c r="C98" s="7">
        <f>'U.S. working age'!B76</f>
        <v>199888916.66666701</v>
      </c>
      <c r="D98" s="7">
        <f t="shared" si="0"/>
        <v>7.5144736639141529E-5</v>
      </c>
    </row>
    <row r="99" spans="1:5">
      <c r="A99" s="9">
        <v>40909</v>
      </c>
      <c r="B99" s="8">
        <v>15354.6</v>
      </c>
      <c r="C99" s="7">
        <f>'U.S. working age'!B77</f>
        <v>201415250</v>
      </c>
      <c r="D99" s="7">
        <f t="shared" si="0"/>
        <v>7.6233552325357691E-5</v>
      </c>
    </row>
    <row r="100" spans="1:5">
      <c r="A100" s="9">
        <v>41275</v>
      </c>
      <c r="B100" s="8">
        <v>15583.3</v>
      </c>
      <c r="C100" s="7">
        <f>'U.S. working age'!B78</f>
        <v>202267583.33333299</v>
      </c>
      <c r="D100" s="7">
        <f t="shared" si="0"/>
        <v>7.7042992966001021E-5</v>
      </c>
      <c r="E100" s="12"/>
    </row>
    <row r="101" spans="1:5">
      <c r="A101" s="9">
        <v>41640</v>
      </c>
      <c r="B101" s="8">
        <v>15961.7</v>
      </c>
      <c r="C101" s="7">
        <f>'U.S. working age'!B79</f>
        <v>202987250</v>
      </c>
      <c r="D101" s="7">
        <f t="shared" si="0"/>
        <v>7.8634002874564783E-5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6"/>
  <sheetViews>
    <sheetView topLeftCell="A20" zoomScale="150" zoomScaleNormal="150" zoomScalePageLayoutView="150" workbookViewId="0">
      <selection activeCell="B44" sqref="B44"/>
    </sheetView>
  </sheetViews>
  <sheetFormatPr baseColWidth="10" defaultColWidth="8.83203125" defaultRowHeight="12" x14ac:dyDescent="0"/>
  <cols>
    <col min="1" max="2" width="20.6640625" style="7" customWidth="1"/>
    <col min="3" max="16384" width="8.83203125" style="7"/>
  </cols>
  <sheetData>
    <row r="1" spans="1:2">
      <c r="A1" s="10" t="s">
        <v>23</v>
      </c>
      <c r="B1" s="10" t="s">
        <v>1770</v>
      </c>
    </row>
    <row r="2" spans="1:2">
      <c r="A2" s="10" t="s">
        <v>22</v>
      </c>
      <c r="B2" s="10" t="s">
        <v>45</v>
      </c>
    </row>
    <row r="3" spans="1:2">
      <c r="A3" s="10" t="s">
        <v>21</v>
      </c>
      <c r="B3" s="10" t="s">
        <v>32</v>
      </c>
    </row>
    <row r="4" spans="1:2">
      <c r="A4" s="10" t="s">
        <v>20</v>
      </c>
      <c r="B4" s="10" t="s">
        <v>31</v>
      </c>
    </row>
    <row r="5" spans="1:2">
      <c r="A5" s="10" t="s">
        <v>19</v>
      </c>
      <c r="B5" s="10" t="s">
        <v>18</v>
      </c>
    </row>
    <row r="6" spans="1:2">
      <c r="A6" s="10" t="s">
        <v>17</v>
      </c>
      <c r="B6" s="10" t="s">
        <v>16</v>
      </c>
    </row>
    <row r="7" spans="1:2">
      <c r="A7" s="10" t="s">
        <v>15</v>
      </c>
      <c r="B7" s="10" t="s">
        <v>44</v>
      </c>
    </row>
    <row r="8" spans="1:2">
      <c r="A8" s="10" t="s">
        <v>13</v>
      </c>
      <c r="B8" s="10" t="s">
        <v>1769</v>
      </c>
    </row>
    <row r="9" spans="1:2">
      <c r="A9" s="10" t="s">
        <v>12</v>
      </c>
      <c r="B9" s="10" t="s">
        <v>1768</v>
      </c>
    </row>
    <row r="10" spans="1:2">
      <c r="A10" s="10" t="s">
        <v>11</v>
      </c>
      <c r="B10" s="10" t="s">
        <v>43</v>
      </c>
    </row>
    <row r="11" spans="1:2">
      <c r="B11" s="10" t="s">
        <v>29</v>
      </c>
    </row>
    <row r="12" spans="1:2">
      <c r="B12" s="10" t="s">
        <v>28</v>
      </c>
    </row>
    <row r="13" spans="1:2">
      <c r="B13" s="10" t="s">
        <v>0</v>
      </c>
    </row>
    <row r="14" spans="1:2">
      <c r="B14" s="10" t="s">
        <v>27</v>
      </c>
    </row>
    <row r="15" spans="1:2">
      <c r="B15" s="10" t="s">
        <v>26</v>
      </c>
    </row>
    <row r="16" spans="1:2">
      <c r="B16" s="10" t="s">
        <v>25</v>
      </c>
    </row>
    <row r="17" spans="1:2">
      <c r="B17" s="10" t="s">
        <v>1764</v>
      </c>
    </row>
    <row r="19" spans="1:2">
      <c r="A19" s="10" t="s">
        <v>10</v>
      </c>
      <c r="B19" s="10" t="s">
        <v>9</v>
      </c>
    </row>
    <row r="20" spans="1:2">
      <c r="A20" s="9">
        <v>24838</v>
      </c>
      <c r="B20" s="14">
        <v>69829166.666666701</v>
      </c>
    </row>
    <row r="21" spans="1:2">
      <c r="A21" s="9">
        <v>25204</v>
      </c>
      <c r="B21" s="14">
        <v>70659166.666666701</v>
      </c>
    </row>
    <row r="22" spans="1:2">
      <c r="A22" s="9">
        <v>25569</v>
      </c>
      <c r="B22" s="14">
        <v>71495000</v>
      </c>
    </row>
    <row r="23" spans="1:2">
      <c r="A23" s="9">
        <v>25934</v>
      </c>
      <c r="B23" s="14">
        <v>72208333.333333299</v>
      </c>
    </row>
    <row r="24" spans="1:2">
      <c r="A24" s="9">
        <v>26299</v>
      </c>
      <c r="B24" s="14">
        <v>73014166.666666701</v>
      </c>
    </row>
    <row r="25" spans="1:2">
      <c r="A25" s="9">
        <v>26665</v>
      </c>
      <c r="B25" s="14">
        <v>74040000</v>
      </c>
    </row>
    <row r="26" spans="1:2">
      <c r="A26" s="9">
        <v>27030</v>
      </c>
      <c r="B26" s="14">
        <v>74722500</v>
      </c>
    </row>
    <row r="27" spans="1:2">
      <c r="A27" s="9">
        <v>27395</v>
      </c>
      <c r="B27" s="14">
        <v>75400000</v>
      </c>
    </row>
    <row r="28" spans="1:2">
      <c r="A28" s="9">
        <v>27760</v>
      </c>
      <c r="B28" s="14">
        <v>76054166.666666701</v>
      </c>
    </row>
    <row r="29" spans="1:2">
      <c r="A29" s="9">
        <v>28126</v>
      </c>
      <c r="B29" s="14">
        <v>76635833.333333403</v>
      </c>
    </row>
    <row r="30" spans="1:2">
      <c r="A30" s="9">
        <v>28491</v>
      </c>
      <c r="B30" s="14">
        <v>77163333.333333299</v>
      </c>
    </row>
    <row r="31" spans="1:2">
      <c r="A31" s="9">
        <v>28856</v>
      </c>
      <c r="B31" s="14">
        <v>77727500</v>
      </c>
    </row>
    <row r="32" spans="1:2">
      <c r="A32" s="9">
        <v>29221</v>
      </c>
      <c r="B32" s="14">
        <v>78410833.333333403</v>
      </c>
    </row>
    <row r="33" spans="1:2">
      <c r="A33" s="9">
        <v>29587</v>
      </c>
      <c r="B33" s="14">
        <v>78928333.333333299</v>
      </c>
    </row>
    <row r="34" spans="1:2">
      <c r="A34" s="9">
        <v>29952</v>
      </c>
      <c r="B34" s="14">
        <v>79559166.666666597</v>
      </c>
    </row>
    <row r="35" spans="1:2">
      <c r="A35" s="9">
        <v>30317</v>
      </c>
      <c r="B35" s="14">
        <v>80337500</v>
      </c>
    </row>
    <row r="36" spans="1:2">
      <c r="A36" s="9">
        <v>30682</v>
      </c>
      <c r="B36" s="14">
        <v>81101666.666666701</v>
      </c>
    </row>
    <row r="37" spans="1:2">
      <c r="A37" s="9">
        <v>31048</v>
      </c>
      <c r="B37" s="14">
        <v>81825000</v>
      </c>
    </row>
    <row r="38" spans="1:2">
      <c r="A38" s="9">
        <v>31413</v>
      </c>
      <c r="B38" s="14">
        <v>82635000</v>
      </c>
    </row>
    <row r="39" spans="1:2">
      <c r="A39" s="9">
        <v>31778</v>
      </c>
      <c r="B39" s="14">
        <v>83456666.666666701</v>
      </c>
    </row>
    <row r="40" spans="1:2">
      <c r="A40" s="9">
        <v>32143</v>
      </c>
      <c r="B40" s="14">
        <v>84315833.333333299</v>
      </c>
    </row>
    <row r="41" spans="1:2">
      <c r="A41" s="9">
        <v>32509</v>
      </c>
      <c r="B41" s="14">
        <v>85048333.333333299</v>
      </c>
    </row>
    <row r="42" spans="1:2">
      <c r="A42" s="9">
        <v>32874</v>
      </c>
      <c r="B42" s="14">
        <v>85635833.333333403</v>
      </c>
    </row>
    <row r="43" spans="1:2">
      <c r="A43" s="9">
        <v>33239</v>
      </c>
      <c r="B43" s="14">
        <v>86130833.333333403</v>
      </c>
    </row>
    <row r="44" spans="1:2">
      <c r="A44" s="9">
        <v>33604</v>
      </c>
      <c r="B44" s="17">
        <v>86461666.666666701</v>
      </c>
    </row>
    <row r="45" spans="1:2">
      <c r="A45" s="9">
        <v>33970</v>
      </c>
      <c r="B45" s="14">
        <v>86781666.666666597</v>
      </c>
    </row>
    <row r="46" spans="1:2">
      <c r="A46" s="9">
        <v>34335</v>
      </c>
      <c r="B46" s="14">
        <v>86891666.666666597</v>
      </c>
    </row>
    <row r="47" spans="1:2">
      <c r="A47" s="9">
        <v>34700</v>
      </c>
      <c r="B47" s="14">
        <v>86908333.333333299</v>
      </c>
    </row>
    <row r="48" spans="1:2">
      <c r="A48" s="9">
        <v>35065</v>
      </c>
      <c r="B48" s="14">
        <v>86790833.333333299</v>
      </c>
    </row>
    <row r="49" spans="1:2">
      <c r="A49" s="9">
        <v>35431</v>
      </c>
      <c r="B49" s="14">
        <v>86888333.333333299</v>
      </c>
    </row>
    <row r="50" spans="1:2">
      <c r="A50" s="9">
        <v>35796</v>
      </c>
      <c r="B50" s="14">
        <v>86795000</v>
      </c>
    </row>
    <row r="51" spans="1:2">
      <c r="A51" s="9">
        <v>36161</v>
      </c>
      <c r="B51" s="14">
        <v>86625833.333333299</v>
      </c>
    </row>
    <row r="52" spans="1:2">
      <c r="A52" s="9">
        <v>36526</v>
      </c>
      <c r="B52" s="14">
        <v>86445833.333333403</v>
      </c>
    </row>
    <row r="53" spans="1:2">
      <c r="A53" s="9">
        <v>36892</v>
      </c>
      <c r="B53" s="14">
        <v>86155833.333333403</v>
      </c>
    </row>
    <row r="54" spans="1:2">
      <c r="A54" s="9">
        <v>37257</v>
      </c>
      <c r="B54" s="14">
        <v>85680833.333333299</v>
      </c>
    </row>
    <row r="55" spans="1:2">
      <c r="A55" s="9">
        <v>37622</v>
      </c>
      <c r="B55" s="14">
        <v>85295000</v>
      </c>
    </row>
    <row r="56" spans="1:2">
      <c r="A56" s="9">
        <v>37987</v>
      </c>
      <c r="B56" s="14">
        <v>84995000</v>
      </c>
    </row>
    <row r="57" spans="1:2">
      <c r="A57" s="9">
        <v>38353</v>
      </c>
      <c r="B57" s="14">
        <v>84497500</v>
      </c>
    </row>
    <row r="58" spans="1:2">
      <c r="A58" s="9">
        <v>38718</v>
      </c>
      <c r="B58" s="14">
        <v>83873333.333333403</v>
      </c>
    </row>
    <row r="59" spans="1:2">
      <c r="A59" s="9">
        <v>39083</v>
      </c>
      <c r="B59" s="14">
        <v>83053333.333333299</v>
      </c>
    </row>
    <row r="60" spans="1:2">
      <c r="A60" s="9">
        <v>39448</v>
      </c>
      <c r="B60" s="14">
        <v>82378333.333333299</v>
      </c>
    </row>
    <row r="61" spans="1:2">
      <c r="A61" s="9">
        <v>39814</v>
      </c>
      <c r="B61" s="14">
        <v>81607500</v>
      </c>
    </row>
    <row r="62" spans="1:2">
      <c r="A62" s="9">
        <v>40179</v>
      </c>
      <c r="B62" s="14">
        <v>81076666.666666597</v>
      </c>
    </row>
    <row r="63" spans="1:2">
      <c r="A63" s="9">
        <v>40544</v>
      </c>
      <c r="B63" s="14">
        <v>80425833.333333403</v>
      </c>
    </row>
    <row r="64" spans="1:2">
      <c r="A64" s="9">
        <v>40909</v>
      </c>
      <c r="B64" s="14">
        <v>80399166.666666701</v>
      </c>
    </row>
    <row r="65" spans="1:2">
      <c r="A65" s="9">
        <v>41275</v>
      </c>
      <c r="B65" s="14">
        <v>79144166.666666701</v>
      </c>
    </row>
    <row r="66" spans="1:2">
      <c r="A66" s="9">
        <v>41640</v>
      </c>
      <c r="B66" s="14">
        <v>77986666.666666597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topLeftCell="A9" zoomScale="150" zoomScaleNormal="150" zoomScalePageLayoutView="150" workbookViewId="0">
      <selection activeCell="D66" sqref="D66"/>
    </sheetView>
  </sheetViews>
  <sheetFormatPr baseColWidth="10" defaultColWidth="8.83203125" defaultRowHeight="12" x14ac:dyDescent="0"/>
  <cols>
    <col min="1" max="2" width="20.6640625" style="7" customWidth="1"/>
    <col min="3" max="16384" width="8.83203125" style="7"/>
  </cols>
  <sheetData>
    <row r="1" spans="1:2">
      <c r="A1" s="10" t="s">
        <v>23</v>
      </c>
      <c r="B1" s="10" t="s">
        <v>1789</v>
      </c>
    </row>
    <row r="2" spans="1:2">
      <c r="A2" s="10" t="s">
        <v>22</v>
      </c>
      <c r="B2" s="10" t="s">
        <v>58</v>
      </c>
    </row>
    <row r="3" spans="1:2">
      <c r="A3" s="10" t="s">
        <v>21</v>
      </c>
      <c r="B3" s="10" t="s">
        <v>32</v>
      </c>
    </row>
    <row r="4" spans="1:2">
      <c r="A4" s="10" t="s">
        <v>20</v>
      </c>
      <c r="B4" s="10" t="s">
        <v>31</v>
      </c>
    </row>
    <row r="5" spans="1:2">
      <c r="A5" s="10" t="s">
        <v>19</v>
      </c>
      <c r="B5" s="10" t="s">
        <v>18</v>
      </c>
    </row>
    <row r="6" spans="1:2">
      <c r="A6" s="10" t="s">
        <v>17</v>
      </c>
      <c r="B6" s="10" t="s">
        <v>16</v>
      </c>
    </row>
    <row r="7" spans="1:2">
      <c r="A7" s="10" t="s">
        <v>15</v>
      </c>
      <c r="B7" s="10" t="s">
        <v>44</v>
      </c>
    </row>
    <row r="8" spans="1:2">
      <c r="A8" s="10" t="s">
        <v>13</v>
      </c>
      <c r="B8" s="10" t="s">
        <v>1769</v>
      </c>
    </row>
    <row r="9" spans="1:2">
      <c r="A9" s="10" t="s">
        <v>12</v>
      </c>
      <c r="B9" s="10" t="s">
        <v>1788</v>
      </c>
    </row>
    <row r="10" spans="1:2">
      <c r="A10" s="10" t="s">
        <v>11</v>
      </c>
      <c r="B10" s="10" t="s">
        <v>57</v>
      </c>
    </row>
    <row r="11" spans="1:2">
      <c r="B11" s="10" t="s">
        <v>29</v>
      </c>
    </row>
    <row r="12" spans="1:2">
      <c r="B12" s="10" t="s">
        <v>28</v>
      </c>
    </row>
    <row r="13" spans="1:2">
      <c r="B13" s="10" t="s">
        <v>0</v>
      </c>
    </row>
    <row r="14" spans="1:2">
      <c r="B14" s="10" t="s">
        <v>27</v>
      </c>
    </row>
    <row r="15" spans="1:2">
      <c r="B15" s="10" t="s">
        <v>26</v>
      </c>
    </row>
    <row r="16" spans="1:2">
      <c r="B16" s="10" t="s">
        <v>25</v>
      </c>
    </row>
    <row r="17" spans="1:3">
      <c r="B17" s="10" t="s">
        <v>1764</v>
      </c>
    </row>
    <row r="19" spans="1:3">
      <c r="A19" s="10" t="s">
        <v>10</v>
      </c>
      <c r="B19" s="10" t="s">
        <v>9</v>
      </c>
      <c r="C19" s="7" t="s">
        <v>59</v>
      </c>
    </row>
    <row r="20" spans="1:3">
      <c r="A20" s="9">
        <v>24838</v>
      </c>
      <c r="B20" s="14">
        <v>47728333.333333299</v>
      </c>
      <c r="C20" s="7">
        <f>B20/'Japan working age'!B20</f>
        <v>0.68350140223163591</v>
      </c>
    </row>
    <row r="21" spans="1:3">
      <c r="A21" s="9">
        <v>25204</v>
      </c>
      <c r="B21" s="14">
        <v>48088333.333333299</v>
      </c>
      <c r="C21" s="7">
        <f>B21/'Japan working age'!B21</f>
        <v>0.68056751306152696</v>
      </c>
    </row>
    <row r="22" spans="1:3">
      <c r="A22" s="9">
        <v>25569</v>
      </c>
      <c r="B22" s="14">
        <v>48636666.666666701</v>
      </c>
      <c r="C22" s="7">
        <f>B22/'Japan working age'!B22</f>
        <v>0.68028067230808731</v>
      </c>
    </row>
    <row r="23" spans="1:3">
      <c r="A23" s="9">
        <v>25934</v>
      </c>
      <c r="B23" s="14">
        <v>48969166.666666701</v>
      </c>
      <c r="C23" s="7">
        <f>B23/'Japan working age'!B23</f>
        <v>0.67816503173687326</v>
      </c>
    </row>
    <row r="24" spans="1:3">
      <c r="A24" s="9">
        <v>26299</v>
      </c>
      <c r="B24" s="14">
        <v>49158333.333333299</v>
      </c>
      <c r="C24" s="7">
        <f>B24/'Japan working age'!B24</f>
        <v>0.67327116883709703</v>
      </c>
    </row>
    <row r="25" spans="1:3">
      <c r="A25" s="9">
        <v>26665</v>
      </c>
      <c r="B25" s="14">
        <v>50172500</v>
      </c>
      <c r="C25" s="7">
        <f>B25/'Japan working age'!B25</f>
        <v>0.67764046461372229</v>
      </c>
    </row>
    <row r="26" spans="1:3">
      <c r="A26" s="9">
        <v>27030</v>
      </c>
      <c r="B26" s="14">
        <v>49957500</v>
      </c>
      <c r="C26" s="7">
        <f>B26/'Japan working age'!B26</f>
        <v>0.66857372277426474</v>
      </c>
    </row>
    <row r="27" spans="1:3">
      <c r="A27" s="9">
        <v>27395</v>
      </c>
      <c r="B27" s="14">
        <v>49806666.666666701</v>
      </c>
      <c r="C27" s="7">
        <f>B27/'Japan working age'!B27</f>
        <v>0.66056587091069896</v>
      </c>
    </row>
    <row r="28" spans="1:3">
      <c r="A28" s="9">
        <v>27760</v>
      </c>
      <c r="B28" s="14">
        <v>50260833.333333299</v>
      </c>
      <c r="C28" s="7">
        <f>B28/'Japan working age'!B28</f>
        <v>0.66085574973976802</v>
      </c>
    </row>
    <row r="29" spans="1:3">
      <c r="A29" s="9">
        <v>28126</v>
      </c>
      <c r="B29" s="14">
        <v>50901666.666666701</v>
      </c>
      <c r="C29" s="7">
        <f>B29/'Japan working age'!B29</f>
        <v>0.6642019072888008</v>
      </c>
    </row>
    <row r="30" spans="1:3">
      <c r="A30" s="9">
        <v>28491</v>
      </c>
      <c r="B30" s="14">
        <v>51475833.333333299</v>
      </c>
      <c r="C30" s="7">
        <f>B30/'Japan working age'!B30</f>
        <v>0.66710225063717643</v>
      </c>
    </row>
    <row r="31" spans="1:3">
      <c r="A31" s="9">
        <v>28856</v>
      </c>
      <c r="B31" s="14">
        <v>52120833.333333299</v>
      </c>
      <c r="C31" s="7">
        <f>B31/'Japan working age'!B31</f>
        <v>0.67055846815262676</v>
      </c>
    </row>
    <row r="32" spans="1:3">
      <c r="A32" s="9">
        <v>29221</v>
      </c>
      <c r="B32" s="14">
        <v>52615000</v>
      </c>
      <c r="C32" s="7">
        <f>B32/'Japan working age'!B32</f>
        <v>0.67101697256969106</v>
      </c>
    </row>
    <row r="33" spans="1:3">
      <c r="A33" s="9">
        <v>29587</v>
      </c>
      <c r="B33" s="14">
        <v>52988333.333333299</v>
      </c>
      <c r="C33" s="7">
        <f>B33/'Japan working age'!B33</f>
        <v>0.67134742487910959</v>
      </c>
    </row>
    <row r="34" spans="1:3">
      <c r="A34" s="9">
        <v>29952</v>
      </c>
      <c r="B34" s="14">
        <v>53545833.333333299</v>
      </c>
      <c r="C34" s="7">
        <f>B34/'Japan working age'!B34</f>
        <v>0.67303160121921857</v>
      </c>
    </row>
    <row r="35" spans="1:3">
      <c r="A35" s="9">
        <v>30317</v>
      </c>
      <c r="B35" s="14">
        <v>54410833.333333299</v>
      </c>
      <c r="C35" s="7">
        <f>B35/'Japan working age'!B35</f>
        <v>0.67727814947357456</v>
      </c>
    </row>
    <row r="36" spans="1:3">
      <c r="A36" s="9">
        <v>30682</v>
      </c>
      <c r="B36" s="14">
        <v>54760833.333333299</v>
      </c>
      <c r="C36" s="7">
        <f>B36/'Japan working age'!B36</f>
        <v>0.67521218224039714</v>
      </c>
    </row>
    <row r="37" spans="1:3">
      <c r="A37" s="9">
        <v>31048</v>
      </c>
      <c r="B37" s="14">
        <v>55114166.666666701</v>
      </c>
      <c r="C37" s="7">
        <f>B37/'Japan working age'!B37</f>
        <v>0.67356146247072046</v>
      </c>
    </row>
    <row r="38" spans="1:3">
      <c r="A38" s="9">
        <v>31413</v>
      </c>
      <c r="B38" s="14">
        <v>55557500</v>
      </c>
      <c r="C38" s="7">
        <f>B38/'Japan working age'!B38</f>
        <v>0.67232407575482545</v>
      </c>
    </row>
    <row r="39" spans="1:3">
      <c r="A39" s="9">
        <v>31778</v>
      </c>
      <c r="B39" s="14">
        <v>56020833.333333299</v>
      </c>
      <c r="C39" s="7">
        <f>B39/'Japan working age'!B39</f>
        <v>0.67125654032032522</v>
      </c>
    </row>
    <row r="40" spans="1:3">
      <c r="A40" s="9">
        <v>32143</v>
      </c>
      <c r="B40" s="14">
        <v>56882500</v>
      </c>
      <c r="C40" s="7">
        <f>B40/'Japan working age'!B40</f>
        <v>0.67463604107571762</v>
      </c>
    </row>
    <row r="41" spans="1:3">
      <c r="A41" s="9">
        <v>32509</v>
      </c>
      <c r="B41" s="14">
        <v>57925833.333333299</v>
      </c>
      <c r="C41" s="7">
        <f>B41/'Japan working age'!B41</f>
        <v>0.68109310392129951</v>
      </c>
    </row>
    <row r="42" spans="1:3">
      <c r="A42" s="9">
        <v>32874</v>
      </c>
      <c r="B42" s="14">
        <v>58927500</v>
      </c>
      <c r="C42" s="7">
        <f>B42/'Japan working age'!B42</f>
        <v>0.68811731849011748</v>
      </c>
    </row>
    <row r="43" spans="1:3">
      <c r="A43" s="9">
        <v>33239</v>
      </c>
      <c r="B43" s="14">
        <v>59835833.333333299</v>
      </c>
      <c r="C43" s="7">
        <f>B43/'Japan working age'!B43</f>
        <v>0.69470863124897109</v>
      </c>
    </row>
    <row r="44" spans="1:3">
      <c r="A44" s="9">
        <v>33604</v>
      </c>
      <c r="B44" s="14">
        <v>60313333.333333299</v>
      </c>
      <c r="C44" s="7">
        <f>B44/'Japan working age'!B44</f>
        <v>0.69757310561520447</v>
      </c>
    </row>
    <row r="45" spans="1:3">
      <c r="A45" s="9">
        <v>33970</v>
      </c>
      <c r="B45" s="14">
        <v>60370833.333333299</v>
      </c>
      <c r="C45" s="7">
        <f>B45/'Japan working age'!B45</f>
        <v>0.69566344658049906</v>
      </c>
    </row>
    <row r="46" spans="1:3">
      <c r="A46" s="9">
        <v>34335</v>
      </c>
      <c r="B46" s="14">
        <v>60249166.666666701</v>
      </c>
      <c r="C46" s="7">
        <f>B46/'Japan working age'!B46</f>
        <v>0.69338256449602087</v>
      </c>
    </row>
    <row r="47" spans="1:3">
      <c r="A47" s="9">
        <v>34700</v>
      </c>
      <c r="B47" s="14">
        <v>60182500</v>
      </c>
      <c r="C47" s="7">
        <f>B47/'Japan working age'!B47</f>
        <v>0.69248250071914885</v>
      </c>
    </row>
    <row r="48" spans="1:3">
      <c r="A48" s="9">
        <v>35065</v>
      </c>
      <c r="B48" s="14">
        <v>60373333.333333299</v>
      </c>
      <c r="C48" s="7">
        <f>B48/'Japan working age'!B48</f>
        <v>0.69561877694456964</v>
      </c>
    </row>
    <row r="49" spans="1:3">
      <c r="A49" s="9">
        <v>35431</v>
      </c>
      <c r="B49" s="14">
        <v>60880833.333333299</v>
      </c>
      <c r="C49" s="7">
        <f>B49/'Japan working age'!B49</f>
        <v>0.70067903247463204</v>
      </c>
    </row>
    <row r="50" spans="1:3">
      <c r="A50" s="9">
        <v>35796</v>
      </c>
      <c r="B50" s="14">
        <v>60383333.333333299</v>
      </c>
      <c r="C50" s="7">
        <f>B50/'Japan working age'!B50</f>
        <v>0.69570059719261823</v>
      </c>
    </row>
    <row r="51" spans="1:3">
      <c r="A51" s="9">
        <v>36161</v>
      </c>
      <c r="B51" s="14">
        <v>59795833.333333299</v>
      </c>
      <c r="C51" s="7">
        <f>B51/'Japan working age'!B51</f>
        <v>0.69027714981096855</v>
      </c>
    </row>
    <row r="52" spans="1:3">
      <c r="A52" s="9">
        <v>36526</v>
      </c>
      <c r="B52" s="14">
        <v>59640000</v>
      </c>
      <c r="C52" s="7">
        <f>B52/'Japan working age'!B52</f>
        <v>0.68991179447630924</v>
      </c>
    </row>
    <row r="53" spans="1:3">
      <c r="A53" s="9">
        <v>36892</v>
      </c>
      <c r="B53" s="14">
        <v>59322500</v>
      </c>
      <c r="C53" s="7">
        <f>B53/'Japan working age'!B53</f>
        <v>0.68854885043574088</v>
      </c>
    </row>
    <row r="54" spans="1:3">
      <c r="A54" s="9">
        <v>37257</v>
      </c>
      <c r="B54" s="14">
        <v>58536666.666666701</v>
      </c>
      <c r="C54" s="7">
        <f>B54/'Japan working age'!B54</f>
        <v>0.68319441337522069</v>
      </c>
    </row>
    <row r="55" spans="1:3">
      <c r="A55" s="9">
        <v>37622</v>
      </c>
      <c r="B55" s="14">
        <v>58395000</v>
      </c>
      <c r="C55" s="7">
        <f>B55/'Japan working age'!B55</f>
        <v>0.68462395216601213</v>
      </c>
    </row>
    <row r="56" spans="1:3">
      <c r="A56" s="9">
        <v>37987</v>
      </c>
      <c r="B56" s="14">
        <v>58486666.666666701</v>
      </c>
      <c r="C56" s="7">
        <f>B56/'Japan working age'!B56</f>
        <v>0.68811890895542915</v>
      </c>
    </row>
    <row r="57" spans="1:3">
      <c r="A57" s="9">
        <v>38353</v>
      </c>
      <c r="B57" s="14">
        <v>58617500</v>
      </c>
      <c r="C57" s="7">
        <f>B57/'Japan working age'!B57</f>
        <v>0.69371874907541642</v>
      </c>
    </row>
    <row r="58" spans="1:3">
      <c r="A58" s="9">
        <v>38718</v>
      </c>
      <c r="B58" s="14">
        <v>58785000</v>
      </c>
      <c r="C58" s="7">
        <f>B58/'Japan working age'!B58</f>
        <v>0.70087830856052724</v>
      </c>
    </row>
    <row r="59" spans="1:3">
      <c r="A59" s="9">
        <v>39083</v>
      </c>
      <c r="B59" s="14">
        <v>58890000</v>
      </c>
      <c r="C59" s="7">
        <f>B59/'Japan working age'!B59</f>
        <v>0.70906244983143396</v>
      </c>
    </row>
    <row r="60" spans="1:3">
      <c r="A60" s="9">
        <v>39448</v>
      </c>
      <c r="B60" s="14">
        <v>58555833.333333299</v>
      </c>
      <c r="C60" s="7">
        <f>B60/'Japan working age'!B60</f>
        <v>0.71081595079612347</v>
      </c>
    </row>
    <row r="61" spans="1:3">
      <c r="A61" s="9">
        <v>39814</v>
      </c>
      <c r="B61" s="14">
        <v>57498333.333333299</v>
      </c>
      <c r="C61" s="7">
        <f>B61/'Japan working age'!B61</f>
        <v>0.70457167948207333</v>
      </c>
    </row>
    <row r="62" spans="1:3">
      <c r="A62" s="9">
        <v>40179</v>
      </c>
      <c r="B62" s="14">
        <v>57276666.666666701</v>
      </c>
      <c r="C62" s="7">
        <f>B62/'Japan working age'!B62</f>
        <v>0.70645068453727033</v>
      </c>
    </row>
    <row r="63" spans="1:3">
      <c r="A63" s="9">
        <v>40544</v>
      </c>
      <c r="B63" s="14">
        <v>57180833.333333299</v>
      </c>
      <c r="C63" s="7">
        <f>B63/'Japan working age'!B63</f>
        <v>0.71097595092787247</v>
      </c>
    </row>
    <row r="64" spans="1:3">
      <c r="A64" s="9">
        <v>40909</v>
      </c>
      <c r="B64" s="14">
        <v>56749166.666666701</v>
      </c>
      <c r="C64" s="7">
        <f>B64/'Japan working age'!B64</f>
        <v>0.70584272225043809</v>
      </c>
    </row>
    <row r="65" spans="1:4">
      <c r="A65" s="9">
        <v>41275</v>
      </c>
      <c r="B65" s="14">
        <v>56758333.333333299</v>
      </c>
      <c r="C65" s="7">
        <f>B65/'Japan working age'!B65</f>
        <v>0.71715119033830588</v>
      </c>
    </row>
    <row r="66" spans="1:4">
      <c r="A66" s="9">
        <v>41640</v>
      </c>
      <c r="B66" s="14">
        <v>56699166.666666701</v>
      </c>
      <c r="C66" s="7">
        <f>B66/'Japan working age'!B66</f>
        <v>0.72703667293554564</v>
      </c>
      <c r="D66" s="12">
        <f>C66-C64</f>
        <v>2.1193950685107543E-2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9"/>
  <sheetViews>
    <sheetView zoomScale="150" zoomScaleNormal="150" zoomScalePageLayoutView="150" workbookViewId="0">
      <selection activeCell="B2" sqref="B2"/>
    </sheetView>
  </sheetViews>
  <sheetFormatPr baseColWidth="10" defaultColWidth="8.83203125" defaultRowHeight="12" x14ac:dyDescent="0"/>
  <cols>
    <col min="1" max="2" width="20.6640625" style="7" customWidth="1"/>
    <col min="3" max="16384" width="8.83203125" style="7"/>
  </cols>
  <sheetData>
    <row r="1" spans="1:2">
      <c r="A1" s="10" t="s">
        <v>23</v>
      </c>
      <c r="B1" s="10" t="s">
        <v>1774</v>
      </c>
    </row>
    <row r="2" spans="1:2">
      <c r="A2" s="10" t="s">
        <v>22</v>
      </c>
      <c r="B2" s="10" t="s">
        <v>49</v>
      </c>
    </row>
    <row r="3" spans="1:2">
      <c r="A3" s="10" t="s">
        <v>21</v>
      </c>
      <c r="B3" s="10" t="s">
        <v>32</v>
      </c>
    </row>
    <row r="4" spans="1:2">
      <c r="A4" s="10" t="s">
        <v>20</v>
      </c>
      <c r="B4" s="10" t="s">
        <v>31</v>
      </c>
    </row>
    <row r="5" spans="1:2">
      <c r="A5" s="10" t="s">
        <v>19</v>
      </c>
      <c r="B5" s="10" t="s">
        <v>18</v>
      </c>
    </row>
    <row r="6" spans="1:2">
      <c r="A6" s="10" t="s">
        <v>17</v>
      </c>
      <c r="B6" s="10" t="s">
        <v>16</v>
      </c>
    </row>
    <row r="7" spans="1:2">
      <c r="A7" s="10" t="s">
        <v>15</v>
      </c>
      <c r="B7" s="10" t="s">
        <v>44</v>
      </c>
    </row>
    <row r="8" spans="1:2">
      <c r="A8" s="10" t="s">
        <v>13</v>
      </c>
      <c r="B8" s="10" t="s">
        <v>1766</v>
      </c>
    </row>
    <row r="9" spans="1:2">
      <c r="A9" s="10" t="s">
        <v>12</v>
      </c>
      <c r="B9" s="10" t="s">
        <v>1773</v>
      </c>
    </row>
    <row r="10" spans="1:2">
      <c r="A10" s="10" t="s">
        <v>11</v>
      </c>
      <c r="B10" s="10" t="s">
        <v>43</v>
      </c>
    </row>
    <row r="11" spans="1:2">
      <c r="B11" s="10" t="s">
        <v>29</v>
      </c>
    </row>
    <row r="12" spans="1:2">
      <c r="B12" s="10" t="s">
        <v>48</v>
      </c>
    </row>
    <row r="13" spans="1:2">
      <c r="B13" s="10" t="s">
        <v>0</v>
      </c>
    </row>
    <row r="14" spans="1:2">
      <c r="B14" s="10" t="s">
        <v>27</v>
      </c>
    </row>
    <row r="15" spans="1:2">
      <c r="B15" s="10" t="s">
        <v>26</v>
      </c>
    </row>
    <row r="16" spans="1:2">
      <c r="B16" s="10" t="s">
        <v>25</v>
      </c>
    </row>
    <row r="17" spans="1:2">
      <c r="B17" s="10" t="s">
        <v>1764</v>
      </c>
    </row>
    <row r="19" spans="1:2">
      <c r="A19" s="10" t="s">
        <v>10</v>
      </c>
      <c r="B19" s="10" t="s">
        <v>9</v>
      </c>
    </row>
    <row r="20" spans="1:2">
      <c r="A20" s="9">
        <v>20090</v>
      </c>
      <c r="B20" s="14">
        <v>95954333.333333299</v>
      </c>
    </row>
    <row r="21" spans="1:2">
      <c r="A21" s="9">
        <v>20455</v>
      </c>
      <c r="B21" s="14">
        <v>96877500</v>
      </c>
    </row>
    <row r="22" spans="1:2">
      <c r="A22" s="9">
        <v>20821</v>
      </c>
      <c r="B22" s="14">
        <v>97889583.333333299</v>
      </c>
    </row>
    <row r="23" spans="1:2">
      <c r="A23" s="9">
        <v>21186</v>
      </c>
      <c r="B23" s="14">
        <v>99066583.333333299</v>
      </c>
    </row>
    <row r="24" spans="1:2">
      <c r="A24" s="9">
        <v>21551</v>
      </c>
      <c r="B24" s="14">
        <v>100344666.666667</v>
      </c>
    </row>
    <row r="25" spans="1:2">
      <c r="A25" s="9">
        <v>21916</v>
      </c>
      <c r="B25" s="14">
        <v>101908250</v>
      </c>
    </row>
    <row r="26" spans="1:2">
      <c r="A26" s="9">
        <v>22282</v>
      </c>
      <c r="B26" s="14">
        <v>103084250</v>
      </c>
    </row>
    <row r="27" spans="1:2">
      <c r="A27" s="9">
        <v>22647</v>
      </c>
      <c r="B27" s="14">
        <v>103598750</v>
      </c>
    </row>
    <row r="28" spans="1:2">
      <c r="A28" s="9">
        <v>23012</v>
      </c>
      <c r="B28" s="14">
        <v>105470416.666667</v>
      </c>
    </row>
    <row r="29" spans="1:2">
      <c r="A29" s="9">
        <v>23377</v>
      </c>
      <c r="B29" s="14">
        <v>107333750</v>
      </c>
    </row>
    <row r="30" spans="1:2">
      <c r="A30" s="9">
        <v>23743</v>
      </c>
      <c r="B30" s="14">
        <v>109079916.666667</v>
      </c>
    </row>
    <row r="31" spans="1:2">
      <c r="A31" s="9">
        <v>24108</v>
      </c>
      <c r="B31" s="14">
        <v>110341333.333333</v>
      </c>
    </row>
    <row r="32" spans="1:2">
      <c r="A32" s="9">
        <v>24473</v>
      </c>
      <c r="B32" s="14">
        <v>111843583.333333</v>
      </c>
    </row>
    <row r="33" spans="1:2">
      <c r="A33" s="9">
        <v>24838</v>
      </c>
      <c r="B33" s="14">
        <v>113688166.666667</v>
      </c>
    </row>
    <row r="34" spans="1:2">
      <c r="A34" s="9">
        <v>25204</v>
      </c>
      <c r="B34" s="14">
        <v>115676250</v>
      </c>
    </row>
    <row r="35" spans="1:2">
      <c r="A35" s="9">
        <v>25569</v>
      </c>
      <c r="B35" s="14">
        <v>118077500</v>
      </c>
    </row>
    <row r="36" spans="1:2">
      <c r="A36" s="9">
        <v>25934</v>
      </c>
      <c r="B36" s="14">
        <v>120809750</v>
      </c>
    </row>
    <row r="37" spans="1:2">
      <c r="A37" s="9">
        <v>26299</v>
      </c>
      <c r="B37" s="14">
        <v>124102166.666667</v>
      </c>
    </row>
    <row r="38" spans="1:2">
      <c r="A38" s="9">
        <v>26665</v>
      </c>
      <c r="B38" s="14">
        <v>126708083.333333</v>
      </c>
    </row>
    <row r="39" spans="1:2">
      <c r="A39" s="9">
        <v>27030</v>
      </c>
      <c r="B39" s="14">
        <v>129175750</v>
      </c>
    </row>
    <row r="40" spans="1:2">
      <c r="A40" s="9">
        <v>27395</v>
      </c>
      <c r="B40" s="14">
        <v>131627083.333333</v>
      </c>
    </row>
    <row r="41" spans="1:2">
      <c r="A41" s="9">
        <v>27760</v>
      </c>
      <c r="B41" s="14">
        <v>134066333.333333</v>
      </c>
    </row>
    <row r="42" spans="1:2">
      <c r="A42" s="9">
        <v>28126</v>
      </c>
      <c r="B42" s="14">
        <v>136436166.66666701</v>
      </c>
    </row>
    <row r="43" spans="1:2">
      <c r="A43" s="9">
        <v>28491</v>
      </c>
      <c r="B43" s="14">
        <v>138744416.66666701</v>
      </c>
    </row>
    <row r="44" spans="1:2">
      <c r="A44" s="9">
        <v>28856</v>
      </c>
      <c r="B44" s="14">
        <v>141097416.66666701</v>
      </c>
    </row>
    <row r="45" spans="1:2">
      <c r="A45" s="9">
        <v>29221</v>
      </c>
      <c r="B45" s="14">
        <v>143395250</v>
      </c>
    </row>
    <row r="46" spans="1:2">
      <c r="A46" s="9">
        <v>29587</v>
      </c>
      <c r="B46" s="14">
        <v>145279916.66666701</v>
      </c>
    </row>
    <row r="47" spans="1:2">
      <c r="A47" s="9">
        <v>29952</v>
      </c>
      <c r="B47" s="14">
        <v>146883750</v>
      </c>
    </row>
    <row r="48" spans="1:2">
      <c r="A48" s="9">
        <v>30317</v>
      </c>
      <c r="B48" s="14">
        <v>148323083.33333299</v>
      </c>
    </row>
    <row r="49" spans="1:2">
      <c r="A49" s="9">
        <v>30682</v>
      </c>
      <c r="B49" s="14">
        <v>149949750</v>
      </c>
    </row>
    <row r="50" spans="1:2">
      <c r="A50" s="9">
        <v>31048</v>
      </c>
      <c r="B50" s="14">
        <v>151208083.33333299</v>
      </c>
    </row>
    <row r="51" spans="1:2">
      <c r="A51" s="9">
        <v>31413</v>
      </c>
      <c r="B51" s="14">
        <v>153090250</v>
      </c>
    </row>
    <row r="52" spans="1:2">
      <c r="A52" s="9">
        <v>31778</v>
      </c>
      <c r="B52" s="14">
        <v>154644333.33333299</v>
      </c>
    </row>
    <row r="53" spans="1:2">
      <c r="A53" s="9">
        <v>32143</v>
      </c>
      <c r="B53" s="14">
        <v>156000750</v>
      </c>
    </row>
    <row r="54" spans="1:2">
      <c r="A54" s="9">
        <v>32509</v>
      </c>
      <c r="B54" s="14">
        <v>157221333.33333299</v>
      </c>
    </row>
    <row r="55" spans="1:2">
      <c r="A55" s="9">
        <v>32874</v>
      </c>
      <c r="B55" s="14">
        <v>159917250</v>
      </c>
    </row>
    <row r="56" spans="1:2">
      <c r="A56" s="9">
        <v>33239</v>
      </c>
      <c r="B56" s="14">
        <v>161224666.66666701</v>
      </c>
    </row>
    <row r="57" spans="1:2">
      <c r="A57" s="9">
        <v>33604</v>
      </c>
      <c r="B57" s="14">
        <v>162626583.33333299</v>
      </c>
    </row>
    <row r="58" spans="1:2">
      <c r="A58" s="9">
        <v>33970</v>
      </c>
      <c r="B58" s="14">
        <v>164203666.66666701</v>
      </c>
    </row>
    <row r="59" spans="1:2">
      <c r="A59" s="9">
        <v>34335</v>
      </c>
      <c r="B59" s="14">
        <v>165801750</v>
      </c>
    </row>
    <row r="60" spans="1:2">
      <c r="A60" s="9">
        <v>34700</v>
      </c>
      <c r="B60" s="14">
        <v>167136500</v>
      </c>
    </row>
    <row r="61" spans="1:2">
      <c r="A61" s="9">
        <v>35065</v>
      </c>
      <c r="B61" s="14">
        <v>168839250</v>
      </c>
    </row>
    <row r="62" spans="1:2">
      <c r="A62" s="9">
        <v>35431</v>
      </c>
      <c r="B62" s="14">
        <v>171144083.33333299</v>
      </c>
    </row>
    <row r="63" spans="1:2">
      <c r="A63" s="9">
        <v>35796</v>
      </c>
      <c r="B63" s="14">
        <v>172982666.66666701</v>
      </c>
    </row>
    <row r="64" spans="1:2">
      <c r="A64" s="9">
        <v>36161</v>
      </c>
      <c r="B64" s="14">
        <v>175269083.33333299</v>
      </c>
    </row>
    <row r="65" spans="1:2">
      <c r="A65" s="9">
        <v>36526</v>
      </c>
      <c r="B65" s="14">
        <v>179110250</v>
      </c>
    </row>
    <row r="66" spans="1:2">
      <c r="A66" s="9">
        <v>36892</v>
      </c>
      <c r="B66" s="14">
        <v>181420666.66666701</v>
      </c>
    </row>
    <row r="67" spans="1:2">
      <c r="A67" s="9">
        <v>37257</v>
      </c>
      <c r="B67" s="14">
        <v>183761750</v>
      </c>
    </row>
    <row r="68" spans="1:2">
      <c r="A68" s="9">
        <v>37622</v>
      </c>
      <c r="B68" s="14">
        <v>186914416.66666701</v>
      </c>
    </row>
    <row r="69" spans="1:2">
      <c r="A69" s="9">
        <v>37987</v>
      </c>
      <c r="B69" s="14">
        <v>188748083.33333299</v>
      </c>
    </row>
    <row r="70" spans="1:2">
      <c r="A70" s="9">
        <v>38353</v>
      </c>
      <c r="B70" s="14">
        <v>191014166.66666701</v>
      </c>
    </row>
    <row r="71" spans="1:2">
      <c r="A71" s="9">
        <v>38718</v>
      </c>
      <c r="B71" s="14">
        <v>193201416.66666701</v>
      </c>
    </row>
    <row r="72" spans="1:2">
      <c r="A72" s="9">
        <v>39083</v>
      </c>
      <c r="B72" s="14">
        <v>195639000</v>
      </c>
    </row>
    <row r="73" spans="1:2">
      <c r="A73" s="9">
        <v>39448</v>
      </c>
      <c r="B73" s="14">
        <v>196626583.33333299</v>
      </c>
    </row>
    <row r="74" spans="1:2">
      <c r="A74" s="9">
        <v>39814</v>
      </c>
      <c r="B74" s="14">
        <v>197803250</v>
      </c>
    </row>
    <row r="75" spans="1:2">
      <c r="A75" s="9">
        <v>40179</v>
      </c>
      <c r="B75" s="14">
        <v>199123250</v>
      </c>
    </row>
    <row r="76" spans="1:2">
      <c r="A76" s="9">
        <v>40544</v>
      </c>
      <c r="B76" s="14">
        <v>199888916.66666701</v>
      </c>
    </row>
    <row r="77" spans="1:2">
      <c r="A77" s="9">
        <v>40909</v>
      </c>
      <c r="B77" s="14">
        <v>201415250</v>
      </c>
    </row>
    <row r="78" spans="1:2">
      <c r="A78" s="9">
        <v>41275</v>
      </c>
      <c r="B78" s="14">
        <v>202267583.33333299</v>
      </c>
    </row>
    <row r="79" spans="1:2">
      <c r="A79" s="9">
        <v>41640</v>
      </c>
      <c r="B79" s="14">
        <v>202987250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9"/>
  <sheetViews>
    <sheetView topLeftCell="A56" zoomScale="150" zoomScaleNormal="150" zoomScalePageLayoutView="150" workbookViewId="0">
      <selection activeCell="C79" sqref="C79"/>
    </sheetView>
  </sheetViews>
  <sheetFormatPr baseColWidth="10" defaultColWidth="8.83203125" defaultRowHeight="12" x14ac:dyDescent="0"/>
  <cols>
    <col min="1" max="2" width="20.6640625" style="7" customWidth="1"/>
    <col min="3" max="16384" width="8.83203125" style="7"/>
  </cols>
  <sheetData>
    <row r="1" spans="1:2">
      <c r="A1" s="10" t="s">
        <v>23</v>
      </c>
      <c r="B1" s="10" t="s">
        <v>1791</v>
      </c>
    </row>
    <row r="2" spans="1:2">
      <c r="A2" s="10" t="s">
        <v>22</v>
      </c>
      <c r="B2" s="10" t="s">
        <v>60</v>
      </c>
    </row>
    <row r="3" spans="1:2">
      <c r="A3" s="10" t="s">
        <v>21</v>
      </c>
      <c r="B3" s="10" t="s">
        <v>32</v>
      </c>
    </row>
    <row r="4" spans="1:2">
      <c r="A4" s="10" t="s">
        <v>20</v>
      </c>
      <c r="B4" s="10" t="s">
        <v>31</v>
      </c>
    </row>
    <row r="5" spans="1:2">
      <c r="A5" s="10" t="s">
        <v>19</v>
      </c>
      <c r="B5" s="10" t="s">
        <v>18</v>
      </c>
    </row>
    <row r="6" spans="1:2">
      <c r="A6" s="10" t="s">
        <v>17</v>
      </c>
      <c r="B6" s="10" t="s">
        <v>16</v>
      </c>
    </row>
    <row r="7" spans="1:2">
      <c r="A7" s="10" t="s">
        <v>15</v>
      </c>
      <c r="B7" s="10" t="s">
        <v>44</v>
      </c>
    </row>
    <row r="8" spans="1:2">
      <c r="A8" s="10" t="s">
        <v>13</v>
      </c>
      <c r="B8" s="10" t="s">
        <v>1766</v>
      </c>
    </row>
    <row r="9" spans="1:2">
      <c r="A9" s="10" t="s">
        <v>12</v>
      </c>
      <c r="B9" s="10" t="s">
        <v>1790</v>
      </c>
    </row>
    <row r="10" spans="1:2">
      <c r="A10" s="10" t="s">
        <v>11</v>
      </c>
      <c r="B10" s="10" t="s">
        <v>57</v>
      </c>
    </row>
    <row r="11" spans="1:2">
      <c r="B11" s="10" t="s">
        <v>29</v>
      </c>
    </row>
    <row r="12" spans="1:2">
      <c r="B12" s="10" t="s">
        <v>48</v>
      </c>
    </row>
    <row r="13" spans="1:2">
      <c r="B13" s="10" t="s">
        <v>0</v>
      </c>
    </row>
    <row r="14" spans="1:2">
      <c r="B14" s="10" t="s">
        <v>27</v>
      </c>
    </row>
    <row r="15" spans="1:2">
      <c r="B15" s="10" t="s">
        <v>26</v>
      </c>
    </row>
    <row r="16" spans="1:2">
      <c r="B16" s="10" t="s">
        <v>25</v>
      </c>
    </row>
    <row r="17" spans="1:3">
      <c r="B17" s="10" t="s">
        <v>1764</v>
      </c>
    </row>
    <row r="19" spans="1:3">
      <c r="A19" s="10" t="s">
        <v>10</v>
      </c>
      <c r="B19" s="10" t="s">
        <v>9</v>
      </c>
      <c r="C19" s="7" t="s">
        <v>59</v>
      </c>
    </row>
    <row r="20" spans="1:3">
      <c r="A20" s="9">
        <v>20090</v>
      </c>
      <c r="B20" s="14">
        <v>58985583.333333299</v>
      </c>
      <c r="C20" s="7">
        <f>B20/'U.S. working age'!B20</f>
        <v>0.61472558126608823</v>
      </c>
    </row>
    <row r="21" spans="1:3">
      <c r="A21" s="9">
        <v>20455</v>
      </c>
      <c r="B21" s="14">
        <v>60486333.333333299</v>
      </c>
      <c r="C21" s="7">
        <f>B21/'U.S. working age'!B21</f>
        <v>0.62435894127463343</v>
      </c>
    </row>
    <row r="22" spans="1:3">
      <c r="A22" s="9">
        <v>20821</v>
      </c>
      <c r="B22" s="14">
        <v>60889833.333333299</v>
      </c>
      <c r="C22" s="7">
        <f>B22/'U.S. working age'!B22</f>
        <v>0.62202566667376069</v>
      </c>
    </row>
    <row r="23" spans="1:3">
      <c r="A23" s="9">
        <v>21186</v>
      </c>
      <c r="B23" s="14">
        <v>59991166.666666701</v>
      </c>
      <c r="C23" s="7">
        <f>B23/'U.S. working age'!B23</f>
        <v>0.60556410293077356</v>
      </c>
    </row>
    <row r="24" spans="1:3">
      <c r="A24" s="9">
        <v>21551</v>
      </c>
      <c r="B24" s="14">
        <v>61606666.666666701</v>
      </c>
      <c r="C24" s="7">
        <f>B24/'U.S. working age'!B24</f>
        <v>0.61395058365500077</v>
      </c>
    </row>
    <row r="25" spans="1:3">
      <c r="A25" s="9">
        <v>21916</v>
      </c>
      <c r="B25" s="14">
        <v>62703250</v>
      </c>
      <c r="C25" s="7">
        <f>B25/'U.S. working age'!B25</f>
        <v>0.61529120556971595</v>
      </c>
    </row>
    <row r="26" spans="1:3">
      <c r="A26" s="9">
        <v>22282</v>
      </c>
      <c r="B26" s="14">
        <v>62758333.333333299</v>
      </c>
      <c r="C26" s="7">
        <f>B26/'U.S. working age'!B26</f>
        <v>0.60880622726879519</v>
      </c>
    </row>
    <row r="27" spans="1:3">
      <c r="A27" s="9">
        <v>22647</v>
      </c>
      <c r="B27" s="14">
        <v>63689416.666666701</v>
      </c>
      <c r="C27" s="7">
        <f>B27/'U.S. working age'!B27</f>
        <v>0.61477012673093745</v>
      </c>
    </row>
    <row r="28" spans="1:3">
      <c r="A28" s="9">
        <v>23012</v>
      </c>
      <c r="B28" s="14">
        <v>64847750</v>
      </c>
      <c r="C28" s="7">
        <f>B28/'U.S. working age'!B28</f>
        <v>0.6148430247028176</v>
      </c>
    </row>
    <row r="29" spans="1:3">
      <c r="A29" s="9">
        <v>23377</v>
      </c>
      <c r="B29" s="14">
        <v>66331500</v>
      </c>
      <c r="C29" s="7">
        <f>B29/'U.S. working age'!B29</f>
        <v>0.61799294257398074</v>
      </c>
    </row>
    <row r="30" spans="1:3">
      <c r="A30" s="9">
        <v>23743</v>
      </c>
      <c r="B30" s="14">
        <v>68083250</v>
      </c>
      <c r="C30" s="7">
        <f>B30/'U.S. working age'!B30</f>
        <v>0.62415935105683029</v>
      </c>
    </row>
    <row r="31" spans="1:3">
      <c r="A31" s="9">
        <v>24108</v>
      </c>
      <c r="B31" s="14">
        <v>69937083.333333299</v>
      </c>
      <c r="C31" s="7">
        <f>B31/'U.S. working age'!B31</f>
        <v>0.63382488882981458</v>
      </c>
    </row>
    <row r="32" spans="1:3">
      <c r="A32" s="9">
        <v>24473</v>
      </c>
      <c r="B32" s="14">
        <v>71361500</v>
      </c>
      <c r="C32" s="7">
        <f>B32/'U.S. working age'!B32</f>
        <v>0.63804733247251</v>
      </c>
    </row>
    <row r="33" spans="1:3">
      <c r="A33" s="9">
        <v>24838</v>
      </c>
      <c r="B33" s="14">
        <v>72854583.333333299</v>
      </c>
      <c r="C33" s="7">
        <f>B33/'U.S. working age'!B33</f>
        <v>0.64082820111738181</v>
      </c>
    </row>
    <row r="34" spans="1:3">
      <c r="A34" s="9">
        <v>25204</v>
      </c>
      <c r="B34" s="14">
        <v>74747083.333333299</v>
      </c>
      <c r="C34" s="7">
        <f>B34/'U.S. working age'!B34</f>
        <v>0.64617484862565389</v>
      </c>
    </row>
    <row r="35" spans="1:3">
      <c r="A35" s="9">
        <v>25569</v>
      </c>
      <c r="B35" s="14">
        <v>75560916.666666597</v>
      </c>
      <c r="C35" s="7">
        <f>B35/'U.S. working age'!B35</f>
        <v>0.63992646072847581</v>
      </c>
    </row>
    <row r="36" spans="1:3">
      <c r="A36" s="9">
        <v>25934</v>
      </c>
      <c r="B36" s="14">
        <v>76325916.666666597</v>
      </c>
      <c r="C36" s="7">
        <f>B36/'U.S. working age'!B36</f>
        <v>0.63178606583215835</v>
      </c>
    </row>
    <row r="37" spans="1:3">
      <c r="A37" s="9">
        <v>26299</v>
      </c>
      <c r="B37" s="14">
        <v>79149833.333333403</v>
      </c>
      <c r="C37" s="7">
        <f>B37/'U.S. working age'!B37</f>
        <v>0.63777962512069908</v>
      </c>
    </row>
    <row r="38" spans="1:3">
      <c r="A38" s="9">
        <v>26665</v>
      </c>
      <c r="B38" s="14">
        <v>82179750</v>
      </c>
      <c r="C38" s="7">
        <f>B38/'U.S. working age'!B38</f>
        <v>0.64857543290121755</v>
      </c>
    </row>
    <row r="39" spans="1:3">
      <c r="A39" s="9">
        <v>27030</v>
      </c>
      <c r="B39" s="14">
        <v>83959750</v>
      </c>
      <c r="C39" s="7">
        <f>B39/'U.S. working age'!B39</f>
        <v>0.64996526050748693</v>
      </c>
    </row>
    <row r="40" spans="1:3">
      <c r="A40" s="9">
        <v>27395</v>
      </c>
      <c r="B40" s="14">
        <v>83046166.666666701</v>
      </c>
      <c r="C40" s="7">
        <f>B40/'U.S. working age'!B40</f>
        <v>0.63092005507985183</v>
      </c>
    </row>
    <row r="41" spans="1:3">
      <c r="A41" s="9">
        <v>27760</v>
      </c>
      <c r="B41" s="14">
        <v>86005250</v>
      </c>
      <c r="C41" s="7">
        <f>B41/'U.S. working age'!B41</f>
        <v>0.64151265915628986</v>
      </c>
    </row>
    <row r="42" spans="1:3">
      <c r="A42" s="9">
        <v>28126</v>
      </c>
      <c r="B42" s="14">
        <v>89230083.333333299</v>
      </c>
      <c r="C42" s="7">
        <f>B42/'U.S. working age'!B42</f>
        <v>0.65400608587410036</v>
      </c>
    </row>
    <row r="43" spans="1:3">
      <c r="A43" s="9">
        <v>28491</v>
      </c>
      <c r="B43" s="14">
        <v>93102166.666666701</v>
      </c>
      <c r="C43" s="7">
        <f>B43/'U.S. working age'!B43</f>
        <v>0.67103360916024701</v>
      </c>
    </row>
    <row r="44" spans="1:3">
      <c r="A44" s="9">
        <v>28856</v>
      </c>
      <c r="B44" s="14">
        <v>95826666.666666701</v>
      </c>
      <c r="C44" s="7">
        <f>B44/'U.S. working age'!B44</f>
        <v>0.67915252405400617</v>
      </c>
    </row>
    <row r="45" spans="1:3">
      <c r="A45" s="9">
        <v>29221</v>
      </c>
      <c r="B45" s="14">
        <v>96342416.666666597</v>
      </c>
      <c r="C45" s="7">
        <f>B45/'U.S. working age'!B45</f>
        <v>0.67186616479044181</v>
      </c>
    </row>
    <row r="46" spans="1:3">
      <c r="A46" s="9">
        <v>29587</v>
      </c>
      <c r="B46" s="14">
        <v>97452666.666666701</v>
      </c>
      <c r="C46" s="7">
        <f>B46/'U.S. working age'!B46</f>
        <v>0.67079241854374094</v>
      </c>
    </row>
    <row r="47" spans="1:3">
      <c r="A47" s="9">
        <v>29952</v>
      </c>
      <c r="B47" s="14">
        <v>96603916.666666701</v>
      </c>
      <c r="C47" s="7">
        <f>B47/'U.S. working age'!B47</f>
        <v>0.65768961281739269</v>
      </c>
    </row>
    <row r="48" spans="1:3">
      <c r="A48" s="9">
        <v>30317</v>
      </c>
      <c r="B48" s="14">
        <v>97906833.333333403</v>
      </c>
      <c r="C48" s="7">
        <f>B48/'U.S. working age'!B48</f>
        <v>0.66009168049253042</v>
      </c>
    </row>
    <row r="49" spans="1:3">
      <c r="A49" s="9">
        <v>30682</v>
      </c>
      <c r="B49" s="14">
        <v>102170083.333333</v>
      </c>
      <c r="C49" s="7">
        <f>B49/'U.S. working age'!B49</f>
        <v>0.68136214520753124</v>
      </c>
    </row>
    <row r="50" spans="1:3">
      <c r="A50" s="9">
        <v>31048</v>
      </c>
      <c r="B50" s="14">
        <v>104336666.666667</v>
      </c>
      <c r="C50" s="7">
        <f>B50/'U.S. working age'!B50</f>
        <v>0.69002042990426926</v>
      </c>
    </row>
    <row r="51" spans="1:3">
      <c r="A51" s="9">
        <v>31413</v>
      </c>
      <c r="B51" s="14">
        <v>106678583.333333</v>
      </c>
      <c r="C51" s="7">
        <f>B51/'U.S. working age'!B51</f>
        <v>0.69683460137620135</v>
      </c>
    </row>
    <row r="52" spans="1:3">
      <c r="A52" s="9">
        <v>31778</v>
      </c>
      <c r="B52" s="14">
        <v>109399666.666667</v>
      </c>
      <c r="C52" s="7">
        <f>B52/'U.S. working age'!B52</f>
        <v>0.70742758113779736</v>
      </c>
    </row>
    <row r="53" spans="1:3">
      <c r="A53" s="9">
        <v>32143</v>
      </c>
      <c r="B53" s="14">
        <v>111771583.333333</v>
      </c>
      <c r="C53" s="7">
        <f>B53/'U.S. working age'!B53</f>
        <v>0.71648106392650679</v>
      </c>
    </row>
    <row r="54" spans="1:3">
      <c r="A54" s="9">
        <v>32509</v>
      </c>
      <c r="B54" s="14">
        <v>113979666.666667</v>
      </c>
      <c r="C54" s="7">
        <f>B54/'U.S. working age'!B54</f>
        <v>0.72496310933207064</v>
      </c>
    </row>
    <row r="55" spans="1:3">
      <c r="A55" s="9">
        <v>32874</v>
      </c>
      <c r="B55" s="14">
        <v>115447166.666667</v>
      </c>
      <c r="C55" s="7">
        <f>B55/'U.S. working age'!B55</f>
        <v>0.72191815871437881</v>
      </c>
    </row>
    <row r="56" spans="1:3">
      <c r="A56" s="9">
        <v>33239</v>
      </c>
      <c r="B56" s="14">
        <v>114418166.666667</v>
      </c>
      <c r="C56" s="7">
        <f>B56/'U.S. working age'!B56</f>
        <v>0.70968152102449222</v>
      </c>
    </row>
    <row r="57" spans="1:3">
      <c r="A57" s="9">
        <v>33604</v>
      </c>
      <c r="B57" s="14">
        <v>115150916.666667</v>
      </c>
      <c r="C57" s="7">
        <f>B57/'U.S. working age'!B57</f>
        <v>0.70806945768911655</v>
      </c>
    </row>
    <row r="58" spans="1:3">
      <c r="A58" s="9">
        <v>33970</v>
      </c>
      <c r="B58" s="14">
        <v>116928750</v>
      </c>
      <c r="C58" s="7">
        <f>B58/'U.S. working age'!B58</f>
        <v>0.71209585250836716</v>
      </c>
    </row>
    <row r="59" spans="1:3">
      <c r="A59" s="9">
        <v>34335</v>
      </c>
      <c r="B59" s="14">
        <v>119383583.333333</v>
      </c>
      <c r="C59" s="7">
        <f>B59/'U.S. working age'!B59</f>
        <v>0.72003813791671678</v>
      </c>
    </row>
    <row r="60" spans="1:3">
      <c r="A60" s="9">
        <v>34700</v>
      </c>
      <c r="B60" s="14">
        <v>121233500</v>
      </c>
      <c r="C60" s="7">
        <f>B60/'U.S. working age'!B60</f>
        <v>0.72535622081352669</v>
      </c>
    </row>
    <row r="61" spans="1:3">
      <c r="A61" s="9">
        <v>35065</v>
      </c>
      <c r="B61" s="14">
        <v>123017833.333333</v>
      </c>
      <c r="C61" s="7">
        <f>B61/'U.S. working age'!B61</f>
        <v>0.72860921458329742</v>
      </c>
    </row>
    <row r="62" spans="1:3">
      <c r="A62" s="9">
        <v>35431</v>
      </c>
      <c r="B62" s="14">
        <v>125797333.333333</v>
      </c>
      <c r="C62" s="7">
        <f>B62/'U.S. working age'!B62</f>
        <v>0.73503758285538112</v>
      </c>
    </row>
    <row r="63" spans="1:3">
      <c r="A63" s="9">
        <v>35796</v>
      </c>
      <c r="B63" s="14">
        <v>127738500</v>
      </c>
      <c r="C63" s="7">
        <f>B63/'U.S. working age'!B63</f>
        <v>0.73844681933449829</v>
      </c>
    </row>
    <row r="64" spans="1:3">
      <c r="A64" s="9">
        <v>36161</v>
      </c>
      <c r="B64" s="14">
        <v>129606250</v>
      </c>
      <c r="C64" s="7">
        <f>B64/'U.S. working age'!B64</f>
        <v>0.73947011951623098</v>
      </c>
    </row>
    <row r="65" spans="1:3">
      <c r="A65" s="9">
        <v>36526</v>
      </c>
      <c r="B65" s="14">
        <v>132711666.666667</v>
      </c>
      <c r="C65" s="7">
        <f>B65/'U.S. working age'!B65</f>
        <v>0.74094959203433086</v>
      </c>
    </row>
    <row r="66" spans="1:3">
      <c r="A66" s="9">
        <v>36892</v>
      </c>
      <c r="B66" s="14">
        <v>132680750</v>
      </c>
      <c r="C66" s="7">
        <f>B66/'U.S. working age'!B66</f>
        <v>0.73134308476432164</v>
      </c>
    </row>
    <row r="67" spans="1:3">
      <c r="A67" s="9">
        <v>37257</v>
      </c>
      <c r="B67" s="14">
        <v>132179500</v>
      </c>
      <c r="C67" s="7">
        <f>B67/'U.S. working age'!B67</f>
        <v>0.71929822174636449</v>
      </c>
    </row>
    <row r="68" spans="1:3">
      <c r="A68" s="9">
        <v>37622</v>
      </c>
      <c r="B68" s="14">
        <v>133127583.333333</v>
      </c>
      <c r="C68" s="7">
        <f>B68/'U.S. working age'!B68</f>
        <v>0.71223817674131296</v>
      </c>
    </row>
    <row r="69" spans="1:3">
      <c r="A69" s="9">
        <v>37987</v>
      </c>
      <c r="B69" s="14">
        <v>134433166.66666701</v>
      </c>
      <c r="C69" s="7">
        <f>B69/'U.S. working age'!B69</f>
        <v>0.71223592998957919</v>
      </c>
    </row>
    <row r="70" spans="1:3">
      <c r="A70" s="9">
        <v>38353</v>
      </c>
      <c r="B70" s="14">
        <v>136635583.33333299</v>
      </c>
      <c r="C70" s="7">
        <f>B70/'U.S. working age'!B70</f>
        <v>0.71531649048717716</v>
      </c>
    </row>
    <row r="71" spans="1:3">
      <c r="A71" s="9">
        <v>38718</v>
      </c>
      <c r="B71" s="14">
        <v>139102250</v>
      </c>
      <c r="C71" s="7">
        <f>B71/'U.S. working age'!B71</f>
        <v>0.71998566263100938</v>
      </c>
    </row>
    <row r="72" spans="1:3">
      <c r="A72" s="9">
        <v>39083</v>
      </c>
      <c r="B72" s="14">
        <v>140432833.33333299</v>
      </c>
      <c r="C72" s="7">
        <f>B72/'U.S. working age'!B72</f>
        <v>0.71781614776876279</v>
      </c>
    </row>
    <row r="73" spans="1:3">
      <c r="A73" s="9">
        <v>39448</v>
      </c>
      <c r="B73" s="14">
        <v>139383166.66666701</v>
      </c>
      <c r="C73" s="7">
        <f>B73/'U.S. working age'!B73</f>
        <v>0.70887244391759807</v>
      </c>
    </row>
    <row r="74" spans="1:3">
      <c r="A74" s="9">
        <v>39814</v>
      </c>
      <c r="B74" s="14">
        <v>133763833.333333</v>
      </c>
      <c r="C74" s="7">
        <f>B74/'U.S. working age'!B74</f>
        <v>0.67624689348295841</v>
      </c>
    </row>
    <row r="75" spans="1:3">
      <c r="A75" s="9">
        <v>40179</v>
      </c>
      <c r="B75" s="14">
        <v>132795583.333333</v>
      </c>
      <c r="C75" s="7">
        <f>B75/'U.S. working age'!B75</f>
        <v>0.66690144588004163</v>
      </c>
    </row>
    <row r="76" spans="1:3">
      <c r="A76" s="9">
        <v>40544</v>
      </c>
      <c r="B76" s="14">
        <v>133222166.666667</v>
      </c>
      <c r="C76" s="7">
        <f>B76/'U.S. working age'!B76</f>
        <v>0.6664810079931901</v>
      </c>
    </row>
    <row r="77" spans="1:3">
      <c r="A77" s="9">
        <v>40909</v>
      </c>
      <c r="B77" s="14">
        <v>135224000</v>
      </c>
      <c r="C77" s="7">
        <f>B77/'U.S. working age'!B77</f>
        <v>0.67136922353198181</v>
      </c>
    </row>
    <row r="78" spans="1:3">
      <c r="A78" s="9">
        <v>41275</v>
      </c>
      <c r="B78" s="14">
        <v>136248000</v>
      </c>
      <c r="C78" s="7">
        <f>B78/'U.S. working age'!B78</f>
        <v>0.67360274817475807</v>
      </c>
    </row>
    <row r="79" spans="1:3">
      <c r="A79" s="9">
        <v>41640</v>
      </c>
      <c r="B79" s="14">
        <v>138334416.66666701</v>
      </c>
      <c r="C79" s="7">
        <f>B79/'U.S. working age'!B79</f>
        <v>0.68149313154726232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9"/>
  <sheetViews>
    <sheetView topLeftCell="A71" zoomScale="150" zoomScaleNormal="150" zoomScalePageLayoutView="150" workbookViewId="0">
      <selection activeCell="B77" sqref="B77"/>
    </sheetView>
  </sheetViews>
  <sheetFormatPr baseColWidth="10" defaultColWidth="8.83203125" defaultRowHeight="12" x14ac:dyDescent="0"/>
  <cols>
    <col min="1" max="2" width="20.6640625" style="7" customWidth="1"/>
    <col min="3" max="16384" width="8.83203125" style="7"/>
  </cols>
  <sheetData>
    <row r="1" spans="1:2">
      <c r="A1" s="10" t="s">
        <v>23</v>
      </c>
      <c r="B1" s="10" t="s">
        <v>1767</v>
      </c>
    </row>
    <row r="2" spans="1:2">
      <c r="A2" s="10" t="s">
        <v>22</v>
      </c>
      <c r="B2" s="10" t="s">
        <v>33</v>
      </c>
    </row>
    <row r="3" spans="1:2">
      <c r="A3" s="10" t="s">
        <v>21</v>
      </c>
      <c r="B3" s="10" t="s">
        <v>32</v>
      </c>
    </row>
    <row r="4" spans="1:2">
      <c r="A4" s="10" t="s">
        <v>20</v>
      </c>
      <c r="B4" s="10" t="s">
        <v>31</v>
      </c>
    </row>
    <row r="5" spans="1:2">
      <c r="A5" s="10" t="s">
        <v>19</v>
      </c>
      <c r="B5" s="10" t="s">
        <v>18</v>
      </c>
    </row>
    <row r="6" spans="1:2">
      <c r="A6" s="10" t="s">
        <v>17</v>
      </c>
      <c r="B6" s="10" t="s">
        <v>16</v>
      </c>
    </row>
    <row r="7" spans="1:2">
      <c r="A7" s="10" t="s">
        <v>15</v>
      </c>
      <c r="B7" s="10" t="s">
        <v>14</v>
      </c>
    </row>
    <row r="8" spans="1:2">
      <c r="A8" s="10" t="s">
        <v>13</v>
      </c>
      <c r="B8" s="10" t="s">
        <v>1766</v>
      </c>
    </row>
    <row r="9" spans="1:2">
      <c r="A9" s="10" t="s">
        <v>12</v>
      </c>
      <c r="B9" s="10" t="s">
        <v>1765</v>
      </c>
    </row>
    <row r="10" spans="1:2">
      <c r="A10" s="10" t="s">
        <v>11</v>
      </c>
      <c r="B10" s="10" t="s">
        <v>30</v>
      </c>
    </row>
    <row r="11" spans="1:2">
      <c r="B11" s="10" t="s">
        <v>29</v>
      </c>
    </row>
    <row r="12" spans="1:2">
      <c r="B12" s="10" t="s">
        <v>28</v>
      </c>
    </row>
    <row r="13" spans="1:2">
      <c r="B13" s="10" t="s">
        <v>0</v>
      </c>
    </row>
    <row r="14" spans="1:2">
      <c r="B14" s="10" t="s">
        <v>27</v>
      </c>
    </row>
    <row r="15" spans="1:2">
      <c r="B15" s="10" t="s">
        <v>26</v>
      </c>
    </row>
    <row r="16" spans="1:2">
      <c r="B16" s="10" t="s">
        <v>25</v>
      </c>
    </row>
    <row r="17" spans="1:2">
      <c r="B17" s="10" t="s">
        <v>1764</v>
      </c>
    </row>
    <row r="19" spans="1:2">
      <c r="A19" s="10" t="s">
        <v>10</v>
      </c>
      <c r="B19" s="10" t="s">
        <v>9</v>
      </c>
    </row>
    <row r="20" spans="1:2">
      <c r="A20" s="9">
        <v>20090</v>
      </c>
      <c r="B20" s="48">
        <v>2.5083333333333302</v>
      </c>
    </row>
    <row r="21" spans="1:2">
      <c r="A21" s="9">
        <v>20455</v>
      </c>
      <c r="B21" s="48">
        <v>2.2916666666666701</v>
      </c>
    </row>
    <row r="22" spans="1:2">
      <c r="A22" s="9">
        <v>20821</v>
      </c>
      <c r="B22" s="48">
        <v>1.925</v>
      </c>
    </row>
    <row r="23" spans="1:2">
      <c r="A23" s="9">
        <v>21186</v>
      </c>
      <c r="B23" s="48">
        <v>2.0416666666666701</v>
      </c>
    </row>
    <row r="24" spans="1:2">
      <c r="A24" s="9">
        <v>21551</v>
      </c>
      <c r="B24" s="48">
        <v>2.2250000000000001</v>
      </c>
    </row>
    <row r="25" spans="1:2">
      <c r="A25" s="9">
        <v>21916</v>
      </c>
      <c r="B25" s="48">
        <v>1.625</v>
      </c>
    </row>
    <row r="26" spans="1:2">
      <c r="A26" s="9">
        <v>22282</v>
      </c>
      <c r="B26" s="48">
        <v>1.43333333333333</v>
      </c>
    </row>
    <row r="27" spans="1:2">
      <c r="A27" s="9">
        <v>22647</v>
      </c>
      <c r="B27" s="48">
        <v>1.2833333333333301</v>
      </c>
    </row>
    <row r="28" spans="1:2">
      <c r="A28" s="9">
        <v>23012</v>
      </c>
      <c r="B28" s="48">
        <v>1.2833333333333301</v>
      </c>
    </row>
    <row r="29" spans="1:2">
      <c r="A29" s="9">
        <v>23377</v>
      </c>
      <c r="B29" s="48">
        <v>1.175</v>
      </c>
    </row>
    <row r="30" spans="1:2">
      <c r="A30" s="9">
        <v>23743</v>
      </c>
      <c r="B30" s="48">
        <v>1.2166666666666699</v>
      </c>
    </row>
    <row r="31" spans="1:2">
      <c r="A31" s="9">
        <v>24108</v>
      </c>
      <c r="B31" s="48">
        <v>1.30833333333333</v>
      </c>
    </row>
    <row r="32" spans="1:2">
      <c r="A32" s="9">
        <v>24473</v>
      </c>
      <c r="B32" s="48">
        <v>1.25833333333333</v>
      </c>
    </row>
    <row r="33" spans="1:2">
      <c r="A33" s="9">
        <v>24838</v>
      </c>
      <c r="B33" s="48">
        <v>1.18333333333333</v>
      </c>
    </row>
    <row r="34" spans="1:2">
      <c r="A34" s="9">
        <v>25204</v>
      </c>
      <c r="B34" s="48">
        <v>1.125</v>
      </c>
    </row>
    <row r="35" spans="1:2">
      <c r="A35" s="9">
        <v>25569</v>
      </c>
      <c r="B35" s="48">
        <v>1.1499999999999999</v>
      </c>
    </row>
    <row r="36" spans="1:2">
      <c r="A36" s="9">
        <v>25934</v>
      </c>
      <c r="B36" s="48">
        <v>1.2250000000000001</v>
      </c>
    </row>
    <row r="37" spans="1:2">
      <c r="A37" s="9">
        <v>26299</v>
      </c>
      <c r="B37" s="48">
        <v>1.4166666666666701</v>
      </c>
    </row>
    <row r="38" spans="1:2">
      <c r="A38" s="9">
        <v>26665</v>
      </c>
      <c r="B38" s="48">
        <v>1.2666666666666699</v>
      </c>
    </row>
    <row r="39" spans="1:2">
      <c r="A39" s="9">
        <v>27030</v>
      </c>
      <c r="B39" s="48">
        <v>1.375</v>
      </c>
    </row>
    <row r="40" spans="1:2">
      <c r="A40" s="9">
        <v>27395</v>
      </c>
      <c r="B40" s="48">
        <v>1.8916666666666699</v>
      </c>
    </row>
    <row r="41" spans="1:2">
      <c r="A41" s="9">
        <v>27760</v>
      </c>
      <c r="B41" s="48">
        <v>2.0083333333333302</v>
      </c>
    </row>
    <row r="42" spans="1:2">
      <c r="A42" s="9">
        <v>28126</v>
      </c>
      <c r="B42" s="48">
        <v>2.0249999999999999</v>
      </c>
    </row>
    <row r="43" spans="1:2">
      <c r="A43" s="9">
        <v>28491</v>
      </c>
      <c r="B43" s="48">
        <v>2.2416666666666698</v>
      </c>
    </row>
    <row r="44" spans="1:2">
      <c r="A44" s="9">
        <v>28856</v>
      </c>
      <c r="B44" s="48">
        <v>2.0833333333333299</v>
      </c>
    </row>
    <row r="45" spans="1:2">
      <c r="A45" s="9">
        <v>29221</v>
      </c>
      <c r="B45" s="48">
        <v>2.0083333333333302</v>
      </c>
    </row>
    <row r="46" spans="1:2">
      <c r="A46" s="9">
        <v>29587</v>
      </c>
      <c r="B46" s="48">
        <v>2.2083333333333299</v>
      </c>
    </row>
    <row r="47" spans="1:2">
      <c r="A47" s="9">
        <v>29952</v>
      </c>
      <c r="B47" s="48">
        <v>2.35</v>
      </c>
    </row>
    <row r="48" spans="1:2">
      <c r="A48" s="9">
        <v>30317</v>
      </c>
      <c r="B48" s="48">
        <v>2.6583333333333301</v>
      </c>
    </row>
    <row r="49" spans="1:2">
      <c r="A49" s="9">
        <v>30682</v>
      </c>
      <c r="B49" s="48">
        <v>2.7083333333333299</v>
      </c>
    </row>
    <row r="50" spans="1:2">
      <c r="A50" s="9">
        <v>31048</v>
      </c>
      <c r="B50" s="48">
        <v>2.6166666666666698</v>
      </c>
    </row>
    <row r="51" spans="1:2">
      <c r="A51" s="9">
        <v>31413</v>
      </c>
      <c r="B51" s="48">
        <v>2.7583333333333302</v>
      </c>
    </row>
    <row r="52" spans="1:2">
      <c r="A52" s="9">
        <v>31778</v>
      </c>
      <c r="B52" s="48">
        <v>2.85</v>
      </c>
    </row>
    <row r="53" spans="1:2">
      <c r="A53" s="9">
        <v>32143</v>
      </c>
      <c r="B53" s="48">
        <v>2.5333333333333301</v>
      </c>
    </row>
    <row r="54" spans="1:2">
      <c r="A54" s="9">
        <v>32509</v>
      </c>
      <c r="B54" s="48">
        <v>2.2666666666666702</v>
      </c>
    </row>
    <row r="55" spans="1:2">
      <c r="A55" s="9">
        <v>32874</v>
      </c>
      <c r="B55" s="48">
        <v>2.1083333333333298</v>
      </c>
    </row>
    <row r="56" spans="1:2">
      <c r="A56" s="9">
        <v>33239</v>
      </c>
      <c r="B56" s="48">
        <v>2.1</v>
      </c>
    </row>
    <row r="57" spans="1:2">
      <c r="A57" s="9">
        <v>33604</v>
      </c>
      <c r="B57" s="48">
        <v>2.15</v>
      </c>
    </row>
    <row r="58" spans="1:2">
      <c r="A58" s="9">
        <v>33970</v>
      </c>
      <c r="B58" s="48">
        <v>2.5</v>
      </c>
    </row>
    <row r="59" spans="1:2">
      <c r="A59" s="9">
        <v>34335</v>
      </c>
      <c r="B59" s="48">
        <v>2.8916666666666702</v>
      </c>
    </row>
    <row r="60" spans="1:2">
      <c r="A60" s="9">
        <v>34700</v>
      </c>
      <c r="B60" s="48">
        <v>3.15</v>
      </c>
    </row>
    <row r="61" spans="1:2">
      <c r="A61" s="9">
        <v>35065</v>
      </c>
      <c r="B61" s="48">
        <v>3.35</v>
      </c>
    </row>
    <row r="62" spans="1:2">
      <c r="A62" s="9">
        <v>35431</v>
      </c>
      <c r="B62" s="48">
        <v>3.4</v>
      </c>
    </row>
    <row r="63" spans="1:2">
      <c r="A63" s="9">
        <v>35796</v>
      </c>
      <c r="B63" s="48">
        <v>4.1083333333333298</v>
      </c>
    </row>
    <row r="64" spans="1:2">
      <c r="A64" s="9">
        <v>36161</v>
      </c>
      <c r="B64" s="48">
        <v>4.68333333333333</v>
      </c>
    </row>
    <row r="65" spans="1:2">
      <c r="A65" s="9">
        <v>36526</v>
      </c>
      <c r="B65" s="48">
        <v>4.7166666666666703</v>
      </c>
    </row>
    <row r="66" spans="1:2">
      <c r="A66" s="9">
        <v>36892</v>
      </c>
      <c r="B66" s="48">
        <v>5.0333333333333297</v>
      </c>
    </row>
    <row r="67" spans="1:2">
      <c r="A67" s="9">
        <v>37257</v>
      </c>
      <c r="B67" s="48">
        <v>5.375</v>
      </c>
    </row>
    <row r="68" spans="1:2">
      <c r="A68" s="9">
        <v>37622</v>
      </c>
      <c r="B68" s="48">
        <v>5.2583333333333302</v>
      </c>
    </row>
    <row r="69" spans="1:2">
      <c r="A69" s="9">
        <v>37987</v>
      </c>
      <c r="B69" s="48">
        <v>4.7166666666666703</v>
      </c>
    </row>
    <row r="70" spans="1:2">
      <c r="A70" s="9">
        <v>38353</v>
      </c>
      <c r="B70" s="48">
        <v>4.4249999999999998</v>
      </c>
    </row>
    <row r="71" spans="1:2">
      <c r="A71" s="9">
        <v>38718</v>
      </c>
      <c r="B71" s="48">
        <v>4.1416666666666702</v>
      </c>
    </row>
    <row r="72" spans="1:2">
      <c r="A72" s="9">
        <v>39083</v>
      </c>
      <c r="B72" s="48">
        <v>3.8416666666666699</v>
      </c>
    </row>
    <row r="73" spans="1:2">
      <c r="A73" s="9">
        <v>39448</v>
      </c>
      <c r="B73" s="48">
        <v>3.9916666666666698</v>
      </c>
    </row>
    <row r="74" spans="1:2">
      <c r="A74" s="9">
        <v>39814</v>
      </c>
      <c r="B74" s="48">
        <v>5.06666666666667</v>
      </c>
    </row>
    <row r="75" spans="1:2">
      <c r="A75" s="9">
        <v>40179</v>
      </c>
      <c r="B75" s="48">
        <v>5.05</v>
      </c>
    </row>
    <row r="76" spans="1:2">
      <c r="A76" s="9">
        <v>40544</v>
      </c>
      <c r="B76" s="48">
        <v>4.5833333333333304</v>
      </c>
    </row>
    <row r="77" spans="1:2">
      <c r="A77" s="9">
        <v>40909</v>
      </c>
      <c r="B77" s="48">
        <v>4.3499999999999996</v>
      </c>
    </row>
    <row r="78" spans="1:2">
      <c r="A78" s="9">
        <v>41275</v>
      </c>
      <c r="B78" s="48">
        <v>4.0250000000000004</v>
      </c>
    </row>
    <row r="79" spans="1:2">
      <c r="A79" s="9">
        <v>41640</v>
      </c>
      <c r="B79" s="48">
        <v>3.5916666666666699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27"/>
  <sheetViews>
    <sheetView topLeftCell="A664" zoomScale="150" zoomScaleNormal="150" zoomScalePageLayoutView="150" workbookViewId="0">
      <selection activeCell="C689" sqref="C689"/>
    </sheetView>
  </sheetViews>
  <sheetFormatPr baseColWidth="10" defaultColWidth="8.83203125" defaultRowHeight="12" x14ac:dyDescent="0"/>
  <cols>
    <col min="1" max="2" width="20.6640625" style="7" customWidth="1"/>
    <col min="3" max="16384" width="8.83203125" style="7"/>
  </cols>
  <sheetData>
    <row r="1" spans="1:2">
      <c r="A1" s="10" t="s">
        <v>23</v>
      </c>
      <c r="B1" s="10" t="s">
        <v>34</v>
      </c>
    </row>
    <row r="2" spans="1:2">
      <c r="A2" s="10" t="s">
        <v>22</v>
      </c>
      <c r="B2" s="10" t="s">
        <v>38</v>
      </c>
    </row>
    <row r="3" spans="1:2">
      <c r="A3" s="10" t="s">
        <v>21</v>
      </c>
      <c r="B3" s="10" t="s">
        <v>32</v>
      </c>
    </row>
    <row r="4" spans="1:2">
      <c r="A4" s="10" t="s">
        <v>20</v>
      </c>
      <c r="B4" s="10" t="s">
        <v>31</v>
      </c>
    </row>
    <row r="5" spans="1:2">
      <c r="A5" s="10" t="s">
        <v>19</v>
      </c>
      <c r="B5" s="10" t="s">
        <v>37</v>
      </c>
    </row>
    <row r="6" spans="1:2">
      <c r="A6" s="10" t="s">
        <v>17</v>
      </c>
      <c r="B6" s="10" t="s">
        <v>36</v>
      </c>
    </row>
    <row r="7" spans="1:2">
      <c r="A7" s="10" t="s">
        <v>15</v>
      </c>
      <c r="B7" s="10" t="s">
        <v>14</v>
      </c>
    </row>
    <row r="8" spans="1:2">
      <c r="A8" s="10" t="s">
        <v>13</v>
      </c>
      <c r="B8" s="10" t="s">
        <v>1499</v>
      </c>
    </row>
    <row r="9" spans="1:2">
      <c r="A9" s="10" t="s">
        <v>12</v>
      </c>
      <c r="B9" s="10" t="s">
        <v>1498</v>
      </c>
    </row>
    <row r="10" spans="1:2">
      <c r="A10" s="10" t="s">
        <v>11</v>
      </c>
      <c r="B10" s="10" t="s">
        <v>30</v>
      </c>
    </row>
    <row r="11" spans="1:2">
      <c r="B11" s="10" t="s">
        <v>35</v>
      </c>
    </row>
    <row r="12" spans="1:2">
      <c r="B12" s="10" t="s">
        <v>28</v>
      </c>
    </row>
    <row r="13" spans="1:2">
      <c r="B13" s="10" t="s">
        <v>0</v>
      </c>
    </row>
    <row r="14" spans="1:2">
      <c r="B14" s="10" t="s">
        <v>27</v>
      </c>
    </row>
    <row r="15" spans="1:2">
      <c r="B15" s="10" t="s">
        <v>26</v>
      </c>
    </row>
    <row r="16" spans="1:2">
      <c r="B16" s="10" t="s">
        <v>25</v>
      </c>
    </row>
    <row r="17" spans="1:2">
      <c r="B17" s="10" t="s">
        <v>24</v>
      </c>
    </row>
    <row r="19" spans="1:2">
      <c r="A19" s="10" t="s">
        <v>10</v>
      </c>
      <c r="B19" s="10" t="s">
        <v>9</v>
      </c>
    </row>
    <row r="20" spans="1:2">
      <c r="A20" s="9">
        <v>20090</v>
      </c>
      <c r="B20" s="8">
        <v>2.6</v>
      </c>
    </row>
    <row r="21" spans="1:2">
      <c r="A21" s="9">
        <v>20121</v>
      </c>
      <c r="B21" s="8">
        <v>2.5</v>
      </c>
    </row>
    <row r="22" spans="1:2">
      <c r="A22" s="9">
        <v>20149</v>
      </c>
      <c r="B22" s="8">
        <v>2.2999999999999998</v>
      </c>
    </row>
    <row r="23" spans="1:2">
      <c r="A23" s="9">
        <v>20180</v>
      </c>
      <c r="B23" s="8">
        <v>2.5</v>
      </c>
    </row>
    <row r="24" spans="1:2">
      <c r="A24" s="9">
        <v>20210</v>
      </c>
      <c r="B24" s="8">
        <v>2.4</v>
      </c>
    </row>
    <row r="25" spans="1:2">
      <c r="A25" s="9">
        <v>20241</v>
      </c>
      <c r="B25" s="8">
        <v>2.6</v>
      </c>
    </row>
    <row r="26" spans="1:2">
      <c r="A26" s="9">
        <v>20271</v>
      </c>
      <c r="B26" s="8">
        <v>2.6</v>
      </c>
    </row>
    <row r="27" spans="1:2">
      <c r="A27" s="9">
        <v>20302</v>
      </c>
      <c r="B27" s="8">
        <v>2.6</v>
      </c>
    </row>
    <row r="28" spans="1:2">
      <c r="A28" s="9">
        <v>20333</v>
      </c>
      <c r="B28" s="8">
        <v>2.6</v>
      </c>
    </row>
    <row r="29" spans="1:2">
      <c r="A29" s="9">
        <v>20363</v>
      </c>
      <c r="B29" s="8">
        <v>2.7</v>
      </c>
    </row>
    <row r="30" spans="1:2">
      <c r="A30" s="9">
        <v>20394</v>
      </c>
      <c r="B30" s="8">
        <v>2.4</v>
      </c>
    </row>
    <row r="31" spans="1:2">
      <c r="A31" s="9">
        <v>20424</v>
      </c>
      <c r="B31" s="8">
        <v>2.4</v>
      </c>
    </row>
    <row r="32" spans="1:2">
      <c r="A32" s="9">
        <v>20455</v>
      </c>
      <c r="B32" s="8">
        <v>2.5</v>
      </c>
    </row>
    <row r="33" spans="1:2">
      <c r="A33" s="9">
        <v>20486</v>
      </c>
      <c r="B33" s="8">
        <v>2.6</v>
      </c>
    </row>
    <row r="34" spans="1:2">
      <c r="A34" s="9">
        <v>20515</v>
      </c>
      <c r="B34" s="8">
        <v>2.7</v>
      </c>
    </row>
    <row r="35" spans="1:2">
      <c r="A35" s="9">
        <v>20546</v>
      </c>
      <c r="B35" s="8">
        <v>2.4</v>
      </c>
    </row>
    <row r="36" spans="1:2">
      <c r="A36" s="9">
        <v>20576</v>
      </c>
      <c r="B36" s="8">
        <v>2.2999999999999998</v>
      </c>
    </row>
    <row r="37" spans="1:2">
      <c r="A37" s="9">
        <v>20607</v>
      </c>
      <c r="B37" s="8">
        <v>2.2000000000000002</v>
      </c>
    </row>
    <row r="38" spans="1:2">
      <c r="A38" s="9">
        <v>20637</v>
      </c>
      <c r="B38" s="8">
        <v>2.1</v>
      </c>
    </row>
    <row r="39" spans="1:2">
      <c r="A39" s="9">
        <v>20668</v>
      </c>
      <c r="B39" s="8">
        <v>2.1</v>
      </c>
    </row>
    <row r="40" spans="1:2">
      <c r="A40" s="9">
        <v>20699</v>
      </c>
      <c r="B40" s="8">
        <v>2.2000000000000002</v>
      </c>
    </row>
    <row r="41" spans="1:2">
      <c r="A41" s="9">
        <v>20729</v>
      </c>
      <c r="B41" s="8">
        <v>2</v>
      </c>
    </row>
    <row r="42" spans="1:2">
      <c r="A42" s="9">
        <v>20760</v>
      </c>
      <c r="B42" s="8">
        <v>2.2000000000000002</v>
      </c>
    </row>
    <row r="43" spans="1:2">
      <c r="A43" s="9">
        <v>20790</v>
      </c>
      <c r="B43" s="8">
        <v>2.2999999999999998</v>
      </c>
    </row>
    <row r="44" spans="1:2">
      <c r="A44" s="9">
        <v>20821</v>
      </c>
      <c r="B44" s="8">
        <v>2.1</v>
      </c>
    </row>
    <row r="45" spans="1:2">
      <c r="A45" s="9">
        <v>20852</v>
      </c>
      <c r="B45" s="8">
        <v>2</v>
      </c>
    </row>
    <row r="46" spans="1:2">
      <c r="A46" s="9">
        <v>20880</v>
      </c>
      <c r="B46" s="8">
        <v>2</v>
      </c>
    </row>
    <row r="47" spans="1:2">
      <c r="A47" s="9">
        <v>20911</v>
      </c>
      <c r="B47" s="8">
        <v>2</v>
      </c>
    </row>
    <row r="48" spans="1:2">
      <c r="A48" s="9">
        <v>20941</v>
      </c>
      <c r="B48" s="8">
        <v>1.9</v>
      </c>
    </row>
    <row r="49" spans="1:2">
      <c r="A49" s="9">
        <v>20972</v>
      </c>
      <c r="B49" s="8">
        <v>1.8</v>
      </c>
    </row>
    <row r="50" spans="1:2">
      <c r="A50" s="9">
        <v>21002</v>
      </c>
      <c r="B50" s="8">
        <v>1.8</v>
      </c>
    </row>
    <row r="51" spans="1:2">
      <c r="A51" s="9">
        <v>21033</v>
      </c>
      <c r="B51" s="8">
        <v>1.8</v>
      </c>
    </row>
    <row r="52" spans="1:2">
      <c r="A52" s="9">
        <v>21064</v>
      </c>
      <c r="B52" s="8">
        <v>2</v>
      </c>
    </row>
    <row r="53" spans="1:2">
      <c r="A53" s="9">
        <v>21094</v>
      </c>
      <c r="B53" s="8">
        <v>2</v>
      </c>
    </row>
    <row r="54" spans="1:2">
      <c r="A54" s="9">
        <v>21125</v>
      </c>
      <c r="B54" s="8">
        <v>1.9</v>
      </c>
    </row>
    <row r="55" spans="1:2">
      <c r="A55" s="9">
        <v>21155</v>
      </c>
      <c r="B55" s="8">
        <v>1.8</v>
      </c>
    </row>
    <row r="56" spans="1:2">
      <c r="A56" s="9">
        <v>21186</v>
      </c>
      <c r="B56" s="8">
        <v>1.9</v>
      </c>
    </row>
    <row r="57" spans="1:2">
      <c r="A57" s="9">
        <v>21217</v>
      </c>
      <c r="B57" s="8">
        <v>1.9</v>
      </c>
    </row>
    <row r="58" spans="1:2">
      <c r="A58" s="9">
        <v>21245</v>
      </c>
      <c r="B58" s="8">
        <v>2</v>
      </c>
    </row>
    <row r="59" spans="1:2">
      <c r="A59" s="9">
        <v>21276</v>
      </c>
      <c r="B59" s="8">
        <v>2</v>
      </c>
    </row>
    <row r="60" spans="1:2">
      <c r="A60" s="9">
        <v>21306</v>
      </c>
      <c r="B60" s="8">
        <v>2</v>
      </c>
    </row>
    <row r="61" spans="1:2">
      <c r="A61" s="9">
        <v>21337</v>
      </c>
      <c r="B61" s="8">
        <v>2.2000000000000002</v>
      </c>
    </row>
    <row r="62" spans="1:2">
      <c r="A62" s="9">
        <v>21367</v>
      </c>
      <c r="B62" s="8">
        <v>2.1</v>
      </c>
    </row>
    <row r="63" spans="1:2">
      <c r="A63" s="9">
        <v>21398</v>
      </c>
      <c r="B63" s="8">
        <v>2.2000000000000002</v>
      </c>
    </row>
    <row r="64" spans="1:2">
      <c r="A64" s="9">
        <v>21429</v>
      </c>
      <c r="B64" s="8">
        <v>2.2000000000000002</v>
      </c>
    </row>
    <row r="65" spans="1:2">
      <c r="A65" s="9">
        <v>21459</v>
      </c>
      <c r="B65" s="8">
        <v>2.1</v>
      </c>
    </row>
    <row r="66" spans="1:2">
      <c r="A66" s="9">
        <v>21490</v>
      </c>
      <c r="B66" s="8">
        <v>2.1</v>
      </c>
    </row>
    <row r="67" spans="1:2">
      <c r="A67" s="9">
        <v>21520</v>
      </c>
      <c r="B67" s="8">
        <v>2.1</v>
      </c>
    </row>
    <row r="68" spans="1:2">
      <c r="A68" s="9">
        <v>21551</v>
      </c>
      <c r="B68" s="8">
        <v>2.4</v>
      </c>
    </row>
    <row r="69" spans="1:2">
      <c r="A69" s="9">
        <v>21582</v>
      </c>
      <c r="B69" s="8">
        <v>2.5</v>
      </c>
    </row>
    <row r="70" spans="1:2">
      <c r="A70" s="9">
        <v>21610</v>
      </c>
      <c r="B70" s="8">
        <v>2.4</v>
      </c>
    </row>
    <row r="71" spans="1:2">
      <c r="A71" s="9">
        <v>21641</v>
      </c>
      <c r="B71" s="8">
        <v>2.2000000000000002</v>
      </c>
    </row>
    <row r="72" spans="1:2">
      <c r="A72" s="9">
        <v>21671</v>
      </c>
      <c r="B72" s="8">
        <v>2.2000000000000002</v>
      </c>
    </row>
    <row r="73" spans="1:2">
      <c r="A73" s="9">
        <v>21702</v>
      </c>
      <c r="B73" s="8">
        <v>2.2999999999999998</v>
      </c>
    </row>
    <row r="74" spans="1:2">
      <c r="A74" s="9">
        <v>21732</v>
      </c>
      <c r="B74" s="8">
        <v>2.2999999999999998</v>
      </c>
    </row>
    <row r="75" spans="1:2">
      <c r="A75" s="9">
        <v>21763</v>
      </c>
      <c r="B75" s="8">
        <v>2.2999999999999998</v>
      </c>
    </row>
    <row r="76" spans="1:2">
      <c r="A76" s="9">
        <v>21794</v>
      </c>
      <c r="B76" s="8">
        <v>2</v>
      </c>
    </row>
    <row r="77" spans="1:2">
      <c r="A77" s="9">
        <v>21824</v>
      </c>
      <c r="B77" s="8">
        <v>1.9</v>
      </c>
    </row>
    <row r="78" spans="1:2">
      <c r="A78" s="9">
        <v>21855</v>
      </c>
      <c r="B78" s="8">
        <v>2</v>
      </c>
    </row>
    <row r="79" spans="1:2">
      <c r="A79" s="9">
        <v>21885</v>
      </c>
      <c r="B79" s="8">
        <v>2</v>
      </c>
    </row>
    <row r="80" spans="1:2">
      <c r="A80" s="9">
        <v>21916</v>
      </c>
      <c r="B80" s="8">
        <v>1.9</v>
      </c>
    </row>
    <row r="81" spans="1:2">
      <c r="A81" s="9">
        <v>21947</v>
      </c>
      <c r="B81" s="8">
        <v>1.7</v>
      </c>
    </row>
    <row r="82" spans="1:2">
      <c r="A82" s="9">
        <v>21976</v>
      </c>
      <c r="B82" s="8">
        <v>1.7</v>
      </c>
    </row>
    <row r="83" spans="1:2">
      <c r="A83" s="9">
        <v>22007</v>
      </c>
      <c r="B83" s="8">
        <v>1.7</v>
      </c>
    </row>
    <row r="84" spans="1:2">
      <c r="A84" s="9">
        <v>22037</v>
      </c>
      <c r="B84" s="8">
        <v>1.7</v>
      </c>
    </row>
    <row r="85" spans="1:2">
      <c r="A85" s="9">
        <v>22068</v>
      </c>
      <c r="B85" s="8">
        <v>1.6</v>
      </c>
    </row>
    <row r="86" spans="1:2">
      <c r="A86" s="9">
        <v>22098</v>
      </c>
      <c r="B86" s="8">
        <v>1.5</v>
      </c>
    </row>
    <row r="87" spans="1:2">
      <c r="A87" s="9">
        <v>22129</v>
      </c>
      <c r="B87" s="8">
        <v>1.6</v>
      </c>
    </row>
    <row r="88" spans="1:2">
      <c r="A88" s="9">
        <v>22160</v>
      </c>
      <c r="B88" s="8">
        <v>1.6</v>
      </c>
    </row>
    <row r="89" spans="1:2">
      <c r="A89" s="9">
        <v>22190</v>
      </c>
      <c r="B89" s="8">
        <v>1.4</v>
      </c>
    </row>
    <row r="90" spans="1:2">
      <c r="A90" s="9">
        <v>22221</v>
      </c>
      <c r="B90" s="8">
        <v>1.5</v>
      </c>
    </row>
    <row r="91" spans="1:2">
      <c r="A91" s="9">
        <v>22251</v>
      </c>
      <c r="B91" s="8">
        <v>1.5</v>
      </c>
    </row>
    <row r="92" spans="1:2">
      <c r="A92" s="9">
        <v>22282</v>
      </c>
      <c r="B92" s="8">
        <v>1.5</v>
      </c>
    </row>
    <row r="93" spans="1:2">
      <c r="A93" s="9">
        <v>22313</v>
      </c>
      <c r="B93" s="8">
        <v>1.5</v>
      </c>
    </row>
    <row r="94" spans="1:2">
      <c r="A94" s="9">
        <v>22341</v>
      </c>
      <c r="B94" s="8">
        <v>1.3</v>
      </c>
    </row>
    <row r="95" spans="1:2">
      <c r="A95" s="9">
        <v>22372</v>
      </c>
      <c r="B95" s="8">
        <v>1.4</v>
      </c>
    </row>
    <row r="96" spans="1:2">
      <c r="A96" s="9">
        <v>22402</v>
      </c>
      <c r="B96" s="8">
        <v>1.5</v>
      </c>
    </row>
    <row r="97" spans="1:2">
      <c r="A97" s="9">
        <v>22433</v>
      </c>
      <c r="B97" s="8">
        <v>1.5</v>
      </c>
    </row>
    <row r="98" spans="1:2">
      <c r="A98" s="9">
        <v>22463</v>
      </c>
      <c r="B98" s="8">
        <v>1.5</v>
      </c>
    </row>
    <row r="99" spans="1:2">
      <c r="A99" s="9">
        <v>22494</v>
      </c>
      <c r="B99" s="8">
        <v>1.4</v>
      </c>
    </row>
    <row r="100" spans="1:2">
      <c r="A100" s="9">
        <v>22525</v>
      </c>
      <c r="B100" s="8">
        <v>1.4</v>
      </c>
    </row>
    <row r="101" spans="1:2">
      <c r="A101" s="9">
        <v>22555</v>
      </c>
      <c r="B101" s="8">
        <v>1.4</v>
      </c>
    </row>
    <row r="102" spans="1:2">
      <c r="A102" s="9">
        <v>22586</v>
      </c>
      <c r="B102" s="8">
        <v>1.5</v>
      </c>
    </row>
    <row r="103" spans="1:2">
      <c r="A103" s="9">
        <v>22616</v>
      </c>
      <c r="B103" s="8">
        <v>1.4</v>
      </c>
    </row>
    <row r="104" spans="1:2">
      <c r="A104" s="9">
        <v>22647</v>
      </c>
      <c r="B104" s="8">
        <v>1.3</v>
      </c>
    </row>
    <row r="105" spans="1:2">
      <c r="A105" s="9">
        <v>22678</v>
      </c>
      <c r="B105" s="8">
        <v>1.3</v>
      </c>
    </row>
    <row r="106" spans="1:2">
      <c r="A106" s="9">
        <v>22706</v>
      </c>
      <c r="B106" s="8">
        <v>1.3</v>
      </c>
    </row>
    <row r="107" spans="1:2">
      <c r="A107" s="9">
        <v>22737</v>
      </c>
      <c r="B107" s="8">
        <v>1.4</v>
      </c>
    </row>
    <row r="108" spans="1:2">
      <c r="A108" s="9">
        <v>22767</v>
      </c>
      <c r="B108" s="8">
        <v>1.2</v>
      </c>
    </row>
    <row r="109" spans="1:2">
      <c r="A109" s="9">
        <v>22798</v>
      </c>
      <c r="B109" s="8">
        <v>1.3</v>
      </c>
    </row>
    <row r="110" spans="1:2">
      <c r="A110" s="9">
        <v>22828</v>
      </c>
      <c r="B110" s="8">
        <v>1.3</v>
      </c>
    </row>
    <row r="111" spans="1:2">
      <c r="A111" s="9">
        <v>22859</v>
      </c>
      <c r="B111" s="8">
        <v>1.2</v>
      </c>
    </row>
    <row r="112" spans="1:2">
      <c r="A112" s="9">
        <v>22890</v>
      </c>
      <c r="B112" s="8">
        <v>1.2</v>
      </c>
    </row>
    <row r="113" spans="1:2">
      <c r="A113" s="9">
        <v>22920</v>
      </c>
      <c r="B113" s="8">
        <v>1.4</v>
      </c>
    </row>
    <row r="114" spans="1:2">
      <c r="A114" s="9">
        <v>22951</v>
      </c>
      <c r="B114" s="8">
        <v>1.3</v>
      </c>
    </row>
    <row r="115" spans="1:2">
      <c r="A115" s="9">
        <v>22981</v>
      </c>
      <c r="B115" s="8">
        <v>1.3</v>
      </c>
    </row>
    <row r="116" spans="1:2">
      <c r="A116" s="9">
        <v>23012</v>
      </c>
      <c r="B116" s="8">
        <v>1.4</v>
      </c>
    </row>
    <row r="117" spans="1:2">
      <c r="A117" s="9">
        <v>23043</v>
      </c>
      <c r="B117" s="8">
        <v>1.4</v>
      </c>
    </row>
    <row r="118" spans="1:2">
      <c r="A118" s="9">
        <v>23071</v>
      </c>
      <c r="B118" s="8">
        <v>1.4</v>
      </c>
    </row>
    <row r="119" spans="1:2">
      <c r="A119" s="9">
        <v>23102</v>
      </c>
      <c r="B119" s="8">
        <v>1.2</v>
      </c>
    </row>
    <row r="120" spans="1:2">
      <c r="A120" s="9">
        <v>23132</v>
      </c>
      <c r="B120" s="8">
        <v>1.3</v>
      </c>
    </row>
    <row r="121" spans="1:2">
      <c r="A121" s="9">
        <v>23163</v>
      </c>
      <c r="B121" s="8">
        <v>1.1000000000000001</v>
      </c>
    </row>
    <row r="122" spans="1:2">
      <c r="A122" s="9">
        <v>23193</v>
      </c>
      <c r="B122" s="8">
        <v>1.1000000000000001</v>
      </c>
    </row>
    <row r="123" spans="1:2">
      <c r="A123" s="9">
        <v>23224</v>
      </c>
      <c r="B123" s="8">
        <v>1.2</v>
      </c>
    </row>
    <row r="124" spans="1:2">
      <c r="A124" s="9">
        <v>23255</v>
      </c>
      <c r="B124" s="8">
        <v>1.3</v>
      </c>
    </row>
    <row r="125" spans="1:2">
      <c r="A125" s="9">
        <v>23285</v>
      </c>
      <c r="B125" s="8">
        <v>1.2</v>
      </c>
    </row>
    <row r="126" spans="1:2">
      <c r="A126" s="9">
        <v>23316</v>
      </c>
      <c r="B126" s="8">
        <v>1.2</v>
      </c>
    </row>
    <row r="127" spans="1:2">
      <c r="A127" s="9">
        <v>23346</v>
      </c>
      <c r="B127" s="8">
        <v>1.3</v>
      </c>
    </row>
    <row r="128" spans="1:2">
      <c r="A128" s="9">
        <v>23377</v>
      </c>
      <c r="B128" s="8">
        <v>1.2</v>
      </c>
    </row>
    <row r="129" spans="1:2">
      <c r="A129" s="9">
        <v>23408</v>
      </c>
      <c r="B129" s="8">
        <v>1.3</v>
      </c>
    </row>
    <row r="130" spans="1:2">
      <c r="A130" s="9">
        <v>23437</v>
      </c>
      <c r="B130" s="8">
        <v>1.2</v>
      </c>
    </row>
    <row r="131" spans="1:2">
      <c r="A131" s="9">
        <v>23468</v>
      </c>
      <c r="B131" s="8">
        <v>1.2</v>
      </c>
    </row>
    <row r="132" spans="1:2">
      <c r="A132" s="9">
        <v>23498</v>
      </c>
      <c r="B132" s="8">
        <v>1.1000000000000001</v>
      </c>
    </row>
    <row r="133" spans="1:2">
      <c r="A133" s="9">
        <v>23529</v>
      </c>
      <c r="B133" s="8">
        <v>1.2</v>
      </c>
    </row>
    <row r="134" spans="1:2">
      <c r="A134" s="9">
        <v>23559</v>
      </c>
      <c r="B134" s="8">
        <v>1.2</v>
      </c>
    </row>
    <row r="135" spans="1:2">
      <c r="A135" s="9">
        <v>23590</v>
      </c>
      <c r="B135" s="8">
        <v>1.2</v>
      </c>
    </row>
    <row r="136" spans="1:2">
      <c r="A136" s="9">
        <v>23621</v>
      </c>
      <c r="B136" s="8">
        <v>1.1000000000000001</v>
      </c>
    </row>
    <row r="137" spans="1:2">
      <c r="A137" s="9">
        <v>23651</v>
      </c>
      <c r="B137" s="8">
        <v>1.1000000000000001</v>
      </c>
    </row>
    <row r="138" spans="1:2">
      <c r="A138" s="9">
        <v>23682</v>
      </c>
      <c r="B138" s="8">
        <v>1.1000000000000001</v>
      </c>
    </row>
    <row r="139" spans="1:2">
      <c r="A139" s="9">
        <v>23712</v>
      </c>
      <c r="B139" s="8">
        <v>1.1000000000000001</v>
      </c>
    </row>
    <row r="140" spans="1:2">
      <c r="A140" s="9">
        <v>23743</v>
      </c>
      <c r="B140" s="8">
        <v>1.1000000000000001</v>
      </c>
    </row>
    <row r="141" spans="1:2">
      <c r="A141" s="9">
        <v>23774</v>
      </c>
      <c r="B141" s="8">
        <v>1.2</v>
      </c>
    </row>
    <row r="142" spans="1:2">
      <c r="A142" s="9">
        <v>23802</v>
      </c>
      <c r="B142" s="8">
        <v>1.1000000000000001</v>
      </c>
    </row>
    <row r="143" spans="1:2">
      <c r="A143" s="9">
        <v>23833</v>
      </c>
      <c r="B143" s="8">
        <v>1.2</v>
      </c>
    </row>
    <row r="144" spans="1:2">
      <c r="A144" s="9">
        <v>23863</v>
      </c>
      <c r="B144" s="8">
        <v>1.2</v>
      </c>
    </row>
    <row r="145" spans="1:2">
      <c r="A145" s="9">
        <v>23894</v>
      </c>
      <c r="B145" s="8">
        <v>1.3</v>
      </c>
    </row>
    <row r="146" spans="1:2">
      <c r="A146" s="9">
        <v>23924</v>
      </c>
      <c r="B146" s="8">
        <v>1.3</v>
      </c>
    </row>
    <row r="147" spans="1:2">
      <c r="A147" s="9">
        <v>23955</v>
      </c>
      <c r="B147" s="8">
        <v>1.2</v>
      </c>
    </row>
    <row r="148" spans="1:2">
      <c r="A148" s="9">
        <v>23986</v>
      </c>
      <c r="B148" s="8">
        <v>1.3</v>
      </c>
    </row>
    <row r="149" spans="1:2">
      <c r="A149" s="9">
        <v>24016</v>
      </c>
      <c r="B149" s="8">
        <v>1.3</v>
      </c>
    </row>
    <row r="150" spans="1:2">
      <c r="A150" s="9">
        <v>24047</v>
      </c>
      <c r="B150" s="8">
        <v>1.3</v>
      </c>
    </row>
    <row r="151" spans="1:2">
      <c r="A151" s="9">
        <v>24077</v>
      </c>
      <c r="B151" s="8">
        <v>1.3</v>
      </c>
    </row>
    <row r="152" spans="1:2">
      <c r="A152" s="9">
        <v>24108</v>
      </c>
      <c r="B152" s="8">
        <v>1.4</v>
      </c>
    </row>
    <row r="153" spans="1:2">
      <c r="A153" s="9">
        <v>24139</v>
      </c>
      <c r="B153" s="8">
        <v>1.3</v>
      </c>
    </row>
    <row r="154" spans="1:2">
      <c r="A154" s="9">
        <v>24167</v>
      </c>
      <c r="B154" s="8">
        <v>1.4</v>
      </c>
    </row>
    <row r="155" spans="1:2">
      <c r="A155" s="9">
        <v>24198</v>
      </c>
      <c r="B155" s="8">
        <v>1.3</v>
      </c>
    </row>
    <row r="156" spans="1:2">
      <c r="A156" s="9">
        <v>24228</v>
      </c>
      <c r="B156" s="8">
        <v>1.4</v>
      </c>
    </row>
    <row r="157" spans="1:2">
      <c r="A157" s="9">
        <v>24259</v>
      </c>
      <c r="B157" s="8">
        <v>1.3</v>
      </c>
    </row>
    <row r="158" spans="1:2">
      <c r="A158" s="9">
        <v>24289</v>
      </c>
      <c r="B158" s="8">
        <v>1.2</v>
      </c>
    </row>
    <row r="159" spans="1:2">
      <c r="A159" s="9">
        <v>24320</v>
      </c>
      <c r="B159" s="8">
        <v>1.3</v>
      </c>
    </row>
    <row r="160" spans="1:2">
      <c r="A160" s="9">
        <v>24351</v>
      </c>
      <c r="B160" s="8">
        <v>1.4</v>
      </c>
    </row>
    <row r="161" spans="1:2">
      <c r="A161" s="9">
        <v>24381</v>
      </c>
      <c r="B161" s="8">
        <v>1.3</v>
      </c>
    </row>
    <row r="162" spans="1:2">
      <c r="A162" s="9">
        <v>24412</v>
      </c>
      <c r="B162" s="8">
        <v>1.3</v>
      </c>
    </row>
    <row r="163" spans="1:2">
      <c r="A163" s="9">
        <v>24442</v>
      </c>
      <c r="B163" s="8">
        <v>1.2</v>
      </c>
    </row>
    <row r="164" spans="1:2">
      <c r="A164" s="9">
        <v>24473</v>
      </c>
      <c r="B164" s="8">
        <v>1.2</v>
      </c>
    </row>
    <row r="165" spans="1:2">
      <c r="A165" s="9">
        <v>24504</v>
      </c>
      <c r="B165" s="8">
        <v>1.1000000000000001</v>
      </c>
    </row>
    <row r="166" spans="1:2">
      <c r="A166" s="9">
        <v>24532</v>
      </c>
      <c r="B166" s="8">
        <v>1.6</v>
      </c>
    </row>
    <row r="167" spans="1:2">
      <c r="A167" s="9">
        <v>24563</v>
      </c>
      <c r="B167" s="8">
        <v>1.3</v>
      </c>
    </row>
    <row r="168" spans="1:2">
      <c r="A168" s="9">
        <v>24593</v>
      </c>
      <c r="B168" s="8">
        <v>1.2</v>
      </c>
    </row>
    <row r="169" spans="1:2">
      <c r="A169" s="9">
        <v>24624</v>
      </c>
      <c r="B169" s="8">
        <v>1.3</v>
      </c>
    </row>
    <row r="170" spans="1:2">
      <c r="A170" s="9">
        <v>24654</v>
      </c>
      <c r="B170" s="8">
        <v>1.2</v>
      </c>
    </row>
    <row r="171" spans="1:2">
      <c r="A171" s="9">
        <v>24685</v>
      </c>
      <c r="B171" s="8">
        <v>1.2</v>
      </c>
    </row>
    <row r="172" spans="1:2">
      <c r="A172" s="9">
        <v>24716</v>
      </c>
      <c r="B172" s="8">
        <v>1.1000000000000001</v>
      </c>
    </row>
    <row r="173" spans="1:2">
      <c r="A173" s="9">
        <v>24746</v>
      </c>
      <c r="B173" s="8">
        <v>1.2</v>
      </c>
    </row>
    <row r="174" spans="1:2">
      <c r="A174" s="9">
        <v>24777</v>
      </c>
      <c r="B174" s="8">
        <v>1.3</v>
      </c>
    </row>
    <row r="175" spans="1:2">
      <c r="A175" s="9">
        <v>24807</v>
      </c>
      <c r="B175" s="8">
        <v>1.3</v>
      </c>
    </row>
    <row r="176" spans="1:2">
      <c r="A176" s="9">
        <v>24838</v>
      </c>
      <c r="B176" s="8">
        <v>1.3</v>
      </c>
    </row>
    <row r="177" spans="1:2">
      <c r="A177" s="9">
        <v>24869</v>
      </c>
      <c r="B177" s="8">
        <v>1.3</v>
      </c>
    </row>
    <row r="178" spans="1:2">
      <c r="A178" s="9">
        <v>24898</v>
      </c>
      <c r="B178" s="8">
        <v>1.2</v>
      </c>
    </row>
    <row r="179" spans="1:2">
      <c r="A179" s="9">
        <v>24929</v>
      </c>
      <c r="B179" s="8">
        <v>1.2</v>
      </c>
    </row>
    <row r="180" spans="1:2">
      <c r="A180" s="9">
        <v>24959</v>
      </c>
      <c r="B180" s="8">
        <v>1.2</v>
      </c>
    </row>
    <row r="181" spans="1:2">
      <c r="A181" s="9">
        <v>24990</v>
      </c>
      <c r="B181" s="8">
        <v>1.1000000000000001</v>
      </c>
    </row>
    <row r="182" spans="1:2">
      <c r="A182" s="9">
        <v>25020</v>
      </c>
      <c r="B182" s="8">
        <v>1.3</v>
      </c>
    </row>
    <row r="183" spans="1:2">
      <c r="A183" s="9">
        <v>25051</v>
      </c>
      <c r="B183" s="8">
        <v>1.2</v>
      </c>
    </row>
    <row r="184" spans="1:2">
      <c r="A184" s="9">
        <v>25082</v>
      </c>
      <c r="B184" s="8">
        <v>1.1000000000000001</v>
      </c>
    </row>
    <row r="185" spans="1:2">
      <c r="A185" s="9">
        <v>25112</v>
      </c>
      <c r="B185" s="8">
        <v>1.1000000000000001</v>
      </c>
    </row>
    <row r="186" spans="1:2">
      <c r="A186" s="9">
        <v>25143</v>
      </c>
      <c r="B186" s="8">
        <v>1</v>
      </c>
    </row>
    <row r="187" spans="1:2">
      <c r="A187" s="9">
        <v>25173</v>
      </c>
      <c r="B187" s="8">
        <v>1.1000000000000001</v>
      </c>
    </row>
    <row r="188" spans="1:2">
      <c r="A188" s="9">
        <v>25204</v>
      </c>
      <c r="B188" s="8">
        <v>1.1000000000000001</v>
      </c>
    </row>
    <row r="189" spans="1:2">
      <c r="A189" s="9">
        <v>25235</v>
      </c>
      <c r="B189" s="8">
        <v>1.2</v>
      </c>
    </row>
    <row r="190" spans="1:2">
      <c r="A190" s="9">
        <v>25263</v>
      </c>
      <c r="B190" s="8">
        <v>1.1000000000000001</v>
      </c>
    </row>
    <row r="191" spans="1:2">
      <c r="A191" s="9">
        <v>25294</v>
      </c>
      <c r="B191" s="8">
        <v>1.1000000000000001</v>
      </c>
    </row>
    <row r="192" spans="1:2">
      <c r="A192" s="9">
        <v>25324</v>
      </c>
      <c r="B192" s="8">
        <v>1.2</v>
      </c>
    </row>
    <row r="193" spans="1:2">
      <c r="A193" s="9">
        <v>25355</v>
      </c>
      <c r="B193" s="8">
        <v>1.3</v>
      </c>
    </row>
    <row r="194" spans="1:2">
      <c r="A194" s="9">
        <v>25385</v>
      </c>
      <c r="B194" s="8">
        <v>1.2</v>
      </c>
    </row>
    <row r="195" spans="1:2">
      <c r="A195" s="9">
        <v>25416</v>
      </c>
      <c r="B195" s="8">
        <v>1.1000000000000001</v>
      </c>
    </row>
    <row r="196" spans="1:2">
      <c r="A196" s="9">
        <v>25447</v>
      </c>
      <c r="B196" s="8">
        <v>1.1000000000000001</v>
      </c>
    </row>
    <row r="197" spans="1:2">
      <c r="A197" s="9">
        <v>25477</v>
      </c>
      <c r="B197" s="8">
        <v>1.1000000000000001</v>
      </c>
    </row>
    <row r="198" spans="1:2">
      <c r="A198" s="9">
        <v>25508</v>
      </c>
      <c r="B198" s="8">
        <v>1</v>
      </c>
    </row>
    <row r="199" spans="1:2">
      <c r="A199" s="9">
        <v>25538</v>
      </c>
      <c r="B199" s="8">
        <v>1.1000000000000001</v>
      </c>
    </row>
    <row r="200" spans="1:2">
      <c r="A200" s="9">
        <v>25569</v>
      </c>
      <c r="B200" s="8">
        <v>1.1000000000000001</v>
      </c>
    </row>
    <row r="201" spans="1:2">
      <c r="A201" s="9">
        <v>25600</v>
      </c>
      <c r="B201" s="8">
        <v>1.1000000000000001</v>
      </c>
    </row>
    <row r="202" spans="1:2">
      <c r="A202" s="9">
        <v>25628</v>
      </c>
      <c r="B202" s="8">
        <v>1</v>
      </c>
    </row>
    <row r="203" spans="1:2">
      <c r="A203" s="9">
        <v>25659</v>
      </c>
      <c r="B203" s="8">
        <v>1.2</v>
      </c>
    </row>
    <row r="204" spans="1:2">
      <c r="A204" s="9">
        <v>25689</v>
      </c>
      <c r="B204" s="8">
        <v>1.1000000000000001</v>
      </c>
    </row>
    <row r="205" spans="1:2">
      <c r="A205" s="9">
        <v>25720</v>
      </c>
      <c r="B205" s="8">
        <v>1.1000000000000001</v>
      </c>
    </row>
    <row r="206" spans="1:2">
      <c r="A206" s="9">
        <v>25750</v>
      </c>
      <c r="B206" s="8">
        <v>1.2</v>
      </c>
    </row>
    <row r="207" spans="1:2">
      <c r="A207" s="9">
        <v>25781</v>
      </c>
      <c r="B207" s="8">
        <v>1.2</v>
      </c>
    </row>
    <row r="208" spans="1:2">
      <c r="A208" s="9">
        <v>25812</v>
      </c>
      <c r="B208" s="8">
        <v>1.3</v>
      </c>
    </row>
    <row r="209" spans="1:2">
      <c r="A209" s="9">
        <v>25842</v>
      </c>
      <c r="B209" s="8">
        <v>1.3</v>
      </c>
    </row>
    <row r="210" spans="1:2">
      <c r="A210" s="9">
        <v>25873</v>
      </c>
      <c r="B210" s="8">
        <v>1.3</v>
      </c>
    </row>
    <row r="211" spans="1:2">
      <c r="A211" s="9">
        <v>25903</v>
      </c>
      <c r="B211" s="8">
        <v>1.2</v>
      </c>
    </row>
    <row r="212" spans="1:2">
      <c r="A212" s="9">
        <v>25934</v>
      </c>
      <c r="B212" s="8">
        <v>1.1000000000000001</v>
      </c>
    </row>
    <row r="213" spans="1:2">
      <c r="A213" s="9">
        <v>25965</v>
      </c>
      <c r="B213" s="8">
        <v>1.2</v>
      </c>
    </row>
    <row r="214" spans="1:2">
      <c r="A214" s="9">
        <v>25993</v>
      </c>
      <c r="B214" s="8">
        <v>1.2</v>
      </c>
    </row>
    <row r="215" spans="1:2">
      <c r="A215" s="9">
        <v>26024</v>
      </c>
      <c r="B215" s="8">
        <v>1.2</v>
      </c>
    </row>
    <row r="216" spans="1:2">
      <c r="A216" s="9">
        <v>26054</v>
      </c>
      <c r="B216" s="8">
        <v>1.2</v>
      </c>
    </row>
    <row r="217" spans="1:2">
      <c r="A217" s="9">
        <v>26085</v>
      </c>
      <c r="B217" s="8">
        <v>1.2</v>
      </c>
    </row>
    <row r="218" spans="1:2">
      <c r="A218" s="9">
        <v>26115</v>
      </c>
      <c r="B218" s="8">
        <v>1.2</v>
      </c>
    </row>
    <row r="219" spans="1:2">
      <c r="A219" s="9">
        <v>26146</v>
      </c>
      <c r="B219" s="8">
        <v>1.3</v>
      </c>
    </row>
    <row r="220" spans="1:2">
      <c r="A220" s="9">
        <v>26177</v>
      </c>
      <c r="B220" s="8">
        <v>1.2</v>
      </c>
    </row>
    <row r="221" spans="1:2">
      <c r="A221" s="9">
        <v>26207</v>
      </c>
      <c r="B221" s="8">
        <v>1.3</v>
      </c>
    </row>
    <row r="222" spans="1:2">
      <c r="A222" s="9">
        <v>26238</v>
      </c>
      <c r="B222" s="8">
        <v>1.3</v>
      </c>
    </row>
    <row r="223" spans="1:2">
      <c r="A223" s="9">
        <v>26268</v>
      </c>
      <c r="B223" s="8">
        <v>1.4</v>
      </c>
    </row>
    <row r="224" spans="1:2">
      <c r="A224" s="9">
        <v>26299</v>
      </c>
      <c r="B224" s="8">
        <v>1.4</v>
      </c>
    </row>
    <row r="225" spans="1:2">
      <c r="A225" s="9">
        <v>26330</v>
      </c>
      <c r="B225" s="8">
        <v>1.4</v>
      </c>
    </row>
    <row r="226" spans="1:2">
      <c r="A226" s="9">
        <v>26359</v>
      </c>
      <c r="B226" s="8">
        <v>1.4</v>
      </c>
    </row>
    <row r="227" spans="1:2">
      <c r="A227" s="9">
        <v>26390</v>
      </c>
      <c r="B227" s="8">
        <v>1.4</v>
      </c>
    </row>
    <row r="228" spans="1:2">
      <c r="A228" s="9">
        <v>26420</v>
      </c>
      <c r="B228" s="8">
        <v>1.4</v>
      </c>
    </row>
    <row r="229" spans="1:2">
      <c r="A229" s="9">
        <v>26451</v>
      </c>
      <c r="B229" s="8">
        <v>1.4</v>
      </c>
    </row>
    <row r="230" spans="1:2">
      <c r="A230" s="9">
        <v>26481</v>
      </c>
      <c r="B230" s="8">
        <v>1.4</v>
      </c>
    </row>
    <row r="231" spans="1:2">
      <c r="A231" s="9">
        <v>26512</v>
      </c>
      <c r="B231" s="8">
        <v>1.4</v>
      </c>
    </row>
    <row r="232" spans="1:2">
      <c r="A232" s="9">
        <v>26543</v>
      </c>
      <c r="B232" s="8">
        <v>1.5</v>
      </c>
    </row>
    <row r="233" spans="1:2">
      <c r="A233" s="9">
        <v>26573</v>
      </c>
      <c r="B233" s="8">
        <v>1.4</v>
      </c>
    </row>
    <row r="234" spans="1:2">
      <c r="A234" s="9">
        <v>26604</v>
      </c>
      <c r="B234" s="8">
        <v>1.4</v>
      </c>
    </row>
    <row r="235" spans="1:2">
      <c r="A235" s="9">
        <v>26634</v>
      </c>
      <c r="B235" s="8">
        <v>1.4</v>
      </c>
    </row>
    <row r="236" spans="1:2">
      <c r="A236" s="9">
        <v>26665</v>
      </c>
      <c r="B236" s="8">
        <v>1.3</v>
      </c>
    </row>
    <row r="237" spans="1:2">
      <c r="A237" s="9">
        <v>26696</v>
      </c>
      <c r="B237" s="8">
        <v>1.2</v>
      </c>
    </row>
    <row r="238" spans="1:2">
      <c r="A238" s="9">
        <v>26724</v>
      </c>
      <c r="B238" s="8">
        <v>1.2</v>
      </c>
    </row>
    <row r="239" spans="1:2">
      <c r="A239" s="9">
        <v>26755</v>
      </c>
      <c r="B239" s="8">
        <v>1.3</v>
      </c>
    </row>
    <row r="240" spans="1:2">
      <c r="A240" s="9">
        <v>26785</v>
      </c>
      <c r="B240" s="8">
        <v>1.4</v>
      </c>
    </row>
    <row r="241" spans="1:2">
      <c r="A241" s="9">
        <v>26816</v>
      </c>
      <c r="B241" s="8">
        <v>1.4</v>
      </c>
    </row>
    <row r="242" spans="1:2">
      <c r="A242" s="9">
        <v>26846</v>
      </c>
      <c r="B242" s="8">
        <v>1.3</v>
      </c>
    </row>
    <row r="243" spans="1:2">
      <c r="A243" s="9">
        <v>26877</v>
      </c>
      <c r="B243" s="8">
        <v>1.2</v>
      </c>
    </row>
    <row r="244" spans="1:2">
      <c r="A244" s="9">
        <v>26908</v>
      </c>
      <c r="B244" s="8">
        <v>1.3</v>
      </c>
    </row>
    <row r="245" spans="1:2">
      <c r="A245" s="9">
        <v>26938</v>
      </c>
      <c r="B245" s="8">
        <v>1.1000000000000001</v>
      </c>
    </row>
    <row r="246" spans="1:2">
      <c r="A246" s="9">
        <v>26969</v>
      </c>
      <c r="B246" s="8">
        <v>1.2</v>
      </c>
    </row>
    <row r="247" spans="1:2">
      <c r="A247" s="9">
        <v>26999</v>
      </c>
      <c r="B247" s="8">
        <v>1.1000000000000001</v>
      </c>
    </row>
    <row r="248" spans="1:2">
      <c r="A248" s="9">
        <v>27030</v>
      </c>
      <c r="B248" s="8">
        <v>1.2</v>
      </c>
    </row>
    <row r="249" spans="1:2">
      <c r="A249" s="9">
        <v>27061</v>
      </c>
      <c r="B249" s="8">
        <v>1.3</v>
      </c>
    </row>
    <row r="250" spans="1:2">
      <c r="A250" s="9">
        <v>27089</v>
      </c>
      <c r="B250" s="8">
        <v>1.4</v>
      </c>
    </row>
    <row r="251" spans="1:2">
      <c r="A251" s="9">
        <v>27120</v>
      </c>
      <c r="B251" s="8">
        <v>1.3</v>
      </c>
    </row>
    <row r="252" spans="1:2">
      <c r="A252" s="9">
        <v>27150</v>
      </c>
      <c r="B252" s="8">
        <v>1.3</v>
      </c>
    </row>
    <row r="253" spans="1:2">
      <c r="A253" s="9">
        <v>27181</v>
      </c>
      <c r="B253" s="8">
        <v>1.3</v>
      </c>
    </row>
    <row r="254" spans="1:2">
      <c r="A254" s="9">
        <v>27211</v>
      </c>
      <c r="B254" s="8">
        <v>1.3</v>
      </c>
    </row>
    <row r="255" spans="1:2">
      <c r="A255" s="9">
        <v>27242</v>
      </c>
      <c r="B255" s="8">
        <v>1.5</v>
      </c>
    </row>
    <row r="256" spans="1:2">
      <c r="A256" s="9">
        <v>27273</v>
      </c>
      <c r="B256" s="8">
        <v>1.4</v>
      </c>
    </row>
    <row r="257" spans="1:2">
      <c r="A257" s="9">
        <v>27303</v>
      </c>
      <c r="B257" s="8">
        <v>1.6</v>
      </c>
    </row>
    <row r="258" spans="1:2">
      <c r="A258" s="9">
        <v>27334</v>
      </c>
      <c r="B258" s="8">
        <v>1.5</v>
      </c>
    </row>
    <row r="259" spans="1:2">
      <c r="A259" s="9">
        <v>27364</v>
      </c>
      <c r="B259" s="8">
        <v>1.7</v>
      </c>
    </row>
    <row r="260" spans="1:2">
      <c r="A260" s="9">
        <v>27395</v>
      </c>
      <c r="B260" s="8">
        <v>1.7</v>
      </c>
    </row>
    <row r="261" spans="1:2">
      <c r="A261" s="9">
        <v>27426</v>
      </c>
      <c r="B261" s="8">
        <v>1.8</v>
      </c>
    </row>
    <row r="262" spans="1:2">
      <c r="A262" s="9">
        <v>27454</v>
      </c>
      <c r="B262" s="8">
        <v>1.8</v>
      </c>
    </row>
    <row r="263" spans="1:2">
      <c r="A263" s="9">
        <v>27485</v>
      </c>
      <c r="B263" s="8">
        <v>1.8</v>
      </c>
    </row>
    <row r="264" spans="1:2">
      <c r="A264" s="9">
        <v>27515</v>
      </c>
      <c r="B264" s="8">
        <v>1.8</v>
      </c>
    </row>
    <row r="265" spans="1:2">
      <c r="A265" s="9">
        <v>27546</v>
      </c>
      <c r="B265" s="8">
        <v>1.8</v>
      </c>
    </row>
    <row r="266" spans="1:2">
      <c r="A266" s="9">
        <v>27576</v>
      </c>
      <c r="B266" s="8">
        <v>1.8</v>
      </c>
    </row>
    <row r="267" spans="1:2">
      <c r="A267" s="9">
        <v>27607</v>
      </c>
      <c r="B267" s="8">
        <v>1.9</v>
      </c>
    </row>
    <row r="268" spans="1:2">
      <c r="A268" s="9">
        <v>27638</v>
      </c>
      <c r="B268" s="8">
        <v>2</v>
      </c>
    </row>
    <row r="269" spans="1:2">
      <c r="A269" s="9">
        <v>27668</v>
      </c>
      <c r="B269" s="8">
        <v>2.1</v>
      </c>
    </row>
    <row r="270" spans="1:2">
      <c r="A270" s="9">
        <v>27699</v>
      </c>
      <c r="B270" s="8">
        <v>2.1</v>
      </c>
    </row>
    <row r="271" spans="1:2">
      <c r="A271" s="9">
        <v>27729</v>
      </c>
      <c r="B271" s="8">
        <v>2.1</v>
      </c>
    </row>
    <row r="272" spans="1:2">
      <c r="A272" s="9">
        <v>27760</v>
      </c>
      <c r="B272" s="8">
        <v>2.1</v>
      </c>
    </row>
    <row r="273" spans="1:2">
      <c r="A273" s="9">
        <v>27791</v>
      </c>
      <c r="B273" s="8">
        <v>2</v>
      </c>
    </row>
    <row r="274" spans="1:2">
      <c r="A274" s="9">
        <v>27820</v>
      </c>
      <c r="B274" s="8">
        <v>2</v>
      </c>
    </row>
    <row r="275" spans="1:2">
      <c r="A275" s="9">
        <v>27851</v>
      </c>
      <c r="B275" s="8">
        <v>2.1</v>
      </c>
    </row>
    <row r="276" spans="1:2">
      <c r="A276" s="9">
        <v>27881</v>
      </c>
      <c r="B276" s="8">
        <v>2.1</v>
      </c>
    </row>
    <row r="277" spans="1:2">
      <c r="A277" s="9">
        <v>27912</v>
      </c>
      <c r="B277" s="8">
        <v>2</v>
      </c>
    </row>
    <row r="278" spans="1:2">
      <c r="A278" s="9">
        <v>27942</v>
      </c>
      <c r="B278" s="8">
        <v>2</v>
      </c>
    </row>
    <row r="279" spans="1:2">
      <c r="A279" s="9">
        <v>27973</v>
      </c>
      <c r="B279" s="8">
        <v>2</v>
      </c>
    </row>
    <row r="280" spans="1:2">
      <c r="A280" s="9">
        <v>28004</v>
      </c>
      <c r="B280" s="8">
        <v>2</v>
      </c>
    </row>
    <row r="281" spans="1:2">
      <c r="A281" s="9">
        <v>28034</v>
      </c>
      <c r="B281" s="8">
        <v>2</v>
      </c>
    </row>
    <row r="282" spans="1:2">
      <c r="A282" s="9">
        <v>28065</v>
      </c>
      <c r="B282" s="8">
        <v>2</v>
      </c>
    </row>
    <row r="283" spans="1:2">
      <c r="A283" s="9">
        <v>28095</v>
      </c>
      <c r="B283" s="8">
        <v>1.8</v>
      </c>
    </row>
    <row r="284" spans="1:2">
      <c r="A284" s="9">
        <v>28126</v>
      </c>
      <c r="B284" s="8">
        <v>1.9</v>
      </c>
    </row>
    <row r="285" spans="1:2">
      <c r="A285" s="9">
        <v>28157</v>
      </c>
      <c r="B285" s="8">
        <v>2</v>
      </c>
    </row>
    <row r="286" spans="1:2">
      <c r="A286" s="9">
        <v>28185</v>
      </c>
      <c r="B286" s="8">
        <v>2</v>
      </c>
    </row>
    <row r="287" spans="1:2">
      <c r="A287" s="9">
        <v>28216</v>
      </c>
      <c r="B287" s="8">
        <v>1.9</v>
      </c>
    </row>
    <row r="288" spans="1:2">
      <c r="A288" s="9">
        <v>28246</v>
      </c>
      <c r="B288" s="8">
        <v>2.1</v>
      </c>
    </row>
    <row r="289" spans="1:2">
      <c r="A289" s="9">
        <v>28277</v>
      </c>
      <c r="B289" s="8">
        <v>2.1</v>
      </c>
    </row>
    <row r="290" spans="1:2">
      <c r="A290" s="9">
        <v>28307</v>
      </c>
      <c r="B290" s="8">
        <v>2.1</v>
      </c>
    </row>
    <row r="291" spans="1:2">
      <c r="A291" s="9">
        <v>28338</v>
      </c>
      <c r="B291" s="8">
        <v>2</v>
      </c>
    </row>
    <row r="292" spans="1:2">
      <c r="A292" s="9">
        <v>28369</v>
      </c>
      <c r="B292" s="8">
        <v>2</v>
      </c>
    </row>
    <row r="293" spans="1:2">
      <c r="A293" s="9">
        <v>28399</v>
      </c>
      <c r="B293" s="8">
        <v>1.9</v>
      </c>
    </row>
    <row r="294" spans="1:2">
      <c r="A294" s="9">
        <v>28430</v>
      </c>
      <c r="B294" s="8">
        <v>2</v>
      </c>
    </row>
    <row r="295" spans="1:2">
      <c r="A295" s="9">
        <v>28460</v>
      </c>
      <c r="B295" s="8">
        <v>2.1</v>
      </c>
    </row>
    <row r="296" spans="1:2">
      <c r="A296" s="9">
        <v>28491</v>
      </c>
      <c r="B296" s="8">
        <v>2.1</v>
      </c>
    </row>
    <row r="297" spans="1:2">
      <c r="A297" s="9">
        <v>28522</v>
      </c>
      <c r="B297" s="8">
        <v>2.2000000000000002</v>
      </c>
    </row>
    <row r="298" spans="1:2">
      <c r="A298" s="9">
        <v>28550</v>
      </c>
      <c r="B298" s="8">
        <v>2.2000000000000002</v>
      </c>
    </row>
    <row r="299" spans="1:2">
      <c r="A299" s="9">
        <v>28581</v>
      </c>
      <c r="B299" s="8">
        <v>2.2000000000000002</v>
      </c>
    </row>
    <row r="300" spans="1:2">
      <c r="A300" s="9">
        <v>28611</v>
      </c>
      <c r="B300" s="8">
        <v>2.2999999999999998</v>
      </c>
    </row>
    <row r="301" spans="1:2">
      <c r="A301" s="9">
        <v>28642</v>
      </c>
      <c r="B301" s="8">
        <v>2.2999999999999998</v>
      </c>
    </row>
    <row r="302" spans="1:2">
      <c r="A302" s="9">
        <v>28672</v>
      </c>
      <c r="B302" s="8">
        <v>2.2000000000000002</v>
      </c>
    </row>
    <row r="303" spans="1:2">
      <c r="A303" s="9">
        <v>28703</v>
      </c>
      <c r="B303" s="8">
        <v>2.2999999999999998</v>
      </c>
    </row>
    <row r="304" spans="1:2">
      <c r="A304" s="9">
        <v>28734</v>
      </c>
      <c r="B304" s="8">
        <v>2.4</v>
      </c>
    </row>
    <row r="305" spans="1:2">
      <c r="A305" s="9">
        <v>28764</v>
      </c>
      <c r="B305" s="8">
        <v>2.2000000000000002</v>
      </c>
    </row>
    <row r="306" spans="1:2">
      <c r="A306" s="9">
        <v>28795</v>
      </c>
      <c r="B306" s="8">
        <v>2.2000000000000002</v>
      </c>
    </row>
    <row r="307" spans="1:2">
      <c r="A307" s="9">
        <v>28825</v>
      </c>
      <c r="B307" s="8">
        <v>2.2000000000000002</v>
      </c>
    </row>
    <row r="308" spans="1:2">
      <c r="A308" s="9">
        <v>28856</v>
      </c>
      <c r="B308" s="8">
        <v>2.2000000000000002</v>
      </c>
    </row>
    <row r="309" spans="1:2">
      <c r="A309" s="9">
        <v>28887</v>
      </c>
      <c r="B309" s="8">
        <v>2</v>
      </c>
    </row>
    <row r="310" spans="1:2">
      <c r="A310" s="9">
        <v>28915</v>
      </c>
      <c r="B310" s="8">
        <v>2.1</v>
      </c>
    </row>
    <row r="311" spans="1:2">
      <c r="A311" s="9">
        <v>28946</v>
      </c>
      <c r="B311" s="8">
        <v>2.1</v>
      </c>
    </row>
    <row r="312" spans="1:2">
      <c r="A312" s="9">
        <v>28976</v>
      </c>
      <c r="B312" s="8">
        <v>2</v>
      </c>
    </row>
    <row r="313" spans="1:2">
      <c r="A313" s="9">
        <v>29007</v>
      </c>
      <c r="B313" s="8">
        <v>2</v>
      </c>
    </row>
    <row r="314" spans="1:2">
      <c r="A314" s="9">
        <v>29037</v>
      </c>
      <c r="B314" s="8">
        <v>2.2000000000000002</v>
      </c>
    </row>
    <row r="315" spans="1:2">
      <c r="A315" s="9">
        <v>29068</v>
      </c>
      <c r="B315" s="8">
        <v>2.2000000000000002</v>
      </c>
    </row>
    <row r="316" spans="1:2">
      <c r="A316" s="9">
        <v>29099</v>
      </c>
      <c r="B316" s="8">
        <v>2</v>
      </c>
    </row>
    <row r="317" spans="1:2">
      <c r="A317" s="9">
        <v>29129</v>
      </c>
      <c r="B317" s="8">
        <v>2.1</v>
      </c>
    </row>
    <row r="318" spans="1:2">
      <c r="A318" s="9">
        <v>29160</v>
      </c>
      <c r="B318" s="8">
        <v>2.1</v>
      </c>
    </row>
    <row r="319" spans="1:2">
      <c r="A319" s="9">
        <v>29190</v>
      </c>
      <c r="B319" s="8">
        <v>2</v>
      </c>
    </row>
    <row r="320" spans="1:2">
      <c r="A320" s="9">
        <v>29221</v>
      </c>
      <c r="B320" s="8">
        <v>1.9</v>
      </c>
    </row>
    <row r="321" spans="1:2">
      <c r="A321" s="9">
        <v>29252</v>
      </c>
      <c r="B321" s="8">
        <v>1.9</v>
      </c>
    </row>
    <row r="322" spans="1:2">
      <c r="A322" s="9">
        <v>29281</v>
      </c>
      <c r="B322" s="8">
        <v>1.9</v>
      </c>
    </row>
    <row r="323" spans="1:2">
      <c r="A323" s="9">
        <v>29312</v>
      </c>
      <c r="B323" s="8">
        <v>2</v>
      </c>
    </row>
    <row r="324" spans="1:2">
      <c r="A324" s="9">
        <v>29342</v>
      </c>
      <c r="B324" s="8">
        <v>2</v>
      </c>
    </row>
    <row r="325" spans="1:2">
      <c r="A325" s="9">
        <v>29373</v>
      </c>
      <c r="B325" s="8">
        <v>1.9</v>
      </c>
    </row>
    <row r="326" spans="1:2">
      <c r="A326" s="9">
        <v>29403</v>
      </c>
      <c r="B326" s="8">
        <v>2</v>
      </c>
    </row>
    <row r="327" spans="1:2">
      <c r="A327" s="9">
        <v>29434</v>
      </c>
      <c r="B327" s="8">
        <v>2.1</v>
      </c>
    </row>
    <row r="328" spans="1:2">
      <c r="A328" s="9">
        <v>29465</v>
      </c>
      <c r="B328" s="8">
        <v>2</v>
      </c>
    </row>
    <row r="329" spans="1:2">
      <c r="A329" s="9">
        <v>29495</v>
      </c>
      <c r="B329" s="8">
        <v>2.1</v>
      </c>
    </row>
    <row r="330" spans="1:2">
      <c r="A330" s="9">
        <v>29526</v>
      </c>
      <c r="B330" s="8">
        <v>2.2000000000000002</v>
      </c>
    </row>
    <row r="331" spans="1:2">
      <c r="A331" s="9">
        <v>29556</v>
      </c>
      <c r="B331" s="8">
        <v>2.2000000000000002</v>
      </c>
    </row>
    <row r="332" spans="1:2">
      <c r="A332" s="9">
        <v>29587</v>
      </c>
      <c r="B332" s="8">
        <v>2.1</v>
      </c>
    </row>
    <row r="333" spans="1:2">
      <c r="A333" s="9">
        <v>29618</v>
      </c>
      <c r="B333" s="8">
        <v>2.2999999999999998</v>
      </c>
    </row>
    <row r="334" spans="1:2">
      <c r="A334" s="9">
        <v>29646</v>
      </c>
      <c r="B334" s="8">
        <v>2.2000000000000002</v>
      </c>
    </row>
    <row r="335" spans="1:2">
      <c r="A335" s="9">
        <v>29677</v>
      </c>
      <c r="B335" s="8">
        <v>2.2000000000000002</v>
      </c>
    </row>
    <row r="336" spans="1:2">
      <c r="A336" s="9">
        <v>29707</v>
      </c>
      <c r="B336" s="8">
        <v>2.2999999999999998</v>
      </c>
    </row>
    <row r="337" spans="1:2">
      <c r="A337" s="9">
        <v>29738</v>
      </c>
      <c r="B337" s="8">
        <v>2.2999999999999998</v>
      </c>
    </row>
    <row r="338" spans="1:2">
      <c r="A338" s="9">
        <v>29768</v>
      </c>
      <c r="B338" s="8">
        <v>2.2000000000000002</v>
      </c>
    </row>
    <row r="339" spans="1:2">
      <c r="A339" s="9">
        <v>29799</v>
      </c>
      <c r="B339" s="8">
        <v>2.1</v>
      </c>
    </row>
    <row r="340" spans="1:2">
      <c r="A340" s="9">
        <v>29830</v>
      </c>
      <c r="B340" s="8">
        <v>2.2000000000000002</v>
      </c>
    </row>
    <row r="341" spans="1:2">
      <c r="A341" s="9">
        <v>29860</v>
      </c>
      <c r="B341" s="8">
        <v>2.2000000000000002</v>
      </c>
    </row>
    <row r="342" spans="1:2">
      <c r="A342" s="9">
        <v>29891</v>
      </c>
      <c r="B342" s="8">
        <v>2.2000000000000002</v>
      </c>
    </row>
    <row r="343" spans="1:2">
      <c r="A343" s="9">
        <v>29921</v>
      </c>
      <c r="B343" s="8">
        <v>2.2000000000000002</v>
      </c>
    </row>
    <row r="344" spans="1:2">
      <c r="A344" s="9">
        <v>29952</v>
      </c>
      <c r="B344" s="8">
        <v>2.2000000000000002</v>
      </c>
    </row>
    <row r="345" spans="1:2">
      <c r="A345" s="9">
        <v>29983</v>
      </c>
      <c r="B345" s="8">
        <v>2.2000000000000002</v>
      </c>
    </row>
    <row r="346" spans="1:2">
      <c r="A346" s="9">
        <v>30011</v>
      </c>
      <c r="B346" s="8">
        <v>2.2999999999999998</v>
      </c>
    </row>
    <row r="347" spans="1:2">
      <c r="A347" s="9">
        <v>30042</v>
      </c>
      <c r="B347" s="8">
        <v>2.2999999999999998</v>
      </c>
    </row>
    <row r="348" spans="1:2">
      <c r="A348" s="9">
        <v>30072</v>
      </c>
      <c r="B348" s="8">
        <v>2.2999999999999998</v>
      </c>
    </row>
    <row r="349" spans="1:2">
      <c r="A349" s="9">
        <v>30103</v>
      </c>
      <c r="B349" s="8">
        <v>2.4</v>
      </c>
    </row>
    <row r="350" spans="1:2">
      <c r="A350" s="9">
        <v>30133</v>
      </c>
      <c r="B350" s="8">
        <v>2.4</v>
      </c>
    </row>
    <row r="351" spans="1:2">
      <c r="A351" s="9">
        <v>30164</v>
      </c>
      <c r="B351" s="8">
        <v>2.2999999999999998</v>
      </c>
    </row>
    <row r="352" spans="1:2">
      <c r="A352" s="9">
        <v>30195</v>
      </c>
      <c r="B352" s="8">
        <v>2.4</v>
      </c>
    </row>
    <row r="353" spans="1:2">
      <c r="A353" s="9">
        <v>30225</v>
      </c>
      <c r="B353" s="8">
        <v>2.5</v>
      </c>
    </row>
    <row r="354" spans="1:2">
      <c r="A354" s="9">
        <v>30256</v>
      </c>
      <c r="B354" s="8">
        <v>2.4</v>
      </c>
    </row>
    <row r="355" spans="1:2">
      <c r="A355" s="9">
        <v>30286</v>
      </c>
      <c r="B355" s="8">
        <v>2.5</v>
      </c>
    </row>
    <row r="356" spans="1:2">
      <c r="A356" s="9">
        <v>30317</v>
      </c>
      <c r="B356" s="8">
        <v>2.7</v>
      </c>
    </row>
    <row r="357" spans="1:2">
      <c r="A357" s="9">
        <v>30348</v>
      </c>
      <c r="B357" s="8">
        <v>2.7</v>
      </c>
    </row>
    <row r="358" spans="1:2">
      <c r="A358" s="9">
        <v>30376</v>
      </c>
      <c r="B358" s="8">
        <v>2.6</v>
      </c>
    </row>
    <row r="359" spans="1:2">
      <c r="A359" s="9">
        <v>30407</v>
      </c>
      <c r="B359" s="8">
        <v>2.7</v>
      </c>
    </row>
    <row r="360" spans="1:2">
      <c r="A360" s="9">
        <v>30437</v>
      </c>
      <c r="B360" s="8">
        <v>2.7</v>
      </c>
    </row>
    <row r="361" spans="1:2">
      <c r="A361" s="9">
        <v>30468</v>
      </c>
      <c r="B361" s="8">
        <v>2.6</v>
      </c>
    </row>
    <row r="362" spans="1:2">
      <c r="A362" s="9">
        <v>30498</v>
      </c>
      <c r="B362" s="8">
        <v>2.6</v>
      </c>
    </row>
    <row r="363" spans="1:2">
      <c r="A363" s="9">
        <v>30529</v>
      </c>
      <c r="B363" s="8">
        <v>2.8</v>
      </c>
    </row>
    <row r="364" spans="1:2">
      <c r="A364" s="9">
        <v>30560</v>
      </c>
      <c r="B364" s="8">
        <v>2.7</v>
      </c>
    </row>
    <row r="365" spans="1:2">
      <c r="A365" s="9">
        <v>30590</v>
      </c>
      <c r="B365" s="8">
        <v>2.6</v>
      </c>
    </row>
    <row r="366" spans="1:2">
      <c r="A366" s="9">
        <v>30621</v>
      </c>
      <c r="B366" s="8">
        <v>2.6</v>
      </c>
    </row>
    <row r="367" spans="1:2">
      <c r="A367" s="9">
        <v>30651</v>
      </c>
      <c r="B367" s="8">
        <v>2.6</v>
      </c>
    </row>
    <row r="368" spans="1:2">
      <c r="A368" s="9">
        <v>30682</v>
      </c>
      <c r="B368" s="8">
        <v>2.7</v>
      </c>
    </row>
    <row r="369" spans="1:2">
      <c r="A369" s="9">
        <v>30713</v>
      </c>
      <c r="B369" s="8">
        <v>2.7</v>
      </c>
    </row>
    <row r="370" spans="1:2">
      <c r="A370" s="9">
        <v>30742</v>
      </c>
      <c r="B370" s="8">
        <v>2.7</v>
      </c>
    </row>
    <row r="371" spans="1:2">
      <c r="A371" s="9">
        <v>30773</v>
      </c>
      <c r="B371" s="8">
        <v>2.7</v>
      </c>
    </row>
    <row r="372" spans="1:2">
      <c r="A372" s="9">
        <v>30803</v>
      </c>
      <c r="B372" s="8">
        <v>2.7</v>
      </c>
    </row>
    <row r="373" spans="1:2">
      <c r="A373" s="9">
        <v>30834</v>
      </c>
      <c r="B373" s="8">
        <v>2.8</v>
      </c>
    </row>
    <row r="374" spans="1:2">
      <c r="A374" s="9">
        <v>30864</v>
      </c>
      <c r="B374" s="8">
        <v>2.8</v>
      </c>
    </row>
    <row r="375" spans="1:2">
      <c r="A375" s="9">
        <v>30895</v>
      </c>
      <c r="B375" s="8">
        <v>2.7</v>
      </c>
    </row>
    <row r="376" spans="1:2">
      <c r="A376" s="9">
        <v>30926</v>
      </c>
      <c r="B376" s="8">
        <v>2.7</v>
      </c>
    </row>
    <row r="377" spans="1:2">
      <c r="A377" s="9">
        <v>30956</v>
      </c>
      <c r="B377" s="8">
        <v>2.7</v>
      </c>
    </row>
    <row r="378" spans="1:2">
      <c r="A378" s="9">
        <v>30987</v>
      </c>
      <c r="B378" s="8">
        <v>2.7</v>
      </c>
    </row>
    <row r="379" spans="1:2">
      <c r="A379" s="9">
        <v>31017</v>
      </c>
      <c r="B379" s="8">
        <v>2.6</v>
      </c>
    </row>
    <row r="380" spans="1:2">
      <c r="A380" s="9">
        <v>31048</v>
      </c>
      <c r="B380" s="8">
        <v>2.5</v>
      </c>
    </row>
    <row r="381" spans="1:2">
      <c r="A381" s="9">
        <v>31079</v>
      </c>
      <c r="B381" s="8">
        <v>2.6</v>
      </c>
    </row>
    <row r="382" spans="1:2">
      <c r="A382" s="9">
        <v>31107</v>
      </c>
      <c r="B382" s="8">
        <v>2.6</v>
      </c>
    </row>
    <row r="383" spans="1:2">
      <c r="A383" s="9">
        <v>31138</v>
      </c>
      <c r="B383" s="8">
        <v>2.5</v>
      </c>
    </row>
    <row r="384" spans="1:2">
      <c r="A384" s="9">
        <v>31168</v>
      </c>
      <c r="B384" s="8">
        <v>2.6</v>
      </c>
    </row>
    <row r="385" spans="1:2">
      <c r="A385" s="9">
        <v>31199</v>
      </c>
      <c r="B385" s="8">
        <v>2.6</v>
      </c>
    </row>
    <row r="386" spans="1:2">
      <c r="A386" s="9">
        <v>31229</v>
      </c>
      <c r="B386" s="8">
        <v>2.6</v>
      </c>
    </row>
    <row r="387" spans="1:2">
      <c r="A387" s="9">
        <v>31260</v>
      </c>
      <c r="B387" s="8">
        <v>2.5</v>
      </c>
    </row>
    <row r="388" spans="1:2">
      <c r="A388" s="9">
        <v>31291</v>
      </c>
      <c r="B388" s="8">
        <v>2.7</v>
      </c>
    </row>
    <row r="389" spans="1:2">
      <c r="A389" s="9">
        <v>31321</v>
      </c>
      <c r="B389" s="8">
        <v>2.7</v>
      </c>
    </row>
    <row r="390" spans="1:2">
      <c r="A390" s="9">
        <v>31352</v>
      </c>
      <c r="B390" s="8">
        <v>2.8</v>
      </c>
    </row>
    <row r="391" spans="1:2">
      <c r="A391" s="9">
        <v>31382</v>
      </c>
      <c r="B391" s="8">
        <v>2.8</v>
      </c>
    </row>
    <row r="392" spans="1:2">
      <c r="A392" s="9">
        <v>31413</v>
      </c>
      <c r="B392" s="8">
        <v>2.7</v>
      </c>
    </row>
    <row r="393" spans="1:2">
      <c r="A393" s="9">
        <v>31444</v>
      </c>
      <c r="B393" s="8">
        <v>2.6</v>
      </c>
    </row>
    <row r="394" spans="1:2">
      <c r="A394" s="9">
        <v>31472</v>
      </c>
      <c r="B394" s="8">
        <v>2.7</v>
      </c>
    </row>
    <row r="395" spans="1:2">
      <c r="A395" s="9">
        <v>31503</v>
      </c>
      <c r="B395" s="8">
        <v>2.8</v>
      </c>
    </row>
    <row r="396" spans="1:2">
      <c r="A396" s="9">
        <v>31533</v>
      </c>
      <c r="B396" s="8">
        <v>2.7</v>
      </c>
    </row>
    <row r="397" spans="1:2">
      <c r="A397" s="9">
        <v>31564</v>
      </c>
      <c r="B397" s="8">
        <v>2.8</v>
      </c>
    </row>
    <row r="398" spans="1:2">
      <c r="A398" s="9">
        <v>31594</v>
      </c>
      <c r="B398" s="8">
        <v>2.9</v>
      </c>
    </row>
    <row r="399" spans="1:2">
      <c r="A399" s="9">
        <v>31625</v>
      </c>
      <c r="B399" s="8">
        <v>2.8</v>
      </c>
    </row>
    <row r="400" spans="1:2">
      <c r="A400" s="9">
        <v>31656</v>
      </c>
      <c r="B400" s="8">
        <v>2.8</v>
      </c>
    </row>
    <row r="401" spans="1:2">
      <c r="A401" s="9">
        <v>31686</v>
      </c>
      <c r="B401" s="8">
        <v>2.7</v>
      </c>
    </row>
    <row r="402" spans="1:2">
      <c r="A402" s="9">
        <v>31717</v>
      </c>
      <c r="B402" s="8">
        <v>2.8</v>
      </c>
    </row>
    <row r="403" spans="1:2">
      <c r="A403" s="9">
        <v>31747</v>
      </c>
      <c r="B403" s="8">
        <v>2.9</v>
      </c>
    </row>
    <row r="404" spans="1:2">
      <c r="A404" s="9">
        <v>31778</v>
      </c>
      <c r="B404" s="8">
        <v>3</v>
      </c>
    </row>
    <row r="405" spans="1:2">
      <c r="A405" s="9">
        <v>31809</v>
      </c>
      <c r="B405" s="8">
        <v>2.9</v>
      </c>
    </row>
    <row r="406" spans="1:2">
      <c r="A406" s="9">
        <v>31837</v>
      </c>
      <c r="B406" s="8">
        <v>2.9</v>
      </c>
    </row>
    <row r="407" spans="1:2">
      <c r="A407" s="9">
        <v>31868</v>
      </c>
      <c r="B407" s="8">
        <v>2.9</v>
      </c>
    </row>
    <row r="408" spans="1:2">
      <c r="A408" s="9">
        <v>31898</v>
      </c>
      <c r="B408" s="8">
        <v>3.1</v>
      </c>
    </row>
    <row r="409" spans="1:2">
      <c r="A409" s="9">
        <v>31929</v>
      </c>
      <c r="B409" s="8">
        <v>3</v>
      </c>
    </row>
    <row r="410" spans="1:2">
      <c r="A410" s="9">
        <v>31959</v>
      </c>
      <c r="B410" s="8">
        <v>2.8</v>
      </c>
    </row>
    <row r="411" spans="1:2">
      <c r="A411" s="9">
        <v>31990</v>
      </c>
      <c r="B411" s="8">
        <v>2.8</v>
      </c>
    </row>
    <row r="412" spans="1:2">
      <c r="A412" s="9">
        <v>32021</v>
      </c>
      <c r="B412" s="8">
        <v>2.7</v>
      </c>
    </row>
    <row r="413" spans="1:2">
      <c r="A413" s="9">
        <v>32051</v>
      </c>
      <c r="B413" s="8">
        <v>2.7</v>
      </c>
    </row>
    <row r="414" spans="1:2">
      <c r="A414" s="9">
        <v>32082</v>
      </c>
      <c r="B414" s="8">
        <v>2.7</v>
      </c>
    </row>
    <row r="415" spans="1:2">
      <c r="A415" s="9">
        <v>32112</v>
      </c>
      <c r="B415" s="8">
        <v>2.7</v>
      </c>
    </row>
    <row r="416" spans="1:2">
      <c r="A416" s="9">
        <v>32143</v>
      </c>
      <c r="B416" s="8">
        <v>2.7</v>
      </c>
    </row>
    <row r="417" spans="1:2">
      <c r="A417" s="9">
        <v>32174</v>
      </c>
      <c r="B417" s="8">
        <v>2.7</v>
      </c>
    </row>
    <row r="418" spans="1:2">
      <c r="A418" s="9">
        <v>32203</v>
      </c>
      <c r="B418" s="8">
        <v>2.6</v>
      </c>
    </row>
    <row r="419" spans="1:2">
      <c r="A419" s="9">
        <v>32234</v>
      </c>
      <c r="B419" s="8">
        <v>2.5</v>
      </c>
    </row>
    <row r="420" spans="1:2">
      <c r="A420" s="9">
        <v>32264</v>
      </c>
      <c r="B420" s="8">
        <v>2.5</v>
      </c>
    </row>
    <row r="421" spans="1:2">
      <c r="A421" s="9">
        <v>32295</v>
      </c>
      <c r="B421" s="8">
        <v>2.4</v>
      </c>
    </row>
    <row r="422" spans="1:2">
      <c r="A422" s="9">
        <v>32325</v>
      </c>
      <c r="B422" s="8">
        <v>2.5</v>
      </c>
    </row>
    <row r="423" spans="1:2">
      <c r="A423" s="9">
        <v>32356</v>
      </c>
      <c r="B423" s="8">
        <v>2.6</v>
      </c>
    </row>
    <row r="424" spans="1:2">
      <c r="A424" s="9">
        <v>32387</v>
      </c>
      <c r="B424" s="8">
        <v>2.5</v>
      </c>
    </row>
    <row r="425" spans="1:2">
      <c r="A425" s="9">
        <v>32417</v>
      </c>
      <c r="B425" s="8">
        <v>2.4</v>
      </c>
    </row>
    <row r="426" spans="1:2">
      <c r="A426" s="9">
        <v>32448</v>
      </c>
      <c r="B426" s="8">
        <v>2.4</v>
      </c>
    </row>
    <row r="427" spans="1:2">
      <c r="A427" s="9">
        <v>32478</v>
      </c>
      <c r="B427" s="8">
        <v>2.4</v>
      </c>
    </row>
    <row r="428" spans="1:2">
      <c r="A428" s="9">
        <v>32509</v>
      </c>
      <c r="B428" s="8">
        <v>2.2999999999999998</v>
      </c>
    </row>
    <row r="429" spans="1:2">
      <c r="A429" s="9">
        <v>32540</v>
      </c>
      <c r="B429" s="8">
        <v>2.2999999999999998</v>
      </c>
    </row>
    <row r="430" spans="1:2">
      <c r="A430" s="9">
        <v>32568</v>
      </c>
      <c r="B430" s="8">
        <v>2.4</v>
      </c>
    </row>
    <row r="431" spans="1:2">
      <c r="A431" s="9">
        <v>32599</v>
      </c>
      <c r="B431" s="8">
        <v>2.4</v>
      </c>
    </row>
    <row r="432" spans="1:2">
      <c r="A432" s="9">
        <v>32629</v>
      </c>
      <c r="B432" s="8">
        <v>2.2999999999999998</v>
      </c>
    </row>
    <row r="433" spans="1:2">
      <c r="A433" s="9">
        <v>32660</v>
      </c>
      <c r="B433" s="8">
        <v>2.2000000000000002</v>
      </c>
    </row>
    <row r="434" spans="1:2">
      <c r="A434" s="9">
        <v>32690</v>
      </c>
      <c r="B434" s="8">
        <v>2.2000000000000002</v>
      </c>
    </row>
    <row r="435" spans="1:2">
      <c r="A435" s="9">
        <v>32721</v>
      </c>
      <c r="B435" s="8">
        <v>2.2000000000000002</v>
      </c>
    </row>
    <row r="436" spans="1:2">
      <c r="A436" s="9">
        <v>32752</v>
      </c>
      <c r="B436" s="8">
        <v>2.2000000000000002</v>
      </c>
    </row>
    <row r="437" spans="1:2">
      <c r="A437" s="9">
        <v>32782</v>
      </c>
      <c r="B437" s="8">
        <v>2.2000000000000002</v>
      </c>
    </row>
    <row r="438" spans="1:2">
      <c r="A438" s="9">
        <v>32813</v>
      </c>
      <c r="B438" s="8">
        <v>2.2000000000000002</v>
      </c>
    </row>
    <row r="439" spans="1:2">
      <c r="A439" s="9">
        <v>32843</v>
      </c>
      <c r="B439" s="8">
        <v>2.1</v>
      </c>
    </row>
    <row r="440" spans="1:2">
      <c r="A440" s="9">
        <v>32874</v>
      </c>
      <c r="B440" s="8">
        <v>2.2000000000000002</v>
      </c>
    </row>
    <row r="441" spans="1:2">
      <c r="A441" s="9">
        <v>32905</v>
      </c>
      <c r="B441" s="8">
        <v>2.2000000000000002</v>
      </c>
    </row>
    <row r="442" spans="1:2">
      <c r="A442" s="9">
        <v>32933</v>
      </c>
      <c r="B442" s="8">
        <v>2</v>
      </c>
    </row>
    <row r="443" spans="1:2">
      <c r="A443" s="9">
        <v>32964</v>
      </c>
      <c r="B443" s="8">
        <v>2.1</v>
      </c>
    </row>
    <row r="444" spans="1:2">
      <c r="A444" s="9">
        <v>32994</v>
      </c>
      <c r="B444" s="8">
        <v>2.1</v>
      </c>
    </row>
    <row r="445" spans="1:2">
      <c r="A445" s="9">
        <v>33025</v>
      </c>
      <c r="B445" s="8">
        <v>2.2000000000000002</v>
      </c>
    </row>
    <row r="446" spans="1:2">
      <c r="A446" s="9">
        <v>33055</v>
      </c>
      <c r="B446" s="8">
        <v>2.1</v>
      </c>
    </row>
    <row r="447" spans="1:2">
      <c r="A447" s="9">
        <v>33086</v>
      </c>
      <c r="B447" s="8">
        <v>2</v>
      </c>
    </row>
    <row r="448" spans="1:2">
      <c r="A448" s="9">
        <v>33117</v>
      </c>
      <c r="B448" s="8">
        <v>2.1</v>
      </c>
    </row>
    <row r="449" spans="1:2">
      <c r="A449" s="9">
        <v>33147</v>
      </c>
      <c r="B449" s="8">
        <v>2.2000000000000002</v>
      </c>
    </row>
    <row r="450" spans="1:2">
      <c r="A450" s="9">
        <v>33178</v>
      </c>
      <c r="B450" s="8">
        <v>2</v>
      </c>
    </row>
    <row r="451" spans="1:2">
      <c r="A451" s="9">
        <v>33208</v>
      </c>
      <c r="B451" s="8">
        <v>2</v>
      </c>
    </row>
    <row r="452" spans="1:2">
      <c r="A452" s="9">
        <v>33239</v>
      </c>
      <c r="B452" s="8">
        <v>2</v>
      </c>
    </row>
    <row r="453" spans="1:2">
      <c r="A453" s="9">
        <v>33270</v>
      </c>
      <c r="B453" s="8">
        <v>2.1</v>
      </c>
    </row>
    <row r="454" spans="1:2">
      <c r="A454" s="9">
        <v>33298</v>
      </c>
      <c r="B454" s="8">
        <v>2.2000000000000002</v>
      </c>
    </row>
    <row r="455" spans="1:2">
      <c r="A455" s="9">
        <v>33329</v>
      </c>
      <c r="B455" s="8">
        <v>2.1</v>
      </c>
    </row>
    <row r="456" spans="1:2">
      <c r="A456" s="9">
        <v>33359</v>
      </c>
      <c r="B456" s="8">
        <v>2.1</v>
      </c>
    </row>
    <row r="457" spans="1:2">
      <c r="A457" s="9">
        <v>33390</v>
      </c>
      <c r="B457" s="8">
        <v>2.1</v>
      </c>
    </row>
    <row r="458" spans="1:2">
      <c r="A458" s="9">
        <v>33420</v>
      </c>
      <c r="B458" s="8">
        <v>2.1</v>
      </c>
    </row>
    <row r="459" spans="1:2">
      <c r="A459" s="9">
        <v>33451</v>
      </c>
      <c r="B459" s="8">
        <v>2.1</v>
      </c>
    </row>
    <row r="460" spans="1:2">
      <c r="A460" s="9">
        <v>33482</v>
      </c>
      <c r="B460" s="8">
        <v>2.1</v>
      </c>
    </row>
    <row r="461" spans="1:2">
      <c r="A461" s="9">
        <v>33512</v>
      </c>
      <c r="B461" s="8">
        <v>2</v>
      </c>
    </row>
    <row r="462" spans="1:2">
      <c r="A462" s="9">
        <v>33543</v>
      </c>
      <c r="B462" s="8">
        <v>2.1</v>
      </c>
    </row>
    <row r="463" spans="1:2">
      <c r="A463" s="9">
        <v>33573</v>
      </c>
      <c r="B463" s="8">
        <v>2.1</v>
      </c>
    </row>
    <row r="464" spans="1:2">
      <c r="A464" s="9">
        <v>33604</v>
      </c>
      <c r="B464" s="8">
        <v>2.1</v>
      </c>
    </row>
    <row r="465" spans="1:3">
      <c r="A465" s="9">
        <v>33635</v>
      </c>
      <c r="B465" s="8">
        <v>2</v>
      </c>
    </row>
    <row r="466" spans="1:3">
      <c r="A466" s="9">
        <v>33664</v>
      </c>
      <c r="B466" s="8">
        <v>2.1</v>
      </c>
    </row>
    <row r="467" spans="1:3">
      <c r="A467" s="9">
        <v>33695</v>
      </c>
      <c r="B467" s="8">
        <v>2.1</v>
      </c>
    </row>
    <row r="468" spans="1:3">
      <c r="A468" s="9">
        <v>33725</v>
      </c>
      <c r="B468" s="8">
        <v>2.1</v>
      </c>
    </row>
    <row r="469" spans="1:3">
      <c r="A469" s="9">
        <v>33756</v>
      </c>
      <c r="B469" s="8">
        <v>2.1</v>
      </c>
    </row>
    <row r="470" spans="1:3">
      <c r="A470" s="9">
        <v>33786</v>
      </c>
      <c r="B470" s="8">
        <v>2.1</v>
      </c>
    </row>
    <row r="471" spans="1:3">
      <c r="A471" s="9">
        <v>33817</v>
      </c>
      <c r="B471" s="8">
        <v>2.2000000000000002</v>
      </c>
    </row>
    <row r="472" spans="1:3">
      <c r="A472" s="9">
        <v>33848</v>
      </c>
      <c r="B472" s="8">
        <v>2.2000000000000002</v>
      </c>
    </row>
    <row r="473" spans="1:3">
      <c r="A473" s="9">
        <v>33878</v>
      </c>
      <c r="B473" s="8">
        <v>2.2000000000000002</v>
      </c>
    </row>
    <row r="474" spans="1:3">
      <c r="A474" s="9">
        <v>33909</v>
      </c>
      <c r="B474" s="8">
        <v>2.2999999999999998</v>
      </c>
    </row>
    <row r="475" spans="1:3">
      <c r="A475" s="9">
        <v>33939</v>
      </c>
      <c r="B475" s="8">
        <v>2.2999999999999998</v>
      </c>
      <c r="C475" s="40">
        <f>AVERAGE(B343:B475)</f>
        <v>2.4586466165413561</v>
      </c>
    </row>
    <row r="476" spans="1:3">
      <c r="A476" s="9">
        <v>33970</v>
      </c>
      <c r="B476" s="8">
        <v>2.2999999999999998</v>
      </c>
    </row>
    <row r="477" spans="1:3">
      <c r="A477" s="9">
        <v>34001</v>
      </c>
      <c r="B477" s="8">
        <v>2.2999999999999998</v>
      </c>
    </row>
    <row r="478" spans="1:3">
      <c r="A478" s="9">
        <v>34029</v>
      </c>
      <c r="B478" s="8">
        <v>2.2999999999999998</v>
      </c>
    </row>
    <row r="479" spans="1:3">
      <c r="A479" s="9">
        <v>34060</v>
      </c>
      <c r="B479" s="8">
        <v>2.2999999999999998</v>
      </c>
    </row>
    <row r="480" spans="1:3">
      <c r="A480" s="9">
        <v>34090</v>
      </c>
      <c r="B480" s="8">
        <v>2.5</v>
      </c>
    </row>
    <row r="481" spans="1:2">
      <c r="A481" s="9">
        <v>34121</v>
      </c>
      <c r="B481" s="8">
        <v>2.5</v>
      </c>
    </row>
    <row r="482" spans="1:2">
      <c r="A482" s="9">
        <v>34151</v>
      </c>
      <c r="B482" s="8">
        <v>2.5</v>
      </c>
    </row>
    <row r="483" spans="1:2">
      <c r="A483" s="9">
        <v>34182</v>
      </c>
      <c r="B483" s="8">
        <v>2.5</v>
      </c>
    </row>
    <row r="484" spans="1:2">
      <c r="A484" s="9">
        <v>34213</v>
      </c>
      <c r="B484" s="8">
        <v>2.6</v>
      </c>
    </row>
    <row r="485" spans="1:2">
      <c r="A485" s="9">
        <v>34243</v>
      </c>
      <c r="B485" s="8">
        <v>2.7</v>
      </c>
    </row>
    <row r="486" spans="1:2">
      <c r="A486" s="9">
        <v>34274</v>
      </c>
      <c r="B486" s="8">
        <v>2.7</v>
      </c>
    </row>
    <row r="487" spans="1:2">
      <c r="A487" s="9">
        <v>34304</v>
      </c>
      <c r="B487" s="8">
        <v>2.8</v>
      </c>
    </row>
    <row r="488" spans="1:2">
      <c r="A488" s="9">
        <v>34335</v>
      </c>
      <c r="B488" s="8">
        <v>2.8</v>
      </c>
    </row>
    <row r="489" spans="1:2">
      <c r="A489" s="9">
        <v>34366</v>
      </c>
      <c r="B489" s="8">
        <v>2.9</v>
      </c>
    </row>
    <row r="490" spans="1:2">
      <c r="A490" s="9">
        <v>34394</v>
      </c>
      <c r="B490" s="8">
        <v>2.9</v>
      </c>
    </row>
    <row r="491" spans="1:2">
      <c r="A491" s="9">
        <v>34425</v>
      </c>
      <c r="B491" s="8">
        <v>2.8</v>
      </c>
    </row>
    <row r="492" spans="1:2">
      <c r="A492" s="9">
        <v>34455</v>
      </c>
      <c r="B492" s="8">
        <v>2.8</v>
      </c>
    </row>
    <row r="493" spans="1:2">
      <c r="A493" s="9">
        <v>34486</v>
      </c>
      <c r="B493" s="8">
        <v>2.8</v>
      </c>
    </row>
    <row r="494" spans="1:2">
      <c r="A494" s="9">
        <v>34516</v>
      </c>
      <c r="B494" s="8">
        <v>2.9</v>
      </c>
    </row>
    <row r="495" spans="1:2">
      <c r="A495" s="9">
        <v>34547</v>
      </c>
      <c r="B495" s="8">
        <v>3</v>
      </c>
    </row>
    <row r="496" spans="1:2">
      <c r="A496" s="9">
        <v>34578</v>
      </c>
      <c r="B496" s="8">
        <v>3</v>
      </c>
    </row>
    <row r="497" spans="1:2">
      <c r="A497" s="9">
        <v>34608</v>
      </c>
      <c r="B497" s="8">
        <v>3</v>
      </c>
    </row>
    <row r="498" spans="1:2">
      <c r="A498" s="9">
        <v>34639</v>
      </c>
      <c r="B498" s="8">
        <v>2.9</v>
      </c>
    </row>
    <row r="499" spans="1:2">
      <c r="A499" s="9">
        <v>34669</v>
      </c>
      <c r="B499" s="8">
        <v>2.9</v>
      </c>
    </row>
    <row r="500" spans="1:2">
      <c r="A500" s="9">
        <v>34700</v>
      </c>
      <c r="B500" s="8">
        <v>3</v>
      </c>
    </row>
    <row r="501" spans="1:2">
      <c r="A501" s="9">
        <v>34731</v>
      </c>
      <c r="B501" s="8">
        <v>3</v>
      </c>
    </row>
    <row r="502" spans="1:2">
      <c r="A502" s="9">
        <v>34759</v>
      </c>
      <c r="B502" s="8">
        <v>3.1</v>
      </c>
    </row>
    <row r="503" spans="1:2">
      <c r="A503" s="9">
        <v>34790</v>
      </c>
      <c r="B503" s="8">
        <v>3.1</v>
      </c>
    </row>
    <row r="504" spans="1:2">
      <c r="A504" s="9">
        <v>34820</v>
      </c>
      <c r="B504" s="8">
        <v>3</v>
      </c>
    </row>
    <row r="505" spans="1:2">
      <c r="A505" s="9">
        <v>34851</v>
      </c>
      <c r="B505" s="8">
        <v>3.1</v>
      </c>
    </row>
    <row r="506" spans="1:2">
      <c r="A506" s="9">
        <v>34881</v>
      </c>
      <c r="B506" s="8">
        <v>3.1</v>
      </c>
    </row>
    <row r="507" spans="1:2">
      <c r="A507" s="9">
        <v>34912</v>
      </c>
      <c r="B507" s="8">
        <v>3.2</v>
      </c>
    </row>
    <row r="508" spans="1:2">
      <c r="A508" s="9">
        <v>34943</v>
      </c>
      <c r="B508" s="8">
        <v>3.2</v>
      </c>
    </row>
    <row r="509" spans="1:2">
      <c r="A509" s="9">
        <v>34973</v>
      </c>
      <c r="B509" s="8">
        <v>3.2</v>
      </c>
    </row>
    <row r="510" spans="1:2">
      <c r="A510" s="9">
        <v>35004</v>
      </c>
      <c r="B510" s="8">
        <v>3.4</v>
      </c>
    </row>
    <row r="511" spans="1:2">
      <c r="A511" s="9">
        <v>35034</v>
      </c>
      <c r="B511" s="8">
        <v>3.4</v>
      </c>
    </row>
    <row r="512" spans="1:2">
      <c r="A512" s="9">
        <v>35065</v>
      </c>
      <c r="B512" s="8">
        <v>3.5</v>
      </c>
    </row>
    <row r="513" spans="1:2">
      <c r="A513" s="9">
        <v>35096</v>
      </c>
      <c r="B513" s="8">
        <v>3.4</v>
      </c>
    </row>
    <row r="514" spans="1:2">
      <c r="A514" s="9">
        <v>35125</v>
      </c>
      <c r="B514" s="8">
        <v>3.2</v>
      </c>
    </row>
    <row r="515" spans="1:2">
      <c r="A515" s="9">
        <v>35156</v>
      </c>
      <c r="B515" s="8">
        <v>3.4</v>
      </c>
    </row>
    <row r="516" spans="1:2">
      <c r="A516" s="9">
        <v>35186</v>
      </c>
      <c r="B516" s="8">
        <v>3.4</v>
      </c>
    </row>
    <row r="517" spans="1:2">
      <c r="A517" s="9">
        <v>35217</v>
      </c>
      <c r="B517" s="8">
        <v>3.4</v>
      </c>
    </row>
    <row r="518" spans="1:2">
      <c r="A518" s="9">
        <v>35247</v>
      </c>
      <c r="B518" s="8">
        <v>3.4</v>
      </c>
    </row>
    <row r="519" spans="1:2">
      <c r="A519" s="9">
        <v>35278</v>
      </c>
      <c r="B519" s="8">
        <v>3.3</v>
      </c>
    </row>
    <row r="520" spans="1:2">
      <c r="A520" s="9">
        <v>35309</v>
      </c>
      <c r="B520" s="8">
        <v>3.3</v>
      </c>
    </row>
    <row r="521" spans="1:2">
      <c r="A521" s="9">
        <v>35339</v>
      </c>
      <c r="B521" s="8">
        <v>3.4</v>
      </c>
    </row>
    <row r="522" spans="1:2">
      <c r="A522" s="9">
        <v>35370</v>
      </c>
      <c r="B522" s="8">
        <v>3.3</v>
      </c>
    </row>
    <row r="523" spans="1:2">
      <c r="A523" s="9">
        <v>35400</v>
      </c>
      <c r="B523" s="8">
        <v>3.4</v>
      </c>
    </row>
    <row r="524" spans="1:2">
      <c r="A524" s="9">
        <v>35431</v>
      </c>
      <c r="B524" s="8">
        <v>3.3</v>
      </c>
    </row>
    <row r="525" spans="1:2">
      <c r="A525" s="9">
        <v>35462</v>
      </c>
      <c r="B525" s="8">
        <v>3.4</v>
      </c>
    </row>
    <row r="526" spans="1:2">
      <c r="A526" s="9">
        <v>35490</v>
      </c>
      <c r="B526" s="8">
        <v>3.3</v>
      </c>
    </row>
    <row r="527" spans="1:2">
      <c r="A527" s="9">
        <v>35521</v>
      </c>
      <c r="B527" s="8">
        <v>3.2</v>
      </c>
    </row>
    <row r="528" spans="1:2">
      <c r="A528" s="9">
        <v>35551</v>
      </c>
      <c r="B528" s="8">
        <v>3.4</v>
      </c>
    </row>
    <row r="529" spans="1:2">
      <c r="A529" s="9">
        <v>35582</v>
      </c>
      <c r="B529" s="8">
        <v>3.4</v>
      </c>
    </row>
    <row r="530" spans="1:2">
      <c r="A530" s="9">
        <v>35612</v>
      </c>
      <c r="B530" s="8">
        <v>3.4</v>
      </c>
    </row>
    <row r="531" spans="1:2">
      <c r="A531" s="9">
        <v>35643</v>
      </c>
      <c r="B531" s="8">
        <v>3.4</v>
      </c>
    </row>
    <row r="532" spans="1:2">
      <c r="A532" s="9">
        <v>35674</v>
      </c>
      <c r="B532" s="8">
        <v>3.5</v>
      </c>
    </row>
    <row r="533" spans="1:2">
      <c r="A533" s="9">
        <v>35704</v>
      </c>
      <c r="B533" s="8">
        <v>3.5</v>
      </c>
    </row>
    <row r="534" spans="1:2">
      <c r="A534" s="9">
        <v>35735</v>
      </c>
      <c r="B534" s="8">
        <v>3.5</v>
      </c>
    </row>
    <row r="535" spans="1:2">
      <c r="A535" s="9">
        <v>35765</v>
      </c>
      <c r="B535" s="8">
        <v>3.5</v>
      </c>
    </row>
    <row r="536" spans="1:2">
      <c r="A536" s="9">
        <v>35796</v>
      </c>
      <c r="B536" s="8">
        <v>3.6</v>
      </c>
    </row>
    <row r="537" spans="1:2">
      <c r="A537" s="9">
        <v>35827</v>
      </c>
      <c r="B537" s="8">
        <v>3.6</v>
      </c>
    </row>
    <row r="538" spans="1:2">
      <c r="A538" s="9">
        <v>35855</v>
      </c>
      <c r="B538" s="8">
        <v>3.8</v>
      </c>
    </row>
    <row r="539" spans="1:2">
      <c r="A539" s="9">
        <v>35886</v>
      </c>
      <c r="B539" s="8">
        <v>4</v>
      </c>
    </row>
    <row r="540" spans="1:2">
      <c r="A540" s="9">
        <v>35916</v>
      </c>
      <c r="B540" s="8">
        <v>4.0999999999999996</v>
      </c>
    </row>
    <row r="541" spans="1:2">
      <c r="A541" s="9">
        <v>35947</v>
      </c>
      <c r="B541" s="8">
        <v>4.0999999999999996</v>
      </c>
    </row>
    <row r="542" spans="1:2">
      <c r="A542" s="9">
        <v>35977</v>
      </c>
      <c r="B542" s="8">
        <v>4.0999999999999996</v>
      </c>
    </row>
    <row r="543" spans="1:2">
      <c r="A543" s="9">
        <v>36008</v>
      </c>
      <c r="B543" s="8">
        <v>4.4000000000000004</v>
      </c>
    </row>
    <row r="544" spans="1:2">
      <c r="A544" s="9">
        <v>36039</v>
      </c>
      <c r="B544" s="8">
        <v>4.3</v>
      </c>
    </row>
    <row r="545" spans="1:2">
      <c r="A545" s="9">
        <v>36069</v>
      </c>
      <c r="B545" s="8">
        <v>4.3</v>
      </c>
    </row>
    <row r="546" spans="1:2">
      <c r="A546" s="9">
        <v>36100</v>
      </c>
      <c r="B546" s="8">
        <v>4.5</v>
      </c>
    </row>
    <row r="547" spans="1:2">
      <c r="A547" s="9">
        <v>36130</v>
      </c>
      <c r="B547" s="8">
        <v>4.4000000000000004</v>
      </c>
    </row>
    <row r="548" spans="1:2">
      <c r="A548" s="9">
        <v>36161</v>
      </c>
      <c r="B548" s="8">
        <v>4.5</v>
      </c>
    </row>
    <row r="549" spans="1:2">
      <c r="A549" s="9">
        <v>36192</v>
      </c>
      <c r="B549" s="8">
        <v>4.5999999999999996</v>
      </c>
    </row>
    <row r="550" spans="1:2">
      <c r="A550" s="9">
        <v>36220</v>
      </c>
      <c r="B550" s="8">
        <v>4.7</v>
      </c>
    </row>
    <row r="551" spans="1:2">
      <c r="A551" s="9">
        <v>36251</v>
      </c>
      <c r="B551" s="8">
        <v>4.7</v>
      </c>
    </row>
    <row r="552" spans="1:2">
      <c r="A552" s="9">
        <v>36281</v>
      </c>
      <c r="B552" s="8">
        <v>4.7</v>
      </c>
    </row>
    <row r="553" spans="1:2">
      <c r="A553" s="9">
        <v>36312</v>
      </c>
      <c r="B553" s="8">
        <v>4.8</v>
      </c>
    </row>
    <row r="554" spans="1:2">
      <c r="A554" s="9">
        <v>36342</v>
      </c>
      <c r="B554" s="8">
        <v>4.8</v>
      </c>
    </row>
    <row r="555" spans="1:2">
      <c r="A555" s="9">
        <v>36373</v>
      </c>
      <c r="B555" s="8">
        <v>4.7</v>
      </c>
    </row>
    <row r="556" spans="1:2">
      <c r="A556" s="9">
        <v>36404</v>
      </c>
      <c r="B556" s="8">
        <v>4.5999999999999996</v>
      </c>
    </row>
    <row r="557" spans="1:2">
      <c r="A557" s="9">
        <v>36434</v>
      </c>
      <c r="B557" s="8">
        <v>4.5999999999999996</v>
      </c>
    </row>
    <row r="558" spans="1:2">
      <c r="A558" s="9">
        <v>36465</v>
      </c>
      <c r="B558" s="8">
        <v>4.5999999999999996</v>
      </c>
    </row>
    <row r="559" spans="1:2">
      <c r="A559" s="9">
        <v>36495</v>
      </c>
      <c r="B559" s="8">
        <v>4.7</v>
      </c>
    </row>
    <row r="560" spans="1:2">
      <c r="A560" s="9">
        <v>36526</v>
      </c>
      <c r="B560" s="8">
        <v>4.7</v>
      </c>
    </row>
    <row r="561" spans="1:2">
      <c r="A561" s="9">
        <v>36557</v>
      </c>
      <c r="B561" s="8">
        <v>4.9000000000000004</v>
      </c>
    </row>
    <row r="562" spans="1:2">
      <c r="A562" s="9">
        <v>36586</v>
      </c>
      <c r="B562" s="8">
        <v>4.9000000000000004</v>
      </c>
    </row>
    <row r="563" spans="1:2">
      <c r="A563" s="9">
        <v>36617</v>
      </c>
      <c r="B563" s="8">
        <v>4.8</v>
      </c>
    </row>
    <row r="564" spans="1:2">
      <c r="A564" s="9">
        <v>36647</v>
      </c>
      <c r="B564" s="8">
        <v>4.5999999999999996</v>
      </c>
    </row>
    <row r="565" spans="1:2">
      <c r="A565" s="9">
        <v>36678</v>
      </c>
      <c r="B565" s="8">
        <v>4.7</v>
      </c>
    </row>
    <row r="566" spans="1:2">
      <c r="A566" s="9">
        <v>36708</v>
      </c>
      <c r="B566" s="8">
        <v>4.7</v>
      </c>
    </row>
    <row r="567" spans="1:2">
      <c r="A567" s="9">
        <v>36739</v>
      </c>
      <c r="B567" s="8">
        <v>4.5999999999999996</v>
      </c>
    </row>
    <row r="568" spans="1:2">
      <c r="A568" s="9">
        <v>36770</v>
      </c>
      <c r="B568" s="8">
        <v>4.7</v>
      </c>
    </row>
    <row r="569" spans="1:2">
      <c r="A569" s="9">
        <v>36800</v>
      </c>
      <c r="B569" s="8">
        <v>4.7</v>
      </c>
    </row>
    <row r="570" spans="1:2">
      <c r="A570" s="9">
        <v>36831</v>
      </c>
      <c r="B570" s="8">
        <v>4.7</v>
      </c>
    </row>
    <row r="571" spans="1:2">
      <c r="A571" s="9">
        <v>36861</v>
      </c>
      <c r="B571" s="8">
        <v>4.8</v>
      </c>
    </row>
    <row r="572" spans="1:2">
      <c r="A572" s="9">
        <v>36892</v>
      </c>
      <c r="B572" s="8">
        <v>4.8</v>
      </c>
    </row>
    <row r="573" spans="1:2">
      <c r="A573" s="9">
        <v>36923</v>
      </c>
      <c r="B573" s="8">
        <v>4.7</v>
      </c>
    </row>
    <row r="574" spans="1:2">
      <c r="A574" s="9">
        <v>36951</v>
      </c>
      <c r="B574" s="8">
        <v>4.8</v>
      </c>
    </row>
    <row r="575" spans="1:2">
      <c r="A575" s="9">
        <v>36982</v>
      </c>
      <c r="B575" s="8">
        <v>4.8</v>
      </c>
    </row>
    <row r="576" spans="1:2">
      <c r="A576" s="9">
        <v>37012</v>
      </c>
      <c r="B576" s="8">
        <v>4.9000000000000004</v>
      </c>
    </row>
    <row r="577" spans="1:2">
      <c r="A577" s="9">
        <v>37043</v>
      </c>
      <c r="B577" s="8">
        <v>5</v>
      </c>
    </row>
    <row r="578" spans="1:2">
      <c r="A578" s="9">
        <v>37073</v>
      </c>
      <c r="B578" s="8">
        <v>5</v>
      </c>
    </row>
    <row r="579" spans="1:2">
      <c r="A579" s="9">
        <v>37104</v>
      </c>
      <c r="B579" s="8">
        <v>5.0999999999999996</v>
      </c>
    </row>
    <row r="580" spans="1:2">
      <c r="A580" s="9">
        <v>37135</v>
      </c>
      <c r="B580" s="8">
        <v>5.3</v>
      </c>
    </row>
    <row r="581" spans="1:2">
      <c r="A581" s="9">
        <v>37165</v>
      </c>
      <c r="B581" s="8">
        <v>5.3</v>
      </c>
    </row>
    <row r="582" spans="1:2">
      <c r="A582" s="9">
        <v>37196</v>
      </c>
      <c r="B582" s="8">
        <v>5.4</v>
      </c>
    </row>
    <row r="583" spans="1:2">
      <c r="A583" s="9">
        <v>37226</v>
      </c>
      <c r="B583" s="8">
        <v>5.4</v>
      </c>
    </row>
    <row r="584" spans="1:2">
      <c r="A584" s="9">
        <v>37257</v>
      </c>
      <c r="B584" s="8">
        <v>5.2</v>
      </c>
    </row>
    <row r="585" spans="1:2">
      <c r="A585" s="9">
        <v>37288</v>
      </c>
      <c r="B585" s="8">
        <v>5.3</v>
      </c>
    </row>
    <row r="586" spans="1:2">
      <c r="A586" s="9">
        <v>37316</v>
      </c>
      <c r="B586" s="8">
        <v>5.3</v>
      </c>
    </row>
    <row r="587" spans="1:2">
      <c r="A587" s="9">
        <v>37347</v>
      </c>
      <c r="B587" s="8">
        <v>5.3</v>
      </c>
    </row>
    <row r="588" spans="1:2">
      <c r="A588" s="9">
        <v>37377</v>
      </c>
      <c r="B588" s="8">
        <v>5.4</v>
      </c>
    </row>
    <row r="589" spans="1:2">
      <c r="A589" s="9">
        <v>37408</v>
      </c>
      <c r="B589" s="8">
        <v>5.5</v>
      </c>
    </row>
    <row r="590" spans="1:2">
      <c r="A590" s="9">
        <v>37438</v>
      </c>
      <c r="B590" s="8">
        <v>5.4</v>
      </c>
    </row>
    <row r="591" spans="1:2">
      <c r="A591" s="9">
        <v>37469</v>
      </c>
      <c r="B591" s="8">
        <v>5.5</v>
      </c>
    </row>
    <row r="592" spans="1:2">
      <c r="A592" s="9">
        <v>37500</v>
      </c>
      <c r="B592" s="8">
        <v>5.4</v>
      </c>
    </row>
    <row r="593" spans="1:2">
      <c r="A593" s="9">
        <v>37530</v>
      </c>
      <c r="B593" s="8">
        <v>5.4</v>
      </c>
    </row>
    <row r="594" spans="1:2">
      <c r="A594" s="9">
        <v>37561</v>
      </c>
      <c r="B594" s="8">
        <v>5.2</v>
      </c>
    </row>
    <row r="595" spans="1:2">
      <c r="A595" s="9">
        <v>37591</v>
      </c>
      <c r="B595" s="8">
        <v>5.4</v>
      </c>
    </row>
    <row r="596" spans="1:2">
      <c r="A596" s="9">
        <v>37622</v>
      </c>
      <c r="B596" s="8">
        <v>5.4</v>
      </c>
    </row>
    <row r="597" spans="1:2">
      <c r="A597" s="9">
        <v>37653</v>
      </c>
      <c r="B597" s="8">
        <v>5.2</v>
      </c>
    </row>
    <row r="598" spans="1:2">
      <c r="A598" s="9">
        <v>37681</v>
      </c>
      <c r="B598" s="8">
        <v>5.4</v>
      </c>
    </row>
    <row r="599" spans="1:2">
      <c r="A599" s="9">
        <v>37712</v>
      </c>
      <c r="B599" s="8">
        <v>5.5</v>
      </c>
    </row>
    <row r="600" spans="1:2">
      <c r="A600" s="9">
        <v>37742</v>
      </c>
      <c r="B600" s="8">
        <v>5.4</v>
      </c>
    </row>
    <row r="601" spans="1:2">
      <c r="A601" s="9">
        <v>37773</v>
      </c>
      <c r="B601" s="8">
        <v>5.4</v>
      </c>
    </row>
    <row r="602" spans="1:2">
      <c r="A602" s="9">
        <v>37803</v>
      </c>
      <c r="B602" s="8">
        <v>5.2</v>
      </c>
    </row>
    <row r="603" spans="1:2">
      <c r="A603" s="9">
        <v>37834</v>
      </c>
      <c r="B603" s="8">
        <v>5.0999999999999996</v>
      </c>
    </row>
    <row r="604" spans="1:2">
      <c r="A604" s="9">
        <v>37865</v>
      </c>
      <c r="B604" s="8">
        <v>5.2</v>
      </c>
    </row>
    <row r="605" spans="1:2">
      <c r="A605" s="9">
        <v>37895</v>
      </c>
      <c r="B605" s="8">
        <v>5.0999999999999996</v>
      </c>
    </row>
    <row r="606" spans="1:2">
      <c r="A606" s="9">
        <v>37926</v>
      </c>
      <c r="B606" s="8">
        <v>5.0999999999999996</v>
      </c>
    </row>
    <row r="607" spans="1:2">
      <c r="A607" s="9">
        <v>37956</v>
      </c>
      <c r="B607" s="8">
        <v>4.9000000000000004</v>
      </c>
    </row>
    <row r="608" spans="1:2">
      <c r="A608" s="9">
        <v>37987</v>
      </c>
      <c r="B608" s="8">
        <v>4.9000000000000004</v>
      </c>
    </row>
    <row r="609" spans="1:2">
      <c r="A609" s="9">
        <v>38018</v>
      </c>
      <c r="B609" s="8">
        <v>5</v>
      </c>
    </row>
    <row r="610" spans="1:2">
      <c r="A610" s="9">
        <v>38047</v>
      </c>
      <c r="B610" s="8">
        <v>4.8</v>
      </c>
    </row>
    <row r="611" spans="1:2">
      <c r="A611" s="9">
        <v>38078</v>
      </c>
      <c r="B611" s="8">
        <v>4.8</v>
      </c>
    </row>
    <row r="612" spans="1:2">
      <c r="A612" s="9">
        <v>38108</v>
      </c>
      <c r="B612" s="8">
        <v>4.7</v>
      </c>
    </row>
    <row r="613" spans="1:2">
      <c r="A613" s="9">
        <v>38139</v>
      </c>
      <c r="B613" s="8">
        <v>4.7</v>
      </c>
    </row>
    <row r="614" spans="1:2">
      <c r="A614" s="9">
        <v>38169</v>
      </c>
      <c r="B614" s="8">
        <v>4.9000000000000004</v>
      </c>
    </row>
    <row r="615" spans="1:2">
      <c r="A615" s="9">
        <v>38200</v>
      </c>
      <c r="B615" s="8">
        <v>4.8</v>
      </c>
    </row>
    <row r="616" spans="1:2">
      <c r="A616" s="9">
        <v>38231</v>
      </c>
      <c r="B616" s="8">
        <v>4.5999999999999996</v>
      </c>
    </row>
    <row r="617" spans="1:2">
      <c r="A617" s="9">
        <v>38261</v>
      </c>
      <c r="B617" s="8">
        <v>4.5999999999999996</v>
      </c>
    </row>
    <row r="618" spans="1:2">
      <c r="A618" s="9">
        <v>38292</v>
      </c>
      <c r="B618" s="8">
        <v>4.5</v>
      </c>
    </row>
    <row r="619" spans="1:2">
      <c r="A619" s="9">
        <v>38322</v>
      </c>
      <c r="B619" s="8">
        <v>4.5</v>
      </c>
    </row>
    <row r="620" spans="1:2">
      <c r="A620" s="9">
        <v>38353</v>
      </c>
      <c r="B620" s="8">
        <v>4.5</v>
      </c>
    </row>
    <row r="621" spans="1:2">
      <c r="A621" s="9">
        <v>38384</v>
      </c>
      <c r="B621" s="8">
        <v>4.5999999999999996</v>
      </c>
    </row>
    <row r="622" spans="1:2">
      <c r="A622" s="9">
        <v>38412</v>
      </c>
      <c r="B622" s="8">
        <v>4.5</v>
      </c>
    </row>
    <row r="623" spans="1:2">
      <c r="A623" s="9">
        <v>38443</v>
      </c>
      <c r="B623" s="8">
        <v>4.5</v>
      </c>
    </row>
    <row r="624" spans="1:2">
      <c r="A624" s="9">
        <v>38473</v>
      </c>
      <c r="B624" s="8">
        <v>4.5</v>
      </c>
    </row>
    <row r="625" spans="1:2">
      <c r="A625" s="9">
        <v>38504</v>
      </c>
      <c r="B625" s="8">
        <v>4.3</v>
      </c>
    </row>
    <row r="626" spans="1:2">
      <c r="A626" s="9">
        <v>38534</v>
      </c>
      <c r="B626" s="8">
        <v>4.4000000000000004</v>
      </c>
    </row>
    <row r="627" spans="1:2">
      <c r="A627" s="9">
        <v>38565</v>
      </c>
      <c r="B627" s="8">
        <v>4.3</v>
      </c>
    </row>
    <row r="628" spans="1:2">
      <c r="A628" s="9">
        <v>38596</v>
      </c>
      <c r="B628" s="8">
        <v>4.2</v>
      </c>
    </row>
    <row r="629" spans="1:2">
      <c r="A629" s="9">
        <v>38626</v>
      </c>
      <c r="B629" s="8">
        <v>4.4000000000000004</v>
      </c>
    </row>
    <row r="630" spans="1:2">
      <c r="A630" s="9">
        <v>38657</v>
      </c>
      <c r="B630" s="8">
        <v>4.5</v>
      </c>
    </row>
    <row r="631" spans="1:2">
      <c r="A631" s="9">
        <v>38687</v>
      </c>
      <c r="B631" s="8">
        <v>4.4000000000000004</v>
      </c>
    </row>
    <row r="632" spans="1:2">
      <c r="A632" s="9">
        <v>38718</v>
      </c>
      <c r="B632" s="8">
        <v>4.4000000000000004</v>
      </c>
    </row>
    <row r="633" spans="1:2">
      <c r="A633" s="9">
        <v>38749</v>
      </c>
      <c r="B633" s="8">
        <v>4.0999999999999996</v>
      </c>
    </row>
    <row r="634" spans="1:2">
      <c r="A634" s="9">
        <v>38777</v>
      </c>
      <c r="B634" s="8">
        <v>4.0999999999999996</v>
      </c>
    </row>
    <row r="635" spans="1:2">
      <c r="A635" s="9">
        <v>38808</v>
      </c>
      <c r="B635" s="8">
        <v>4.0999999999999996</v>
      </c>
    </row>
    <row r="636" spans="1:2">
      <c r="A636" s="9">
        <v>38838</v>
      </c>
      <c r="B636" s="8">
        <v>4.0999999999999996</v>
      </c>
    </row>
    <row r="637" spans="1:2">
      <c r="A637" s="9">
        <v>38869</v>
      </c>
      <c r="B637" s="8">
        <v>4.2</v>
      </c>
    </row>
    <row r="638" spans="1:2">
      <c r="A638" s="9">
        <v>38899</v>
      </c>
      <c r="B638" s="8">
        <v>4.0999999999999996</v>
      </c>
    </row>
    <row r="639" spans="1:2">
      <c r="A639" s="9">
        <v>38930</v>
      </c>
      <c r="B639" s="8">
        <v>4.0999999999999996</v>
      </c>
    </row>
    <row r="640" spans="1:2">
      <c r="A640" s="9">
        <v>38961</v>
      </c>
      <c r="B640" s="8">
        <v>4.0999999999999996</v>
      </c>
    </row>
    <row r="641" spans="1:2">
      <c r="A641" s="9">
        <v>38991</v>
      </c>
      <c r="B641" s="8">
        <v>4.0999999999999996</v>
      </c>
    </row>
    <row r="642" spans="1:2">
      <c r="A642" s="9">
        <v>39022</v>
      </c>
      <c r="B642" s="8">
        <v>4</v>
      </c>
    </row>
    <row r="643" spans="1:2">
      <c r="A643" s="9">
        <v>39052</v>
      </c>
      <c r="B643" s="8">
        <v>4</v>
      </c>
    </row>
    <row r="644" spans="1:2">
      <c r="A644" s="9">
        <v>39083</v>
      </c>
      <c r="B644" s="8">
        <v>4</v>
      </c>
    </row>
    <row r="645" spans="1:2">
      <c r="A645" s="9">
        <v>39114</v>
      </c>
      <c r="B645" s="8">
        <v>4</v>
      </c>
    </row>
    <row r="646" spans="1:2">
      <c r="A646" s="9">
        <v>39142</v>
      </c>
      <c r="B646" s="8">
        <v>4</v>
      </c>
    </row>
    <row r="647" spans="1:2">
      <c r="A647" s="9">
        <v>39173</v>
      </c>
      <c r="B647" s="8">
        <v>3.8</v>
      </c>
    </row>
    <row r="648" spans="1:2">
      <c r="A648" s="9">
        <v>39203</v>
      </c>
      <c r="B648" s="8">
        <v>3.8</v>
      </c>
    </row>
    <row r="649" spans="1:2">
      <c r="A649" s="9">
        <v>39234</v>
      </c>
      <c r="B649" s="8">
        <v>3.7</v>
      </c>
    </row>
    <row r="650" spans="1:2">
      <c r="A650" s="9">
        <v>39264</v>
      </c>
      <c r="B650" s="8">
        <v>3.6</v>
      </c>
    </row>
    <row r="651" spans="1:2">
      <c r="A651" s="9">
        <v>39295</v>
      </c>
      <c r="B651" s="8">
        <v>3.7</v>
      </c>
    </row>
    <row r="652" spans="1:2">
      <c r="A652" s="9">
        <v>39326</v>
      </c>
      <c r="B652" s="8">
        <v>3.9</v>
      </c>
    </row>
    <row r="653" spans="1:2">
      <c r="A653" s="9">
        <v>39356</v>
      </c>
      <c r="B653" s="8">
        <v>4</v>
      </c>
    </row>
    <row r="654" spans="1:2">
      <c r="A654" s="9">
        <v>39387</v>
      </c>
      <c r="B654" s="8">
        <v>3.8</v>
      </c>
    </row>
    <row r="655" spans="1:2">
      <c r="A655" s="9">
        <v>39417</v>
      </c>
      <c r="B655" s="8">
        <v>3.7</v>
      </c>
    </row>
    <row r="656" spans="1:2">
      <c r="A656" s="9">
        <v>39448</v>
      </c>
      <c r="B656" s="8">
        <v>3.9</v>
      </c>
    </row>
    <row r="657" spans="1:2">
      <c r="A657" s="9">
        <v>39479</v>
      </c>
      <c r="B657" s="8">
        <v>4</v>
      </c>
    </row>
    <row r="658" spans="1:2">
      <c r="A658" s="9">
        <v>39508</v>
      </c>
      <c r="B658" s="8">
        <v>3.8</v>
      </c>
    </row>
    <row r="659" spans="1:2">
      <c r="A659" s="9">
        <v>39539</v>
      </c>
      <c r="B659" s="8">
        <v>3.9</v>
      </c>
    </row>
    <row r="660" spans="1:2">
      <c r="A660" s="9">
        <v>39569</v>
      </c>
      <c r="B660" s="8">
        <v>4</v>
      </c>
    </row>
    <row r="661" spans="1:2">
      <c r="A661" s="9">
        <v>39600</v>
      </c>
      <c r="B661" s="8">
        <v>4</v>
      </c>
    </row>
    <row r="662" spans="1:2">
      <c r="A662" s="9">
        <v>39630</v>
      </c>
      <c r="B662" s="8">
        <v>3.9</v>
      </c>
    </row>
    <row r="663" spans="1:2">
      <c r="A663" s="9">
        <v>39661</v>
      </c>
      <c r="B663" s="8">
        <v>4.0999999999999996</v>
      </c>
    </row>
    <row r="664" spans="1:2">
      <c r="A664" s="9">
        <v>39692</v>
      </c>
      <c r="B664" s="8">
        <v>4</v>
      </c>
    </row>
    <row r="665" spans="1:2">
      <c r="A665" s="9">
        <v>39722</v>
      </c>
      <c r="B665" s="8">
        <v>3.8</v>
      </c>
    </row>
    <row r="666" spans="1:2">
      <c r="A666" s="9">
        <v>39753</v>
      </c>
      <c r="B666" s="8">
        <v>4</v>
      </c>
    </row>
    <row r="667" spans="1:2">
      <c r="A667" s="9">
        <v>39783</v>
      </c>
      <c r="B667" s="8">
        <v>4.4000000000000004</v>
      </c>
    </row>
    <row r="668" spans="1:2">
      <c r="A668" s="9">
        <v>39814</v>
      </c>
      <c r="B668" s="8">
        <v>4.3</v>
      </c>
    </row>
    <row r="669" spans="1:2">
      <c r="A669" s="9">
        <v>39845</v>
      </c>
      <c r="B669" s="8">
        <v>4.5999999999999996</v>
      </c>
    </row>
    <row r="670" spans="1:2">
      <c r="A670" s="9">
        <v>39873</v>
      </c>
      <c r="B670" s="8">
        <v>4.8</v>
      </c>
    </row>
    <row r="671" spans="1:2">
      <c r="A671" s="9">
        <v>39904</v>
      </c>
      <c r="B671" s="8">
        <v>4.9000000000000004</v>
      </c>
    </row>
    <row r="672" spans="1:2">
      <c r="A672" s="9">
        <v>39934</v>
      </c>
      <c r="B672" s="8">
        <v>5.0999999999999996</v>
      </c>
    </row>
    <row r="673" spans="1:2">
      <c r="A673" s="9">
        <v>39965</v>
      </c>
      <c r="B673" s="8">
        <v>5.2</v>
      </c>
    </row>
    <row r="674" spans="1:2">
      <c r="A674" s="9">
        <v>39995</v>
      </c>
      <c r="B674" s="8">
        <v>5.5</v>
      </c>
    </row>
    <row r="675" spans="1:2">
      <c r="A675" s="9">
        <v>40026</v>
      </c>
      <c r="B675" s="8">
        <v>5.4</v>
      </c>
    </row>
    <row r="676" spans="1:2">
      <c r="A676" s="9">
        <v>40057</v>
      </c>
      <c r="B676" s="8">
        <v>5.4</v>
      </c>
    </row>
    <row r="677" spans="1:2">
      <c r="A677" s="9">
        <v>40087</v>
      </c>
      <c r="B677" s="8">
        <v>5.2</v>
      </c>
    </row>
    <row r="678" spans="1:2">
      <c r="A678" s="9">
        <v>40118</v>
      </c>
      <c r="B678" s="8">
        <v>5.2</v>
      </c>
    </row>
    <row r="679" spans="1:2">
      <c r="A679" s="9">
        <v>40148</v>
      </c>
      <c r="B679" s="8">
        <v>5.2</v>
      </c>
    </row>
    <row r="680" spans="1:2">
      <c r="A680" s="9">
        <v>40179</v>
      </c>
      <c r="B680" s="8">
        <v>5</v>
      </c>
    </row>
    <row r="681" spans="1:2">
      <c r="A681" s="9">
        <v>40210</v>
      </c>
      <c r="B681" s="8">
        <v>5</v>
      </c>
    </row>
    <row r="682" spans="1:2">
      <c r="A682" s="9">
        <v>40238</v>
      </c>
      <c r="B682" s="8">
        <v>5.0999999999999996</v>
      </c>
    </row>
    <row r="683" spans="1:2">
      <c r="A683" s="9">
        <v>40269</v>
      </c>
      <c r="B683" s="8">
        <v>5.0999999999999996</v>
      </c>
    </row>
    <row r="684" spans="1:2">
      <c r="A684" s="9">
        <v>40299</v>
      </c>
      <c r="B684" s="8">
        <v>5.0999999999999996</v>
      </c>
    </row>
    <row r="685" spans="1:2">
      <c r="A685" s="9">
        <v>40330</v>
      </c>
      <c r="B685" s="8">
        <v>5.2</v>
      </c>
    </row>
    <row r="686" spans="1:2">
      <c r="A686" s="9">
        <v>40360</v>
      </c>
      <c r="B686" s="8">
        <v>5</v>
      </c>
    </row>
    <row r="687" spans="1:2">
      <c r="A687" s="9">
        <v>40391</v>
      </c>
      <c r="B687" s="8">
        <v>5.0999999999999996</v>
      </c>
    </row>
    <row r="688" spans="1:2">
      <c r="A688" s="9">
        <v>40422</v>
      </c>
      <c r="B688" s="8">
        <v>5.0999999999999996</v>
      </c>
    </row>
    <row r="689" spans="1:3">
      <c r="A689" s="9">
        <v>40452</v>
      </c>
      <c r="B689" s="8">
        <v>5.0999999999999996</v>
      </c>
      <c r="C689" s="40"/>
    </row>
    <row r="690" spans="1:3">
      <c r="A690" s="9">
        <v>40483</v>
      </c>
      <c r="B690" s="8">
        <v>5.0999999999999996</v>
      </c>
    </row>
    <row r="691" spans="1:3">
      <c r="A691" s="9">
        <v>40513</v>
      </c>
      <c r="B691" s="8">
        <v>4.9000000000000004</v>
      </c>
    </row>
    <row r="692" spans="1:3">
      <c r="A692" s="9">
        <v>40544</v>
      </c>
      <c r="B692" s="8">
        <v>4.8</v>
      </c>
    </row>
    <row r="693" spans="1:3">
      <c r="A693" s="9">
        <v>40575</v>
      </c>
      <c r="B693" s="8">
        <v>4.7</v>
      </c>
    </row>
    <row r="694" spans="1:3">
      <c r="A694" s="9">
        <v>40603</v>
      </c>
      <c r="B694" s="8">
        <v>4.7</v>
      </c>
    </row>
    <row r="695" spans="1:3">
      <c r="A695" s="9">
        <v>40634</v>
      </c>
      <c r="B695" s="8">
        <v>4.7</v>
      </c>
    </row>
    <row r="696" spans="1:3">
      <c r="A696" s="9">
        <v>40664</v>
      </c>
      <c r="B696" s="8">
        <v>4.5999999999999996</v>
      </c>
    </row>
    <row r="697" spans="1:3">
      <c r="A697" s="9">
        <v>40695</v>
      </c>
      <c r="B697" s="8">
        <v>4.7</v>
      </c>
    </row>
    <row r="698" spans="1:3">
      <c r="A698" s="9">
        <v>40725</v>
      </c>
      <c r="B698" s="8">
        <v>4.7</v>
      </c>
    </row>
    <row r="699" spans="1:3">
      <c r="A699" s="9">
        <v>40756</v>
      </c>
      <c r="B699" s="8">
        <v>4.5</v>
      </c>
    </row>
    <row r="700" spans="1:3">
      <c r="A700" s="9">
        <v>40787</v>
      </c>
      <c r="B700" s="8">
        <v>4.2</v>
      </c>
    </row>
    <row r="701" spans="1:3">
      <c r="A701" s="9">
        <v>40817</v>
      </c>
      <c r="B701" s="8">
        <v>4.5</v>
      </c>
    </row>
    <row r="702" spans="1:3">
      <c r="A702" s="9">
        <v>40848</v>
      </c>
      <c r="B702" s="8">
        <v>4.5</v>
      </c>
    </row>
    <row r="703" spans="1:3">
      <c r="A703" s="9">
        <v>40878</v>
      </c>
      <c r="B703" s="8">
        <v>4.5</v>
      </c>
    </row>
    <row r="704" spans="1:3">
      <c r="A704" s="9">
        <v>40909</v>
      </c>
      <c r="B704" s="8">
        <v>4.5</v>
      </c>
    </row>
    <row r="705" spans="1:3">
      <c r="A705" s="9">
        <v>40940</v>
      </c>
      <c r="B705" s="8">
        <v>4.5</v>
      </c>
    </row>
    <row r="706" spans="1:3">
      <c r="A706" s="9">
        <v>40969</v>
      </c>
      <c r="B706" s="8">
        <v>4.5</v>
      </c>
    </row>
    <row r="707" spans="1:3">
      <c r="A707" s="9">
        <v>41000</v>
      </c>
      <c r="B707" s="8">
        <v>4.5</v>
      </c>
    </row>
    <row r="708" spans="1:3">
      <c r="A708" s="9">
        <v>41030</v>
      </c>
      <c r="B708" s="8">
        <v>4.4000000000000004</v>
      </c>
    </row>
    <row r="709" spans="1:3">
      <c r="A709" s="9">
        <v>41061</v>
      </c>
      <c r="B709" s="8">
        <v>4.3</v>
      </c>
    </row>
    <row r="710" spans="1:3">
      <c r="A710" s="9">
        <v>41091</v>
      </c>
      <c r="B710" s="8">
        <v>4.3</v>
      </c>
    </row>
    <row r="711" spans="1:3">
      <c r="A711" s="9">
        <v>41122</v>
      </c>
      <c r="B711" s="8">
        <v>4.2</v>
      </c>
    </row>
    <row r="712" spans="1:3">
      <c r="A712" s="9">
        <v>41153</v>
      </c>
      <c r="B712" s="8">
        <v>4.3</v>
      </c>
    </row>
    <row r="713" spans="1:3">
      <c r="A713" s="9">
        <v>41183</v>
      </c>
      <c r="B713" s="8">
        <v>4.2</v>
      </c>
    </row>
    <row r="714" spans="1:3">
      <c r="A714" s="9">
        <v>41214</v>
      </c>
      <c r="B714" s="8">
        <v>4.2</v>
      </c>
    </row>
    <row r="715" spans="1:3">
      <c r="A715" s="9">
        <v>41244</v>
      </c>
      <c r="B715" s="8">
        <v>4.3</v>
      </c>
    </row>
    <row r="716" spans="1:3" ht="17">
      <c r="A716" s="9">
        <v>41275</v>
      </c>
      <c r="B716" s="8">
        <v>4.2</v>
      </c>
      <c r="C716" s="41"/>
    </row>
    <row r="717" spans="1:3" ht="17">
      <c r="A717" s="9">
        <v>41306</v>
      </c>
      <c r="B717" s="8">
        <v>4.3</v>
      </c>
      <c r="C717" s="41"/>
    </row>
    <row r="718" spans="1:3" ht="17">
      <c r="A718" s="9">
        <v>41334</v>
      </c>
      <c r="B718" s="8">
        <v>4.0999999999999996</v>
      </c>
      <c r="C718" s="41"/>
    </row>
    <row r="719" spans="1:3" ht="17">
      <c r="A719" s="9">
        <v>41365</v>
      </c>
      <c r="B719" s="8">
        <v>4.0999999999999996</v>
      </c>
      <c r="C719" s="41"/>
    </row>
    <row r="720" spans="1:3" ht="17">
      <c r="A720" s="9">
        <v>41395</v>
      </c>
      <c r="B720" s="8">
        <v>4.0999999999999996</v>
      </c>
      <c r="C720" s="41"/>
    </row>
    <row r="721" spans="1:3" ht="17">
      <c r="A721" s="9">
        <v>41426</v>
      </c>
      <c r="B721" s="8">
        <v>3.9</v>
      </c>
      <c r="C721" s="41"/>
    </row>
    <row r="722" spans="1:3" ht="17">
      <c r="A722" s="9">
        <v>41456</v>
      </c>
      <c r="B722" s="8">
        <v>3.8</v>
      </c>
      <c r="C722" s="41"/>
    </row>
    <row r="723" spans="1:3" ht="17">
      <c r="A723" s="9">
        <v>41487</v>
      </c>
      <c r="B723" s="8">
        <v>4.0999999999999996</v>
      </c>
      <c r="C723" s="41"/>
    </row>
    <row r="724" spans="1:3" ht="17">
      <c r="A724" s="9">
        <v>41518</v>
      </c>
      <c r="B724" s="8">
        <v>4</v>
      </c>
      <c r="C724" s="41"/>
    </row>
    <row r="725" spans="1:3" ht="17">
      <c r="A725" s="9">
        <v>41548</v>
      </c>
      <c r="B725" s="8">
        <v>4</v>
      </c>
      <c r="C725" s="41"/>
    </row>
    <row r="726" spans="1:3" ht="17">
      <c r="A726" s="9">
        <v>41579</v>
      </c>
      <c r="B726" s="8">
        <v>4</v>
      </c>
      <c r="C726" s="41"/>
    </row>
    <row r="727" spans="1:3" ht="18" thickBot="1">
      <c r="B727" s="7">
        <v>3.7</v>
      </c>
      <c r="C727" s="42">
        <f>AVERAGE(B716:B727)</f>
        <v>4.0249999999999995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51"/>
  <sheetViews>
    <sheetView topLeftCell="A27" workbookViewId="0">
      <selection activeCell="A3" sqref="A3"/>
    </sheetView>
  </sheetViews>
  <sheetFormatPr baseColWidth="10" defaultRowHeight="15" x14ac:dyDescent="0"/>
  <cols>
    <col min="1" max="16384" width="10.83203125" style="47"/>
  </cols>
  <sheetData>
    <row r="1" spans="1:78">
      <c r="A1" s="47" t="s">
        <v>1659</v>
      </c>
      <c r="B1" s="47" t="s">
        <v>1658</v>
      </c>
      <c r="C1" s="47" t="s">
        <v>1657</v>
      </c>
      <c r="D1" s="47" t="s">
        <v>1656</v>
      </c>
      <c r="E1" s="47" t="s">
        <v>1655</v>
      </c>
      <c r="F1" s="47" t="s">
        <v>1654</v>
      </c>
      <c r="G1" s="47" t="s">
        <v>1653</v>
      </c>
      <c r="H1" s="47" t="s">
        <v>1652</v>
      </c>
      <c r="I1" s="47" t="s">
        <v>1651</v>
      </c>
      <c r="J1" s="47" t="s">
        <v>1650</v>
      </c>
      <c r="K1" s="47" t="s">
        <v>1649</v>
      </c>
      <c r="L1" s="47" t="s">
        <v>1648</v>
      </c>
      <c r="M1" s="47" t="s">
        <v>1647</v>
      </c>
      <c r="N1" s="47" t="s">
        <v>1646</v>
      </c>
      <c r="O1" s="47" t="s">
        <v>1645</v>
      </c>
      <c r="P1" s="47" t="s">
        <v>1644</v>
      </c>
      <c r="Q1" s="47" t="s">
        <v>1643</v>
      </c>
      <c r="R1" s="47" t="s">
        <v>1642</v>
      </c>
      <c r="S1" s="47" t="s">
        <v>1641</v>
      </c>
      <c r="T1" s="47" t="s">
        <v>1640</v>
      </c>
      <c r="U1" s="47" t="s">
        <v>1639</v>
      </c>
      <c r="V1" s="47" t="s">
        <v>1638</v>
      </c>
      <c r="W1" s="47" t="s">
        <v>1637</v>
      </c>
      <c r="X1" s="47" t="s">
        <v>1636</v>
      </c>
      <c r="Y1" s="47" t="s">
        <v>1635</v>
      </c>
      <c r="Z1" s="47" t="s">
        <v>1634</v>
      </c>
      <c r="AA1" s="47" t="s">
        <v>1633</v>
      </c>
      <c r="AB1" s="47" t="s">
        <v>1632</v>
      </c>
      <c r="AC1" s="47" t="s">
        <v>1631</v>
      </c>
      <c r="AD1" s="47" t="s">
        <v>1630</v>
      </c>
      <c r="AE1" s="47" t="s">
        <v>1629</v>
      </c>
      <c r="AF1" s="47" t="s">
        <v>1628</v>
      </c>
      <c r="AG1" s="47" t="s">
        <v>1627</v>
      </c>
      <c r="AH1" s="47" t="s">
        <v>1626</v>
      </c>
      <c r="AI1" s="47" t="s">
        <v>1625</v>
      </c>
      <c r="AJ1" s="47" t="s">
        <v>1624</v>
      </c>
      <c r="AK1" s="47" t="s">
        <v>1623</v>
      </c>
      <c r="AL1" s="47" t="s">
        <v>1622</v>
      </c>
      <c r="AM1" s="47" t="s">
        <v>1621</v>
      </c>
      <c r="AN1" s="47" t="s">
        <v>1620</v>
      </c>
      <c r="AO1" s="47" t="s">
        <v>1619</v>
      </c>
      <c r="AP1" s="47" t="s">
        <v>1618</v>
      </c>
      <c r="AQ1" s="47" t="s">
        <v>1617</v>
      </c>
      <c r="AR1" s="47" t="s">
        <v>1616</v>
      </c>
      <c r="AS1" s="47" t="s">
        <v>1615</v>
      </c>
      <c r="AT1" s="47" t="s">
        <v>1614</v>
      </c>
      <c r="AU1" s="47" t="s">
        <v>1613</v>
      </c>
      <c r="AV1" s="47" t="s">
        <v>1612</v>
      </c>
      <c r="AW1" s="47" t="s">
        <v>1611</v>
      </c>
      <c r="AX1" s="47" t="s">
        <v>1610</v>
      </c>
      <c r="AY1" s="47" t="s">
        <v>1609</v>
      </c>
      <c r="AZ1" s="47" t="s">
        <v>1608</v>
      </c>
      <c r="BA1" s="47" t="s">
        <v>1607</v>
      </c>
      <c r="BB1" s="47" t="s">
        <v>1606</v>
      </c>
      <c r="BC1" s="47" t="s">
        <v>1605</v>
      </c>
      <c r="BD1" s="47" t="s">
        <v>1604</v>
      </c>
      <c r="BE1" s="47" t="s">
        <v>1603</v>
      </c>
      <c r="BF1" s="47" t="s">
        <v>1602</v>
      </c>
      <c r="BG1" s="47" t="s">
        <v>1601</v>
      </c>
      <c r="BH1" s="47" t="s">
        <v>1600</v>
      </c>
      <c r="BI1" s="47" t="s">
        <v>1599</v>
      </c>
      <c r="BJ1" s="47" t="s">
        <v>1598</v>
      </c>
      <c r="BK1" s="47" t="s">
        <v>1597</v>
      </c>
      <c r="BL1" s="47" t="s">
        <v>1596</v>
      </c>
      <c r="BM1" s="47" t="s">
        <v>1595</v>
      </c>
      <c r="BN1" s="47" t="s">
        <v>1594</v>
      </c>
      <c r="BO1" s="47" t="s">
        <v>1593</v>
      </c>
      <c r="BP1" s="47" t="s">
        <v>1592</v>
      </c>
      <c r="BQ1" s="47" t="s">
        <v>1591</v>
      </c>
      <c r="BR1" s="47" t="s">
        <v>1590</v>
      </c>
      <c r="BS1" s="47" t="s">
        <v>1589</v>
      </c>
      <c r="BT1" s="47" t="s">
        <v>1588</v>
      </c>
      <c r="BU1" s="47" t="s">
        <v>1587</v>
      </c>
      <c r="BV1" s="47" t="s">
        <v>1586</v>
      </c>
      <c r="BW1" s="47" t="s">
        <v>1585</v>
      </c>
      <c r="BX1" s="47" t="s">
        <v>1584</v>
      </c>
      <c r="BY1" s="47" t="s">
        <v>1583</v>
      </c>
      <c r="BZ1" s="47" t="s">
        <v>1582</v>
      </c>
    </row>
    <row r="2" spans="1:78">
      <c r="A2" s="47" t="s">
        <v>1581</v>
      </c>
      <c r="B2" s="47" t="s">
        <v>1580</v>
      </c>
      <c r="C2" s="47" t="s">
        <v>1579</v>
      </c>
      <c r="D2" s="47" t="s">
        <v>1578</v>
      </c>
      <c r="E2" s="47" t="s">
        <v>1577</v>
      </c>
      <c r="F2" s="47" t="s">
        <v>1576</v>
      </c>
      <c r="G2" s="47" t="s">
        <v>1575</v>
      </c>
      <c r="H2" s="47" t="s">
        <v>1574</v>
      </c>
      <c r="I2" s="47" t="s">
        <v>1573</v>
      </c>
      <c r="J2" s="47" t="s">
        <v>1572</v>
      </c>
      <c r="K2" s="47" t="s">
        <v>1571</v>
      </c>
      <c r="L2" s="47" t="s">
        <v>1570</v>
      </c>
      <c r="M2" s="47" t="s">
        <v>1569</v>
      </c>
      <c r="N2" s="47" t="s">
        <v>1568</v>
      </c>
      <c r="O2" s="47" t="s">
        <v>1567</v>
      </c>
      <c r="P2" s="47" t="s">
        <v>1566</v>
      </c>
      <c r="Q2" s="47" t="s">
        <v>1565</v>
      </c>
      <c r="R2" s="47" t="s">
        <v>1564</v>
      </c>
      <c r="S2" s="47" t="s">
        <v>1563</v>
      </c>
      <c r="T2" s="47" t="s">
        <v>1562</v>
      </c>
      <c r="U2" s="47" t="s">
        <v>1561</v>
      </c>
      <c r="V2" s="47" t="s">
        <v>1560</v>
      </c>
      <c r="W2" s="47" t="s">
        <v>1559</v>
      </c>
      <c r="X2" s="47" t="s">
        <v>1558</v>
      </c>
      <c r="Y2" s="47" t="s">
        <v>1557</v>
      </c>
      <c r="Z2" s="47" t="s">
        <v>1556</v>
      </c>
      <c r="AA2" s="47" t="s">
        <v>1555</v>
      </c>
      <c r="AB2" s="47" t="s">
        <v>1554</v>
      </c>
      <c r="AC2" s="47" t="s">
        <v>1553</v>
      </c>
      <c r="AD2" s="47" t="s">
        <v>1552</v>
      </c>
      <c r="AE2" s="47" t="s">
        <v>1551</v>
      </c>
      <c r="AF2" s="47" t="s">
        <v>1550</v>
      </c>
      <c r="AG2" s="47" t="s">
        <v>1549</v>
      </c>
      <c r="AH2" s="47" t="s">
        <v>1548</v>
      </c>
      <c r="AI2" s="47" t="s">
        <v>1547</v>
      </c>
      <c r="AJ2" s="47" t="s">
        <v>1546</v>
      </c>
      <c r="AK2" s="47" t="s">
        <v>1545</v>
      </c>
      <c r="AL2" s="47" t="s">
        <v>1544</v>
      </c>
      <c r="AM2" s="47" t="s">
        <v>1543</v>
      </c>
      <c r="AN2" s="47" t="s">
        <v>1542</v>
      </c>
      <c r="AO2" s="47" t="s">
        <v>1541</v>
      </c>
      <c r="AP2" s="47" t="s">
        <v>1540</v>
      </c>
      <c r="AQ2" s="47" t="s">
        <v>1539</v>
      </c>
      <c r="AR2" s="47" t="s">
        <v>1538</v>
      </c>
      <c r="AS2" s="47" t="s">
        <v>1537</v>
      </c>
      <c r="AT2" s="47" t="s">
        <v>1536</v>
      </c>
      <c r="AU2" s="47" t="s">
        <v>1535</v>
      </c>
      <c r="AV2" s="47" t="s">
        <v>1534</v>
      </c>
      <c r="AW2" s="47" t="s">
        <v>1533</v>
      </c>
      <c r="AX2" s="47" t="s">
        <v>1532</v>
      </c>
      <c r="AY2" s="47" t="s">
        <v>1531</v>
      </c>
      <c r="AZ2" s="47" t="s">
        <v>1530</v>
      </c>
      <c r="BA2" s="47" t="s">
        <v>1529</v>
      </c>
      <c r="BB2" s="47" t="s">
        <v>1528</v>
      </c>
      <c r="BC2" s="47" t="s">
        <v>1527</v>
      </c>
      <c r="BD2" s="47" t="s">
        <v>1526</v>
      </c>
      <c r="BE2" s="47" t="s">
        <v>1525</v>
      </c>
      <c r="BF2" s="47" t="s">
        <v>1524</v>
      </c>
      <c r="BG2" s="47" t="s">
        <v>1523</v>
      </c>
      <c r="BH2" s="47" t="s">
        <v>1522</v>
      </c>
      <c r="BI2" s="47" t="s">
        <v>1521</v>
      </c>
      <c r="BJ2" s="47" t="s">
        <v>1520</v>
      </c>
      <c r="BK2" s="47" t="s">
        <v>1519</v>
      </c>
      <c r="BL2" s="47" t="s">
        <v>1518</v>
      </c>
      <c r="BM2" s="47" t="s">
        <v>1517</v>
      </c>
      <c r="BN2" s="47" t="s">
        <v>1516</v>
      </c>
      <c r="BO2" s="47" t="s">
        <v>1515</v>
      </c>
      <c r="BP2" s="47" t="s">
        <v>1514</v>
      </c>
      <c r="BQ2" s="47" t="s">
        <v>1513</v>
      </c>
      <c r="BR2" s="47" t="s">
        <v>1512</v>
      </c>
      <c r="BS2" s="47" t="s">
        <v>1511</v>
      </c>
      <c r="BT2" s="47" t="s">
        <v>1510</v>
      </c>
      <c r="BU2" s="47" t="s">
        <v>1509</v>
      </c>
      <c r="BV2" s="47" t="s">
        <v>1508</v>
      </c>
      <c r="BW2" s="47" t="s">
        <v>1507</v>
      </c>
      <c r="BX2" s="47" t="s">
        <v>1506</v>
      </c>
      <c r="BY2" s="47" t="s">
        <v>1505</v>
      </c>
      <c r="BZ2" s="47" t="s">
        <v>1504</v>
      </c>
    </row>
    <row r="3" spans="1:78">
      <c r="A3" s="47" t="s">
        <v>1503</v>
      </c>
      <c r="B3" s="47">
        <v>1</v>
      </c>
      <c r="C3" s="47">
        <v>161</v>
      </c>
      <c r="D3" s="47">
        <v>163</v>
      </c>
      <c r="E3" s="47">
        <v>166</v>
      </c>
      <c r="F3" s="47">
        <v>168</v>
      </c>
      <c r="G3" s="47">
        <v>2</v>
      </c>
      <c r="H3" s="47">
        <v>157</v>
      </c>
      <c r="I3" s="47">
        <v>172</v>
      </c>
      <c r="J3" s="47">
        <v>3</v>
      </c>
      <c r="K3" s="47">
        <v>8</v>
      </c>
      <c r="L3" s="47">
        <v>9</v>
      </c>
      <c r="M3" s="47">
        <v>13</v>
      </c>
      <c r="N3" s="47">
        <v>16</v>
      </c>
      <c r="O3" s="47">
        <v>21</v>
      </c>
      <c r="P3" s="47">
        <v>22</v>
      </c>
      <c r="Q3" s="47">
        <v>27</v>
      </c>
      <c r="R3" s="47">
        <v>28</v>
      </c>
      <c r="S3" s="47">
        <v>30</v>
      </c>
      <c r="T3" s="47">
        <v>33</v>
      </c>
      <c r="U3" s="47">
        <v>34</v>
      </c>
      <c r="V3" s="47">
        <v>37</v>
      </c>
      <c r="W3" s="47">
        <v>41</v>
      </c>
      <c r="X3" s="47">
        <v>42</v>
      </c>
      <c r="Y3" s="47">
        <v>45</v>
      </c>
      <c r="Z3" s="47">
        <v>164</v>
      </c>
      <c r="AA3" s="47">
        <v>46</v>
      </c>
      <c r="AB3" s="47">
        <v>165</v>
      </c>
      <c r="AC3" s="47">
        <v>51</v>
      </c>
      <c r="AD3" s="47">
        <v>54</v>
      </c>
      <c r="AE3" s="47">
        <v>56</v>
      </c>
      <c r="AF3" s="47">
        <v>57</v>
      </c>
      <c r="AG3" s="47">
        <v>58</v>
      </c>
      <c r="AH3" s="47">
        <v>59</v>
      </c>
      <c r="AI3" s="47">
        <v>60</v>
      </c>
      <c r="AJ3" s="47">
        <v>61</v>
      </c>
      <c r="AK3" s="47">
        <v>66</v>
      </c>
      <c r="AL3" s="47">
        <v>70</v>
      </c>
      <c r="AM3" s="47">
        <v>73</v>
      </c>
      <c r="AN3" s="47">
        <v>77</v>
      </c>
      <c r="AO3" s="47">
        <v>81</v>
      </c>
      <c r="AP3" s="47">
        <v>82</v>
      </c>
      <c r="AQ3" s="47">
        <v>83</v>
      </c>
      <c r="AR3" s="47">
        <v>84</v>
      </c>
      <c r="AS3" s="47">
        <v>85</v>
      </c>
      <c r="AT3" s="47">
        <v>89</v>
      </c>
      <c r="AU3" s="47">
        <v>90</v>
      </c>
      <c r="AV3" s="47">
        <v>94</v>
      </c>
      <c r="AW3" s="47">
        <v>98</v>
      </c>
      <c r="AX3" s="47">
        <v>103</v>
      </c>
      <c r="AY3" s="47">
        <v>106</v>
      </c>
      <c r="AZ3" s="47">
        <v>107</v>
      </c>
      <c r="BA3" s="47">
        <v>108</v>
      </c>
      <c r="BB3" s="47">
        <v>109</v>
      </c>
      <c r="BC3" s="47">
        <v>110</v>
      </c>
      <c r="BD3" s="47">
        <v>111</v>
      </c>
      <c r="BE3" s="47">
        <v>112</v>
      </c>
      <c r="BF3" s="47">
        <v>113</v>
      </c>
      <c r="BG3" s="47">
        <v>117</v>
      </c>
      <c r="BH3" s="47">
        <v>118</v>
      </c>
      <c r="BI3" s="47">
        <v>119</v>
      </c>
      <c r="BJ3" s="47">
        <v>120</v>
      </c>
      <c r="BK3" s="47">
        <v>121</v>
      </c>
      <c r="BL3" s="47">
        <v>122</v>
      </c>
      <c r="BM3" s="47">
        <v>123</v>
      </c>
      <c r="BN3" s="47">
        <v>128</v>
      </c>
      <c r="BO3" s="47">
        <v>134</v>
      </c>
      <c r="BP3" s="47">
        <v>138</v>
      </c>
      <c r="BQ3" s="47">
        <v>145</v>
      </c>
      <c r="BR3" s="47">
        <v>146</v>
      </c>
      <c r="BS3" s="47">
        <v>147</v>
      </c>
      <c r="BT3" s="47">
        <v>151</v>
      </c>
      <c r="BU3" s="47">
        <v>155</v>
      </c>
      <c r="BV3" s="47">
        <v>156</v>
      </c>
      <c r="BW3" s="47">
        <v>167</v>
      </c>
      <c r="BX3" s="47">
        <v>162</v>
      </c>
      <c r="BY3" s="47">
        <v>173</v>
      </c>
      <c r="BZ3" s="47">
        <v>169</v>
      </c>
    </row>
    <row r="4" spans="1:78">
      <c r="A4" s="47" t="s">
        <v>1502</v>
      </c>
      <c r="B4" s="47">
        <v>1</v>
      </c>
      <c r="C4" s="47">
        <v>740</v>
      </c>
      <c r="D4" s="47">
        <v>742</v>
      </c>
      <c r="E4" s="47">
        <v>745</v>
      </c>
      <c r="F4" s="47">
        <v>747</v>
      </c>
      <c r="G4" s="47">
        <v>2</v>
      </c>
      <c r="H4" s="47">
        <v>736</v>
      </c>
      <c r="I4" s="47">
        <v>741</v>
      </c>
      <c r="J4" s="47">
        <v>3</v>
      </c>
      <c r="K4" s="47">
        <v>23</v>
      </c>
      <c r="L4" s="47">
        <v>24</v>
      </c>
      <c r="M4" s="47">
        <v>59</v>
      </c>
      <c r="N4" s="47">
        <v>72</v>
      </c>
      <c r="O4" s="47">
        <v>85</v>
      </c>
      <c r="P4" s="47">
        <v>86</v>
      </c>
      <c r="Q4" s="47">
        <v>137</v>
      </c>
      <c r="R4" s="47">
        <v>138</v>
      </c>
      <c r="S4" s="47">
        <v>159</v>
      </c>
      <c r="T4" s="47">
        <v>181</v>
      </c>
      <c r="U4" s="47">
        <v>198</v>
      </c>
      <c r="V4" s="47">
        <v>221</v>
      </c>
      <c r="W4" s="47">
        <v>239</v>
      </c>
      <c r="X4" s="47">
        <v>249</v>
      </c>
      <c r="Y4" s="47">
        <v>277</v>
      </c>
      <c r="Z4" s="47">
        <v>743</v>
      </c>
      <c r="AA4" s="47">
        <v>278</v>
      </c>
      <c r="AB4" s="47">
        <v>744</v>
      </c>
      <c r="AC4" s="47">
        <v>286</v>
      </c>
      <c r="AD4" s="47">
        <v>306</v>
      </c>
      <c r="AE4" s="47">
        <v>307</v>
      </c>
      <c r="AF4" s="47">
        <v>309</v>
      </c>
      <c r="AG4" s="47">
        <v>312</v>
      </c>
      <c r="AH4" s="47">
        <v>314</v>
      </c>
      <c r="AI4" s="47">
        <v>317</v>
      </c>
      <c r="AJ4" s="47">
        <v>318</v>
      </c>
      <c r="AK4" s="47">
        <v>337</v>
      </c>
      <c r="AL4" s="47">
        <v>342</v>
      </c>
      <c r="AM4" s="47">
        <v>348</v>
      </c>
      <c r="AN4" s="47">
        <v>366</v>
      </c>
      <c r="AO4" s="47">
        <v>381</v>
      </c>
      <c r="AP4" s="47">
        <v>389</v>
      </c>
      <c r="AQ4" s="47">
        <v>390</v>
      </c>
      <c r="AR4" s="47">
        <v>391</v>
      </c>
      <c r="AS4" s="47">
        <v>394</v>
      </c>
      <c r="AT4" s="47">
        <v>424</v>
      </c>
      <c r="AU4" s="47">
        <v>425</v>
      </c>
      <c r="AV4" s="47">
        <v>442</v>
      </c>
      <c r="AW4" s="47">
        <v>453</v>
      </c>
      <c r="AX4" s="47">
        <v>460</v>
      </c>
      <c r="AY4" s="47">
        <v>468</v>
      </c>
      <c r="AZ4" s="47">
        <v>473</v>
      </c>
      <c r="BA4" s="47">
        <v>474</v>
      </c>
      <c r="BB4" s="47">
        <v>487</v>
      </c>
      <c r="BC4" s="47">
        <v>498</v>
      </c>
      <c r="BD4" s="47">
        <v>504</v>
      </c>
      <c r="BE4" s="47">
        <v>505</v>
      </c>
      <c r="BF4" s="47">
        <v>523</v>
      </c>
      <c r="BG4" s="47">
        <v>550</v>
      </c>
      <c r="BH4" s="47">
        <v>558</v>
      </c>
      <c r="BI4" s="47">
        <v>559</v>
      </c>
      <c r="BJ4" s="47">
        <v>571</v>
      </c>
      <c r="BK4" s="47">
        <v>574</v>
      </c>
      <c r="BL4" s="47">
        <v>578</v>
      </c>
      <c r="BM4" s="47">
        <v>579</v>
      </c>
      <c r="BN4" s="47">
        <v>591</v>
      </c>
      <c r="BO4" s="47">
        <v>629</v>
      </c>
      <c r="BP4" s="47">
        <v>641</v>
      </c>
      <c r="BQ4" s="47">
        <v>681</v>
      </c>
      <c r="BR4" s="47">
        <v>682</v>
      </c>
      <c r="BS4" s="47">
        <v>689</v>
      </c>
      <c r="BT4" s="47">
        <v>713</v>
      </c>
      <c r="BU4" s="47">
        <v>725</v>
      </c>
      <c r="BV4" s="47">
        <v>728</v>
      </c>
      <c r="BW4" s="47">
        <v>746</v>
      </c>
      <c r="BX4" s="47">
        <v>748</v>
      </c>
      <c r="BY4" s="47">
        <v>749</v>
      </c>
      <c r="BZ4" s="47">
        <v>750</v>
      </c>
    </row>
    <row r="5" spans="1:78">
      <c r="A5" s="47" t="s">
        <v>1501</v>
      </c>
      <c r="B5" s="47">
        <v>3157986390</v>
      </c>
      <c r="C5" s="47">
        <v>3032966069</v>
      </c>
      <c r="D5" s="47">
        <v>2665834914</v>
      </c>
      <c r="E5" s="47">
        <v>2540814593</v>
      </c>
      <c r="F5" s="47">
        <v>2156138193</v>
      </c>
      <c r="G5" s="47">
        <v>797528399</v>
      </c>
      <c r="H5" s="47">
        <v>125020321</v>
      </c>
      <c r="I5" s="47">
        <v>672508078</v>
      </c>
      <c r="J5" s="47">
        <v>68469210</v>
      </c>
      <c r="K5" s="47">
        <v>69438002</v>
      </c>
      <c r="L5" s="47">
        <v>40456237</v>
      </c>
      <c r="M5" s="47">
        <v>64498902</v>
      </c>
      <c r="N5" s="47">
        <v>33323947</v>
      </c>
      <c r="O5" s="47">
        <v>85887615</v>
      </c>
      <c r="P5" s="47">
        <v>55384707</v>
      </c>
      <c r="Q5" s="47">
        <v>30728767</v>
      </c>
      <c r="R5" s="47">
        <v>29179377</v>
      </c>
      <c r="S5" s="47">
        <v>33715019</v>
      </c>
      <c r="T5" s="47">
        <v>70816953</v>
      </c>
      <c r="U5" s="47">
        <v>88345330</v>
      </c>
      <c r="V5" s="47">
        <v>44766611</v>
      </c>
      <c r="W5" s="47">
        <v>39426117</v>
      </c>
      <c r="X5" s="47">
        <v>168111926</v>
      </c>
      <c r="Y5" s="47">
        <v>670268861</v>
      </c>
      <c r="Z5" s="47">
        <v>178117385</v>
      </c>
      <c r="AA5" s="47">
        <v>588985146</v>
      </c>
      <c r="AB5" s="47">
        <v>96833670</v>
      </c>
      <c r="AC5" s="47">
        <v>81283715</v>
      </c>
      <c r="AD5" s="47">
        <v>222477832</v>
      </c>
      <c r="AE5" s="47">
        <v>99967498</v>
      </c>
      <c r="AF5" s="47">
        <v>55714670</v>
      </c>
      <c r="AG5" s="47">
        <v>15764004</v>
      </c>
      <c r="AH5" s="47">
        <v>51031660</v>
      </c>
      <c r="AI5" s="47">
        <v>109055487</v>
      </c>
      <c r="AJ5" s="47">
        <v>38125359</v>
      </c>
      <c r="AK5" s="47">
        <v>7480339</v>
      </c>
      <c r="AL5" s="47">
        <v>7435207</v>
      </c>
      <c r="AM5" s="47">
        <v>22172244</v>
      </c>
      <c r="AN5" s="47">
        <v>24048248</v>
      </c>
      <c r="AO5" s="47">
        <v>9794090</v>
      </c>
      <c r="AP5" s="47">
        <v>127975371</v>
      </c>
      <c r="AQ5" s="47">
        <v>56698422</v>
      </c>
      <c r="AR5" s="47">
        <v>2697210</v>
      </c>
      <c r="AS5" s="47">
        <v>54001212</v>
      </c>
      <c r="AT5" s="47">
        <v>37076380</v>
      </c>
      <c r="AU5" s="47">
        <v>25479865</v>
      </c>
      <c r="AV5" s="47">
        <v>11596515</v>
      </c>
      <c r="AW5" s="47">
        <v>15517761</v>
      </c>
      <c r="AX5" s="47">
        <v>10307727</v>
      </c>
      <c r="AY5" s="47">
        <v>8375081</v>
      </c>
      <c r="AZ5" s="47">
        <v>135270948</v>
      </c>
      <c r="BA5" s="47">
        <v>40885968</v>
      </c>
      <c r="BB5" s="47">
        <v>24165360</v>
      </c>
      <c r="BC5" s="47">
        <v>70219620</v>
      </c>
      <c r="BD5" s="47">
        <v>448665375</v>
      </c>
      <c r="BE5" s="47">
        <v>66332395</v>
      </c>
      <c r="BF5" s="47">
        <v>258833545</v>
      </c>
      <c r="BG5" s="47">
        <v>123499435</v>
      </c>
      <c r="BH5" s="47">
        <v>105619069</v>
      </c>
      <c r="BI5" s="47">
        <v>72064482</v>
      </c>
      <c r="BJ5" s="47">
        <v>2856923</v>
      </c>
      <c r="BK5" s="47">
        <v>30697664</v>
      </c>
      <c r="BL5" s="47">
        <v>361490033</v>
      </c>
      <c r="BM5" s="47">
        <v>53953767</v>
      </c>
      <c r="BN5" s="47">
        <v>68666913</v>
      </c>
      <c r="BO5" s="47">
        <v>44733243</v>
      </c>
      <c r="BP5" s="47">
        <v>194136110</v>
      </c>
      <c r="BQ5" s="47">
        <v>179635015</v>
      </c>
      <c r="BR5" s="47">
        <v>37344406</v>
      </c>
      <c r="BS5" s="47">
        <v>43764297</v>
      </c>
      <c r="BT5" s="47">
        <v>19974306</v>
      </c>
      <c r="BU5" s="47">
        <v>16643680</v>
      </c>
      <c r="BV5" s="47">
        <v>61908326</v>
      </c>
      <c r="BW5" s="47">
        <v>243745915</v>
      </c>
      <c r="BX5" s="47">
        <v>130460394</v>
      </c>
      <c r="BY5" s="47">
        <v>391175486</v>
      </c>
      <c r="BZ5" s="47">
        <v>148323958</v>
      </c>
    </row>
    <row r="6" spans="1:78">
      <c r="A6" s="47" t="s">
        <v>1500</v>
      </c>
      <c r="B6" s="47">
        <v>10000</v>
      </c>
      <c r="C6" s="47">
        <v>9604</v>
      </c>
      <c r="D6" s="47">
        <v>8442</v>
      </c>
      <c r="E6" s="47">
        <v>8046</v>
      </c>
      <c r="F6" s="47">
        <v>6828</v>
      </c>
      <c r="G6" s="47">
        <v>2525</v>
      </c>
      <c r="H6" s="47">
        <v>396</v>
      </c>
      <c r="I6" s="47">
        <v>2130</v>
      </c>
      <c r="J6" s="47">
        <v>217</v>
      </c>
      <c r="K6" s="47">
        <v>220</v>
      </c>
      <c r="L6" s="47">
        <v>128</v>
      </c>
      <c r="M6" s="47">
        <v>204</v>
      </c>
      <c r="N6" s="47">
        <v>106</v>
      </c>
      <c r="O6" s="47">
        <v>272</v>
      </c>
      <c r="P6" s="47">
        <v>175</v>
      </c>
      <c r="Q6" s="47">
        <v>97</v>
      </c>
      <c r="R6" s="47">
        <v>92</v>
      </c>
      <c r="S6" s="47">
        <v>107</v>
      </c>
      <c r="T6" s="47">
        <v>224</v>
      </c>
      <c r="U6" s="47">
        <v>280</v>
      </c>
      <c r="V6" s="47">
        <v>142</v>
      </c>
      <c r="W6" s="47">
        <v>125</v>
      </c>
      <c r="X6" s="47">
        <v>532</v>
      </c>
      <c r="Y6" s="47">
        <v>2122</v>
      </c>
      <c r="Z6" s="47">
        <v>564</v>
      </c>
      <c r="AA6" s="47">
        <v>1865</v>
      </c>
      <c r="AB6" s="47">
        <v>307</v>
      </c>
      <c r="AC6" s="47">
        <v>257</v>
      </c>
      <c r="AD6" s="47">
        <v>704</v>
      </c>
      <c r="AE6" s="47">
        <v>317</v>
      </c>
      <c r="AF6" s="47">
        <v>176</v>
      </c>
      <c r="AG6" s="47">
        <v>50</v>
      </c>
      <c r="AH6" s="47">
        <v>162</v>
      </c>
      <c r="AI6" s="47">
        <v>345</v>
      </c>
      <c r="AJ6" s="47">
        <v>121</v>
      </c>
      <c r="AK6" s="47">
        <v>24</v>
      </c>
      <c r="AL6" s="47">
        <v>24</v>
      </c>
      <c r="AM6" s="47">
        <v>70</v>
      </c>
      <c r="AN6" s="47">
        <v>76</v>
      </c>
      <c r="AO6" s="47">
        <v>31</v>
      </c>
      <c r="AP6" s="47">
        <v>405</v>
      </c>
      <c r="AQ6" s="47">
        <v>180</v>
      </c>
      <c r="AR6" s="47">
        <v>9</v>
      </c>
      <c r="AS6" s="47">
        <v>171</v>
      </c>
      <c r="AT6" s="47">
        <v>117</v>
      </c>
      <c r="AU6" s="47">
        <v>81</v>
      </c>
      <c r="AV6" s="47">
        <v>37</v>
      </c>
      <c r="AW6" s="47">
        <v>49</v>
      </c>
      <c r="AX6" s="47">
        <v>33</v>
      </c>
      <c r="AY6" s="47">
        <v>27</v>
      </c>
      <c r="AZ6" s="47">
        <v>428</v>
      </c>
      <c r="BA6" s="47">
        <v>129</v>
      </c>
      <c r="BB6" s="47">
        <v>77</v>
      </c>
      <c r="BC6" s="47">
        <v>222</v>
      </c>
      <c r="BD6" s="47">
        <v>1421</v>
      </c>
      <c r="BE6" s="47">
        <v>210</v>
      </c>
      <c r="BF6" s="47">
        <v>820</v>
      </c>
      <c r="BG6" s="47">
        <v>391</v>
      </c>
      <c r="BH6" s="47">
        <v>334</v>
      </c>
      <c r="BI6" s="47">
        <v>228</v>
      </c>
      <c r="BJ6" s="47">
        <v>9</v>
      </c>
      <c r="BK6" s="47">
        <v>97</v>
      </c>
      <c r="BL6" s="47">
        <v>1145</v>
      </c>
      <c r="BM6" s="47">
        <v>171</v>
      </c>
      <c r="BN6" s="47">
        <v>217</v>
      </c>
      <c r="BO6" s="47">
        <v>142</v>
      </c>
      <c r="BP6" s="47">
        <v>615</v>
      </c>
      <c r="BQ6" s="47">
        <v>569</v>
      </c>
      <c r="BR6" s="47">
        <v>118</v>
      </c>
      <c r="BS6" s="47">
        <v>139</v>
      </c>
      <c r="BT6" s="47">
        <v>63</v>
      </c>
      <c r="BU6" s="47">
        <v>53</v>
      </c>
      <c r="BV6" s="47">
        <v>196</v>
      </c>
      <c r="BW6" s="47">
        <v>772</v>
      </c>
      <c r="BX6" s="47">
        <v>413</v>
      </c>
      <c r="BY6" s="47">
        <v>1239</v>
      </c>
      <c r="BZ6" s="47">
        <v>470</v>
      </c>
    </row>
    <row r="7" spans="1:78">
      <c r="A7" s="47">
        <v>1970</v>
      </c>
      <c r="B7" s="47">
        <v>32.6</v>
      </c>
      <c r="C7" s="47">
        <v>32.700000000000003</v>
      </c>
      <c r="D7" s="47">
        <v>33.4</v>
      </c>
      <c r="E7" s="47">
        <v>33.6</v>
      </c>
      <c r="F7" s="47">
        <v>32.200000000000003</v>
      </c>
      <c r="G7" s="47">
        <v>32.299999999999997</v>
      </c>
      <c r="H7" s="47">
        <v>30.5</v>
      </c>
      <c r="I7" s="47">
        <v>32.9</v>
      </c>
      <c r="J7" s="47">
        <v>35.299999999999997</v>
      </c>
      <c r="K7" s="47">
        <v>26.8</v>
      </c>
      <c r="L7" s="47">
        <v>29.1</v>
      </c>
      <c r="M7" s="47">
        <v>40.5</v>
      </c>
      <c r="N7" s="47">
        <v>51.1</v>
      </c>
      <c r="O7" s="47">
        <v>26.5</v>
      </c>
      <c r="P7" s="47">
        <v>28.4</v>
      </c>
      <c r="Q7" s="47">
        <v>38.299999999999997</v>
      </c>
      <c r="R7" s="47">
        <v>37.4</v>
      </c>
      <c r="S7" s="47">
        <v>47.8</v>
      </c>
      <c r="T7" s="47">
        <v>30.3</v>
      </c>
      <c r="U7" s="47">
        <v>26.6</v>
      </c>
      <c r="V7" s="47">
        <v>52.5</v>
      </c>
      <c r="W7" s="47">
        <v>44</v>
      </c>
      <c r="X7" s="47">
        <v>25.1</v>
      </c>
      <c r="Y7" s="47">
        <v>26.3</v>
      </c>
      <c r="Z7" s="47">
        <v>25</v>
      </c>
      <c r="AA7" s="47">
        <v>28</v>
      </c>
      <c r="AB7" s="47">
        <v>30</v>
      </c>
      <c r="AC7" s="47">
        <v>20.8</v>
      </c>
      <c r="AD7" s="47">
        <v>35</v>
      </c>
      <c r="AE7" s="47">
        <v>67.7</v>
      </c>
      <c r="AF7" s="47">
        <v>28</v>
      </c>
      <c r="AG7" s="47">
        <v>19.399999999999999</v>
      </c>
      <c r="AI7" s="47">
        <v>70.099999999999994</v>
      </c>
      <c r="AJ7" s="47">
        <v>164.4</v>
      </c>
      <c r="AK7" s="47">
        <v>64.900000000000006</v>
      </c>
      <c r="AL7" s="47">
        <v>66.7</v>
      </c>
      <c r="AM7" s="47">
        <v>33.299999999999997</v>
      </c>
      <c r="AN7" s="47">
        <v>67.599999999999994</v>
      </c>
      <c r="AO7" s="47">
        <v>18.8</v>
      </c>
      <c r="AP7" s="47">
        <v>29.9</v>
      </c>
      <c r="AQ7" s="47">
        <v>27.5</v>
      </c>
      <c r="AR7" s="47">
        <v>23.9</v>
      </c>
      <c r="AS7" s="47">
        <v>29.1</v>
      </c>
      <c r="AT7" s="47">
        <v>32.9</v>
      </c>
      <c r="AU7" s="47">
        <v>31.3</v>
      </c>
      <c r="AV7" s="47">
        <v>33.9</v>
      </c>
      <c r="AW7" s="47">
        <v>30</v>
      </c>
      <c r="AX7" s="47">
        <v>38.799999999999997</v>
      </c>
      <c r="AY7" s="47">
        <v>26.9</v>
      </c>
      <c r="AZ7" s="47">
        <v>39.1</v>
      </c>
      <c r="BA7" s="47">
        <v>47.6</v>
      </c>
      <c r="BB7" s="47">
        <v>51.6</v>
      </c>
      <c r="BC7" s="47">
        <v>29.3</v>
      </c>
      <c r="BD7" s="47">
        <v>40.5</v>
      </c>
      <c r="BE7" s="47">
        <v>21.7</v>
      </c>
      <c r="BF7" s="47">
        <v>49</v>
      </c>
      <c r="BG7" s="47">
        <v>78.900000000000006</v>
      </c>
      <c r="BH7" s="47">
        <v>14.3</v>
      </c>
      <c r="BI7" s="47">
        <v>12.4</v>
      </c>
      <c r="BJ7" s="47">
        <v>29.1</v>
      </c>
      <c r="BL7" s="47">
        <v>39.4</v>
      </c>
      <c r="BM7" s="47">
        <v>1356.8</v>
      </c>
      <c r="BN7" s="47">
        <v>39.4</v>
      </c>
      <c r="BO7" s="47">
        <v>20.3</v>
      </c>
      <c r="BP7" s="47">
        <v>25.6</v>
      </c>
      <c r="BQ7" s="47">
        <v>30.5</v>
      </c>
      <c r="BR7" s="47">
        <v>15.7</v>
      </c>
      <c r="BS7" s="47">
        <v>68.8</v>
      </c>
      <c r="BT7" s="47">
        <v>29.2</v>
      </c>
      <c r="BU7" s="47">
        <v>30.9</v>
      </c>
      <c r="BV7" s="47">
        <v>11.8</v>
      </c>
    </row>
    <row r="8" spans="1:78">
      <c r="A8" s="47">
        <v>1971</v>
      </c>
      <c r="B8" s="47">
        <v>34.799999999999997</v>
      </c>
      <c r="C8" s="47">
        <v>34.9</v>
      </c>
      <c r="D8" s="47">
        <v>35.4</v>
      </c>
      <c r="E8" s="47">
        <v>35.700000000000003</v>
      </c>
      <c r="F8" s="47">
        <v>34.4</v>
      </c>
      <c r="G8" s="47">
        <v>34.299999999999997</v>
      </c>
      <c r="H8" s="47">
        <v>31.5</v>
      </c>
      <c r="I8" s="47">
        <v>35.1</v>
      </c>
      <c r="J8" s="47">
        <v>36.299999999999997</v>
      </c>
      <c r="K8" s="47">
        <v>30.8</v>
      </c>
      <c r="L8" s="47">
        <v>34.6</v>
      </c>
      <c r="M8" s="47">
        <v>42.1</v>
      </c>
      <c r="N8" s="47">
        <v>54</v>
      </c>
      <c r="O8" s="47">
        <v>27</v>
      </c>
      <c r="P8" s="47">
        <v>27.1</v>
      </c>
      <c r="Q8" s="47">
        <v>36.5</v>
      </c>
      <c r="R8" s="47">
        <v>35.700000000000003</v>
      </c>
      <c r="S8" s="47">
        <v>50.8</v>
      </c>
      <c r="T8" s="47">
        <v>32.9</v>
      </c>
      <c r="U8" s="47">
        <v>29.2</v>
      </c>
      <c r="V8" s="47">
        <v>54</v>
      </c>
      <c r="W8" s="47">
        <v>46.4</v>
      </c>
      <c r="X8" s="47">
        <v>27.9</v>
      </c>
      <c r="Y8" s="47">
        <v>28.6</v>
      </c>
      <c r="Z8" s="47">
        <v>27</v>
      </c>
      <c r="AA8" s="47">
        <v>30.5</v>
      </c>
      <c r="AB8" s="47">
        <v>32.5</v>
      </c>
      <c r="AC8" s="47">
        <v>22.5</v>
      </c>
      <c r="AD8" s="47">
        <v>36.1</v>
      </c>
      <c r="AE8" s="47">
        <v>67.599999999999994</v>
      </c>
      <c r="AF8" s="47">
        <v>28.7</v>
      </c>
      <c r="AG8" s="47">
        <v>22.2</v>
      </c>
      <c r="AI8" s="47">
        <v>73.3</v>
      </c>
      <c r="AJ8" s="47">
        <v>167.1</v>
      </c>
      <c r="AK8" s="47">
        <v>69.900000000000006</v>
      </c>
      <c r="AL8" s="47">
        <v>70.2</v>
      </c>
      <c r="AM8" s="47">
        <v>35.799999999999997</v>
      </c>
      <c r="AN8" s="47">
        <v>71.5</v>
      </c>
      <c r="AO8" s="47">
        <v>20.399999999999999</v>
      </c>
      <c r="AP8" s="47">
        <v>32.799999999999997</v>
      </c>
      <c r="AQ8" s="47">
        <v>30.6</v>
      </c>
      <c r="AR8" s="47">
        <v>27.3</v>
      </c>
      <c r="AS8" s="47">
        <v>32.1</v>
      </c>
      <c r="AT8" s="47">
        <v>35.9</v>
      </c>
      <c r="AU8" s="47">
        <v>33.9</v>
      </c>
      <c r="AV8" s="47">
        <v>37.1</v>
      </c>
      <c r="AW8" s="47">
        <v>32.4</v>
      </c>
      <c r="AX8" s="47">
        <v>41.9</v>
      </c>
      <c r="AY8" s="47">
        <v>29.8</v>
      </c>
      <c r="AZ8" s="47">
        <v>39.799999999999997</v>
      </c>
      <c r="BA8" s="47">
        <v>49.1</v>
      </c>
      <c r="BB8" s="47">
        <v>54.8</v>
      </c>
      <c r="BC8" s="47">
        <v>29.5</v>
      </c>
      <c r="BD8" s="47">
        <v>42</v>
      </c>
      <c r="BE8" s="47">
        <v>22.6</v>
      </c>
      <c r="BF8" s="47">
        <v>51</v>
      </c>
      <c r="BG8" s="47">
        <v>80.7</v>
      </c>
      <c r="BH8" s="47">
        <v>15.6</v>
      </c>
      <c r="BI8" s="47">
        <v>13.2</v>
      </c>
      <c r="BJ8" s="47">
        <v>33.4</v>
      </c>
      <c r="BL8" s="47">
        <v>42.1</v>
      </c>
      <c r="BM8" s="47">
        <v>1328.7</v>
      </c>
      <c r="BN8" s="47">
        <v>41.4</v>
      </c>
      <c r="BO8" s="47">
        <v>23.2</v>
      </c>
      <c r="BP8" s="47">
        <v>28</v>
      </c>
      <c r="BQ8" s="47">
        <v>32</v>
      </c>
      <c r="BR8" s="47">
        <v>18</v>
      </c>
      <c r="BS8" s="47">
        <v>70.8</v>
      </c>
      <c r="BT8" s="47">
        <v>30.8</v>
      </c>
      <c r="BU8" s="47">
        <v>30.9</v>
      </c>
      <c r="BV8" s="47">
        <v>11.9</v>
      </c>
    </row>
    <row r="9" spans="1:78">
      <c r="A9" s="47">
        <v>1972</v>
      </c>
      <c r="B9" s="47">
        <v>36.4</v>
      </c>
      <c r="C9" s="47">
        <v>36.799999999999997</v>
      </c>
      <c r="D9" s="47">
        <v>37</v>
      </c>
      <c r="E9" s="47">
        <v>37.5</v>
      </c>
      <c r="F9" s="47">
        <v>36.200000000000003</v>
      </c>
      <c r="G9" s="47">
        <v>35.6</v>
      </c>
      <c r="H9" s="47">
        <v>31.4</v>
      </c>
      <c r="I9" s="47">
        <v>36.799999999999997</v>
      </c>
      <c r="J9" s="47">
        <v>37.700000000000003</v>
      </c>
      <c r="K9" s="47">
        <v>32.299999999999997</v>
      </c>
      <c r="L9" s="47">
        <v>35.799999999999997</v>
      </c>
      <c r="M9" s="47">
        <v>44.2</v>
      </c>
      <c r="N9" s="47">
        <v>56.1</v>
      </c>
      <c r="O9" s="47">
        <v>27.1</v>
      </c>
      <c r="P9" s="47">
        <v>25.7</v>
      </c>
      <c r="Q9" s="47">
        <v>36.6</v>
      </c>
      <c r="R9" s="47">
        <v>35.799999999999997</v>
      </c>
      <c r="S9" s="47">
        <v>52.1</v>
      </c>
      <c r="T9" s="47">
        <v>35</v>
      </c>
      <c r="U9" s="47">
        <v>31.1</v>
      </c>
      <c r="V9" s="47">
        <v>54.6</v>
      </c>
      <c r="W9" s="47">
        <v>46.4</v>
      </c>
      <c r="X9" s="47">
        <v>30.1</v>
      </c>
      <c r="Y9" s="47">
        <v>31.3</v>
      </c>
      <c r="Z9" s="47">
        <v>29.3</v>
      </c>
      <c r="AA9" s="47">
        <v>33.5</v>
      </c>
      <c r="AB9" s="47">
        <v>35.200000000000003</v>
      </c>
      <c r="AC9" s="47">
        <v>24.4</v>
      </c>
      <c r="AD9" s="47">
        <v>36.799999999999997</v>
      </c>
      <c r="AE9" s="47">
        <v>67.400000000000006</v>
      </c>
      <c r="AF9" s="47">
        <v>29.7</v>
      </c>
      <c r="AG9" s="47">
        <v>22.5</v>
      </c>
      <c r="AI9" s="47">
        <v>74.5</v>
      </c>
      <c r="AJ9" s="47">
        <v>166.2</v>
      </c>
      <c r="AK9" s="47">
        <v>72.5</v>
      </c>
      <c r="AL9" s="47">
        <v>71.900000000000006</v>
      </c>
      <c r="AM9" s="47">
        <v>37.299999999999997</v>
      </c>
      <c r="AN9" s="47">
        <v>72.599999999999994</v>
      </c>
      <c r="AO9" s="47">
        <v>22.3</v>
      </c>
      <c r="AP9" s="47">
        <v>34.700000000000003</v>
      </c>
      <c r="AQ9" s="47">
        <v>32.6</v>
      </c>
      <c r="AR9" s="47">
        <v>30.4</v>
      </c>
      <c r="AS9" s="47">
        <v>33.5</v>
      </c>
      <c r="AT9" s="47">
        <v>37.4</v>
      </c>
      <c r="AU9" s="47">
        <v>35.1</v>
      </c>
      <c r="AV9" s="47">
        <v>38.9</v>
      </c>
      <c r="AW9" s="47">
        <v>34.4</v>
      </c>
      <c r="AX9" s="47">
        <v>43.7</v>
      </c>
      <c r="AY9" s="47">
        <v>32.299999999999997</v>
      </c>
      <c r="AZ9" s="47">
        <v>43.5</v>
      </c>
      <c r="BA9" s="47">
        <v>50.8</v>
      </c>
      <c r="BB9" s="47">
        <v>59.6</v>
      </c>
      <c r="BC9" s="47">
        <v>32.799999999999997</v>
      </c>
      <c r="BD9" s="47">
        <v>43.6</v>
      </c>
      <c r="BE9" s="47">
        <v>23.8</v>
      </c>
      <c r="BF9" s="47">
        <v>51.7</v>
      </c>
      <c r="BG9" s="47">
        <v>84.5</v>
      </c>
      <c r="BH9" s="47">
        <v>16.600000000000001</v>
      </c>
      <c r="BI9" s="47">
        <v>14.4</v>
      </c>
      <c r="BJ9" s="47">
        <v>33.799999999999997</v>
      </c>
      <c r="BL9" s="47">
        <v>44.1</v>
      </c>
      <c r="BM9" s="47">
        <v>1321.3</v>
      </c>
      <c r="BN9" s="47">
        <v>44.2</v>
      </c>
      <c r="BO9" s="47">
        <v>24.6</v>
      </c>
      <c r="BP9" s="47">
        <v>29.7</v>
      </c>
      <c r="BQ9" s="47">
        <v>33.200000000000003</v>
      </c>
      <c r="BR9" s="47">
        <v>20.3</v>
      </c>
      <c r="BS9" s="47">
        <v>71.099999999999994</v>
      </c>
      <c r="BT9" s="47">
        <v>31.7</v>
      </c>
      <c r="BU9" s="47">
        <v>30.9</v>
      </c>
      <c r="BV9" s="47">
        <v>12</v>
      </c>
    </row>
    <row r="10" spans="1:78">
      <c r="A10" s="47">
        <v>1973</v>
      </c>
      <c r="B10" s="47">
        <v>40.700000000000003</v>
      </c>
      <c r="C10" s="47">
        <v>40.9</v>
      </c>
      <c r="D10" s="47">
        <v>41.4</v>
      </c>
      <c r="E10" s="47">
        <v>41.7</v>
      </c>
      <c r="F10" s="47">
        <v>40.200000000000003</v>
      </c>
      <c r="G10" s="47">
        <v>40.200000000000003</v>
      </c>
      <c r="H10" s="47">
        <v>36.200000000000003</v>
      </c>
      <c r="I10" s="47">
        <v>41.5</v>
      </c>
      <c r="J10" s="47">
        <v>41</v>
      </c>
      <c r="K10" s="47">
        <v>36.700000000000003</v>
      </c>
      <c r="L10" s="47">
        <v>40.200000000000003</v>
      </c>
      <c r="M10" s="47">
        <v>53.1</v>
      </c>
      <c r="N10" s="47">
        <v>62.4</v>
      </c>
      <c r="O10" s="47">
        <v>34.200000000000003</v>
      </c>
      <c r="P10" s="47">
        <v>33.6</v>
      </c>
      <c r="Q10" s="47">
        <v>37.200000000000003</v>
      </c>
      <c r="R10" s="47">
        <v>36.4</v>
      </c>
      <c r="S10" s="47">
        <v>57.9</v>
      </c>
      <c r="T10" s="47">
        <v>37.9</v>
      </c>
      <c r="U10" s="47">
        <v>37.200000000000003</v>
      </c>
      <c r="V10" s="47">
        <v>56.3</v>
      </c>
      <c r="W10" s="47">
        <v>48.7</v>
      </c>
      <c r="X10" s="47">
        <v>34.4</v>
      </c>
      <c r="Y10" s="47">
        <v>34.9</v>
      </c>
      <c r="Z10" s="47">
        <v>33.299999999999997</v>
      </c>
      <c r="AA10" s="47">
        <v>36.700000000000003</v>
      </c>
      <c r="AB10" s="47">
        <v>38.1</v>
      </c>
      <c r="AC10" s="47">
        <v>29.3</v>
      </c>
      <c r="AD10" s="47">
        <v>38.6</v>
      </c>
      <c r="AE10" s="47">
        <v>67.3</v>
      </c>
      <c r="AF10" s="47">
        <v>32.9</v>
      </c>
      <c r="AG10" s="47">
        <v>24.7</v>
      </c>
      <c r="AI10" s="47">
        <v>82.3</v>
      </c>
      <c r="AJ10" s="47">
        <v>180.9</v>
      </c>
      <c r="AK10" s="47">
        <v>77.5</v>
      </c>
      <c r="AL10" s="47">
        <v>83.4</v>
      </c>
      <c r="AM10" s="47">
        <v>41.8</v>
      </c>
      <c r="AN10" s="47">
        <v>79.8</v>
      </c>
      <c r="AO10" s="47">
        <v>24.3</v>
      </c>
      <c r="AP10" s="47">
        <v>42.6</v>
      </c>
      <c r="AQ10" s="47">
        <v>40.9</v>
      </c>
      <c r="AR10" s="47">
        <v>39</v>
      </c>
      <c r="AS10" s="47">
        <v>41.7</v>
      </c>
      <c r="AT10" s="47">
        <v>44.3</v>
      </c>
      <c r="AU10" s="47">
        <v>42.7</v>
      </c>
      <c r="AV10" s="47">
        <v>44.9</v>
      </c>
      <c r="AW10" s="47">
        <v>40.799999999999997</v>
      </c>
      <c r="AX10" s="47">
        <v>48.9</v>
      </c>
      <c r="AY10" s="47">
        <v>36.9</v>
      </c>
      <c r="AZ10" s="47">
        <v>43</v>
      </c>
      <c r="BA10" s="47">
        <v>52.4</v>
      </c>
      <c r="BB10" s="47">
        <v>62.7</v>
      </c>
      <c r="BC10" s="47">
        <v>31.8</v>
      </c>
      <c r="BD10" s="47">
        <v>46.5</v>
      </c>
      <c r="BE10" s="47">
        <v>25.6</v>
      </c>
      <c r="BF10" s="47">
        <v>55.8</v>
      </c>
      <c r="BG10" s="47">
        <v>85.9</v>
      </c>
      <c r="BH10" s="47">
        <v>18.5</v>
      </c>
      <c r="BI10" s="47">
        <v>16.100000000000001</v>
      </c>
      <c r="BJ10" s="47">
        <v>37.200000000000003</v>
      </c>
      <c r="BL10" s="47">
        <v>48.3</v>
      </c>
      <c r="BM10" s="47">
        <v>1356.8</v>
      </c>
      <c r="BN10" s="47">
        <v>49.9</v>
      </c>
      <c r="BO10" s="47">
        <v>27.6</v>
      </c>
      <c r="BP10" s="47">
        <v>32.799999999999997</v>
      </c>
      <c r="BQ10" s="47">
        <v>35.6</v>
      </c>
      <c r="BR10" s="47">
        <v>24.3</v>
      </c>
      <c r="BS10" s="47">
        <v>67.8</v>
      </c>
      <c r="BT10" s="47">
        <v>36.1</v>
      </c>
      <c r="BU10" s="47">
        <v>30.9</v>
      </c>
      <c r="BV10" s="47">
        <v>13.4</v>
      </c>
    </row>
    <row r="11" spans="1:78">
      <c r="A11" s="47">
        <v>1974</v>
      </c>
      <c r="B11" s="47">
        <v>50.1</v>
      </c>
      <c r="C11" s="47">
        <v>50.2</v>
      </c>
      <c r="D11" s="47">
        <v>51.5</v>
      </c>
      <c r="E11" s="47">
        <v>51.7</v>
      </c>
      <c r="F11" s="47">
        <v>48</v>
      </c>
      <c r="G11" s="47">
        <v>51.4</v>
      </c>
      <c r="H11" s="47">
        <v>47.3</v>
      </c>
      <c r="I11" s="47">
        <v>52.6</v>
      </c>
      <c r="J11" s="47">
        <v>50.7</v>
      </c>
      <c r="K11" s="47">
        <v>48.3</v>
      </c>
      <c r="L11" s="47">
        <v>52.8</v>
      </c>
      <c r="M11" s="47">
        <v>63</v>
      </c>
      <c r="N11" s="47">
        <v>81.5</v>
      </c>
      <c r="O11" s="47">
        <v>44.8</v>
      </c>
      <c r="P11" s="47">
        <v>45.3</v>
      </c>
      <c r="Q11" s="47">
        <v>46.2</v>
      </c>
      <c r="R11" s="47">
        <v>45.2</v>
      </c>
      <c r="S11" s="47">
        <v>77.8</v>
      </c>
      <c r="T11" s="47">
        <v>54</v>
      </c>
      <c r="U11" s="47">
        <v>51.9</v>
      </c>
      <c r="V11" s="47">
        <v>68.099999999999994</v>
      </c>
      <c r="W11" s="47">
        <v>56.5</v>
      </c>
      <c r="X11" s="47">
        <v>42.9</v>
      </c>
      <c r="Y11" s="47">
        <v>39.799999999999997</v>
      </c>
      <c r="Z11" s="47">
        <v>41.1</v>
      </c>
      <c r="AA11" s="47">
        <v>39.5</v>
      </c>
      <c r="AB11" s="47">
        <v>40.9</v>
      </c>
      <c r="AC11" s="47">
        <v>41.4</v>
      </c>
      <c r="AD11" s="47">
        <v>48.5</v>
      </c>
      <c r="AE11" s="47">
        <v>76.900000000000006</v>
      </c>
      <c r="AF11" s="47">
        <v>42.9</v>
      </c>
      <c r="AG11" s="47">
        <v>36.9</v>
      </c>
      <c r="AI11" s="47">
        <v>112.4</v>
      </c>
      <c r="AJ11" s="47">
        <v>252.7</v>
      </c>
      <c r="AK11" s="47">
        <v>99.2</v>
      </c>
      <c r="AL11" s="47">
        <v>104.2</v>
      </c>
      <c r="AM11" s="47">
        <v>59</v>
      </c>
      <c r="AN11" s="47">
        <v>113.4</v>
      </c>
      <c r="AO11" s="47">
        <v>29.2</v>
      </c>
      <c r="AP11" s="47">
        <v>52.3</v>
      </c>
      <c r="AQ11" s="47">
        <v>49.3</v>
      </c>
      <c r="AR11" s="47">
        <v>46.4</v>
      </c>
      <c r="AS11" s="47">
        <v>50.6</v>
      </c>
      <c r="AT11" s="47">
        <v>56.2</v>
      </c>
      <c r="AU11" s="47">
        <v>52.3</v>
      </c>
      <c r="AV11" s="47">
        <v>59.1</v>
      </c>
      <c r="AW11" s="47">
        <v>54.3</v>
      </c>
      <c r="AX11" s="47">
        <v>59.6</v>
      </c>
      <c r="AY11" s="47">
        <v>46.9</v>
      </c>
      <c r="AZ11" s="47">
        <v>46.6</v>
      </c>
      <c r="BA11" s="47">
        <v>55.5</v>
      </c>
      <c r="BB11" s="47">
        <v>87.5</v>
      </c>
      <c r="BC11" s="47">
        <v>33.799999999999997</v>
      </c>
      <c r="BD11" s="47">
        <v>55.1</v>
      </c>
      <c r="BE11" s="47">
        <v>29.2</v>
      </c>
      <c r="BF11" s="47">
        <v>74</v>
      </c>
      <c r="BG11" s="47">
        <v>87</v>
      </c>
      <c r="BH11" s="47">
        <v>21.8</v>
      </c>
      <c r="BI11" s="47">
        <v>18.899999999999999</v>
      </c>
      <c r="BJ11" s="47">
        <v>44.4</v>
      </c>
      <c r="BL11" s="47">
        <v>59.3</v>
      </c>
      <c r="BM11" s="47">
        <v>1598.9</v>
      </c>
      <c r="BN11" s="47">
        <v>64.400000000000006</v>
      </c>
      <c r="BO11" s="47">
        <v>37.6</v>
      </c>
      <c r="BP11" s="47">
        <v>37.5</v>
      </c>
      <c r="BQ11" s="47">
        <v>42.1</v>
      </c>
      <c r="BR11" s="47">
        <v>33.5</v>
      </c>
      <c r="BS11" s="47">
        <v>75.599999999999994</v>
      </c>
      <c r="BT11" s="47">
        <v>45</v>
      </c>
      <c r="BU11" s="47">
        <v>30.9</v>
      </c>
      <c r="BV11" s="47">
        <v>14.9</v>
      </c>
    </row>
    <row r="12" spans="1:78">
      <c r="A12" s="47">
        <v>1975</v>
      </c>
      <c r="B12" s="47">
        <v>56</v>
      </c>
      <c r="C12" s="47">
        <v>56.2</v>
      </c>
      <c r="D12" s="47">
        <v>57.5</v>
      </c>
      <c r="E12" s="47">
        <v>57.9</v>
      </c>
      <c r="F12" s="47">
        <v>53.2</v>
      </c>
      <c r="G12" s="47">
        <v>58.1</v>
      </c>
      <c r="H12" s="47">
        <v>51.8</v>
      </c>
      <c r="I12" s="47">
        <v>59.9</v>
      </c>
      <c r="J12" s="47">
        <v>61.3</v>
      </c>
      <c r="K12" s="47">
        <v>54.5</v>
      </c>
      <c r="L12" s="47">
        <v>59.9</v>
      </c>
      <c r="M12" s="47">
        <v>71.900000000000006</v>
      </c>
      <c r="N12" s="47">
        <v>88.4</v>
      </c>
      <c r="O12" s="47">
        <v>45.7</v>
      </c>
      <c r="P12" s="47">
        <v>44.6</v>
      </c>
      <c r="Q12" s="47">
        <v>54.8</v>
      </c>
      <c r="R12" s="47">
        <v>54</v>
      </c>
      <c r="S12" s="47">
        <v>89</v>
      </c>
      <c r="T12" s="47">
        <v>61.5</v>
      </c>
      <c r="U12" s="47">
        <v>58.2</v>
      </c>
      <c r="V12" s="47">
        <v>77.3</v>
      </c>
      <c r="W12" s="47">
        <v>60.9</v>
      </c>
      <c r="X12" s="47">
        <v>49.9</v>
      </c>
      <c r="Y12" s="47">
        <v>44</v>
      </c>
      <c r="Z12" s="47">
        <v>45</v>
      </c>
      <c r="AA12" s="47">
        <v>43.7</v>
      </c>
      <c r="AB12" s="47">
        <v>44.9</v>
      </c>
      <c r="AC12" s="47">
        <v>45.3</v>
      </c>
      <c r="AD12" s="47">
        <v>55.1</v>
      </c>
      <c r="AE12" s="47">
        <v>80.599999999999994</v>
      </c>
      <c r="AF12" s="47">
        <v>51.4</v>
      </c>
      <c r="AG12" s="47">
        <v>43.3</v>
      </c>
      <c r="AI12" s="47">
        <v>116.7</v>
      </c>
      <c r="AJ12" s="47">
        <v>265.89999999999998</v>
      </c>
      <c r="AK12" s="47">
        <v>103.9</v>
      </c>
      <c r="AL12" s="47">
        <v>105.6</v>
      </c>
      <c r="AM12" s="47">
        <v>63.2</v>
      </c>
      <c r="AN12" s="47">
        <v>108.9</v>
      </c>
      <c r="AO12" s="47">
        <v>34.700000000000003</v>
      </c>
      <c r="AP12" s="47">
        <v>55.4</v>
      </c>
      <c r="AQ12" s="47">
        <v>53.3</v>
      </c>
      <c r="AR12" s="47">
        <v>49.7</v>
      </c>
      <c r="AS12" s="47">
        <v>54.8</v>
      </c>
      <c r="AT12" s="47">
        <v>57.5</v>
      </c>
      <c r="AU12" s="47">
        <v>54.6</v>
      </c>
      <c r="AV12" s="47">
        <v>59.2</v>
      </c>
      <c r="AW12" s="47">
        <v>57.6</v>
      </c>
      <c r="AX12" s="47">
        <v>63.4</v>
      </c>
      <c r="AY12" s="47">
        <v>52.4</v>
      </c>
      <c r="AZ12" s="47">
        <v>52.6</v>
      </c>
      <c r="BA12" s="47">
        <v>62.8</v>
      </c>
      <c r="BB12" s="47">
        <v>97.6</v>
      </c>
      <c r="BC12" s="47">
        <v>38.200000000000003</v>
      </c>
      <c r="BD12" s="47">
        <v>61.9</v>
      </c>
      <c r="BE12" s="47">
        <v>35.299999999999997</v>
      </c>
      <c r="BF12" s="47">
        <v>80.2</v>
      </c>
      <c r="BG12" s="47">
        <v>88.9</v>
      </c>
      <c r="BH12" s="47">
        <v>27.4</v>
      </c>
      <c r="BI12" s="47">
        <v>23.8</v>
      </c>
      <c r="BJ12" s="47">
        <v>55.4</v>
      </c>
      <c r="BL12" s="47">
        <v>67.3</v>
      </c>
      <c r="BM12" s="47">
        <v>1655</v>
      </c>
      <c r="BN12" s="47">
        <v>69.400000000000006</v>
      </c>
      <c r="BO12" s="47">
        <v>43.6</v>
      </c>
      <c r="BP12" s="47">
        <v>44.7</v>
      </c>
      <c r="BQ12" s="47">
        <v>47</v>
      </c>
      <c r="BR12" s="47">
        <v>41.2</v>
      </c>
      <c r="BS12" s="47">
        <v>80.3</v>
      </c>
      <c r="BT12" s="47">
        <v>50.8</v>
      </c>
      <c r="BU12" s="47">
        <v>30.9</v>
      </c>
      <c r="BV12" s="47">
        <v>15.2</v>
      </c>
      <c r="BX12" s="47">
        <v>32.6</v>
      </c>
    </row>
    <row r="13" spans="1:78">
      <c r="A13" s="47">
        <v>1976</v>
      </c>
      <c r="B13" s="47">
        <v>61.3</v>
      </c>
      <c r="C13" s="47">
        <v>61.2</v>
      </c>
      <c r="D13" s="47">
        <v>63</v>
      </c>
      <c r="E13" s="47">
        <v>63</v>
      </c>
      <c r="F13" s="47">
        <v>58.4</v>
      </c>
      <c r="G13" s="47">
        <v>63.4</v>
      </c>
      <c r="H13" s="47">
        <v>59.4</v>
      </c>
      <c r="I13" s="47">
        <v>64.5</v>
      </c>
      <c r="J13" s="47">
        <v>68.5</v>
      </c>
      <c r="K13" s="47">
        <v>60.5</v>
      </c>
      <c r="L13" s="47">
        <v>69.7</v>
      </c>
      <c r="M13" s="47">
        <v>79.5</v>
      </c>
      <c r="N13" s="47">
        <v>90.7</v>
      </c>
      <c r="O13" s="47">
        <v>51.8</v>
      </c>
      <c r="P13" s="47">
        <v>53.4</v>
      </c>
      <c r="Q13" s="47">
        <v>58.9</v>
      </c>
      <c r="R13" s="47">
        <v>57.9</v>
      </c>
      <c r="S13" s="47">
        <v>88.8</v>
      </c>
      <c r="T13" s="47">
        <v>64.599999999999994</v>
      </c>
      <c r="U13" s="47">
        <v>61.7</v>
      </c>
      <c r="V13" s="47">
        <v>82.8</v>
      </c>
      <c r="W13" s="47">
        <v>66.900000000000006</v>
      </c>
      <c r="X13" s="47">
        <v>54.8</v>
      </c>
      <c r="Y13" s="47">
        <v>48.4</v>
      </c>
      <c r="Z13" s="47">
        <v>49.2</v>
      </c>
      <c r="AA13" s="47">
        <v>48.3</v>
      </c>
      <c r="AB13" s="47">
        <v>49.5</v>
      </c>
      <c r="AC13" s="47">
        <v>49.1</v>
      </c>
      <c r="AD13" s="47">
        <v>60.6</v>
      </c>
      <c r="AE13" s="47">
        <v>86.7</v>
      </c>
      <c r="AF13" s="47">
        <v>54.1</v>
      </c>
      <c r="AG13" s="47">
        <v>48.3</v>
      </c>
      <c r="AI13" s="47">
        <v>118.3</v>
      </c>
      <c r="AJ13" s="47">
        <v>265</v>
      </c>
      <c r="AK13" s="47">
        <v>107.7</v>
      </c>
      <c r="AL13" s="47">
        <v>107.8</v>
      </c>
      <c r="AM13" s="47">
        <v>63.7</v>
      </c>
      <c r="AN13" s="47">
        <v>110.4</v>
      </c>
      <c r="AO13" s="47">
        <v>40.700000000000003</v>
      </c>
      <c r="AP13" s="47">
        <v>60</v>
      </c>
      <c r="AQ13" s="47">
        <v>58.9</v>
      </c>
      <c r="AR13" s="47">
        <v>55.8</v>
      </c>
      <c r="AS13" s="47">
        <v>60.4</v>
      </c>
      <c r="AT13" s="47">
        <v>61.4</v>
      </c>
      <c r="AU13" s="47">
        <v>59.9</v>
      </c>
      <c r="AV13" s="47">
        <v>61.1</v>
      </c>
      <c r="AW13" s="47">
        <v>60.7</v>
      </c>
      <c r="AX13" s="47">
        <v>67.099999999999994</v>
      </c>
      <c r="AY13" s="47">
        <v>56.2</v>
      </c>
      <c r="AZ13" s="47">
        <v>56.9</v>
      </c>
      <c r="BA13" s="47">
        <v>66.5</v>
      </c>
      <c r="BB13" s="47">
        <v>100.6</v>
      </c>
      <c r="BC13" s="47">
        <v>42</v>
      </c>
      <c r="BD13" s="47">
        <v>68.099999999999994</v>
      </c>
      <c r="BE13" s="47">
        <v>41.4</v>
      </c>
      <c r="BF13" s="47">
        <v>84.6</v>
      </c>
      <c r="BG13" s="47">
        <v>98.2</v>
      </c>
      <c r="BH13" s="47">
        <v>32.299999999999997</v>
      </c>
      <c r="BI13" s="47">
        <v>29.7</v>
      </c>
      <c r="BJ13" s="47">
        <v>55.8</v>
      </c>
      <c r="BK13" s="47">
        <v>32</v>
      </c>
      <c r="BL13" s="47">
        <v>71.7</v>
      </c>
      <c r="BM13" s="47">
        <v>1641.7</v>
      </c>
      <c r="BN13" s="47">
        <v>73.3</v>
      </c>
      <c r="BO13" s="47">
        <v>45.2</v>
      </c>
      <c r="BP13" s="47">
        <v>49.6</v>
      </c>
      <c r="BQ13" s="47">
        <v>56.8</v>
      </c>
      <c r="BR13" s="47">
        <v>47.4</v>
      </c>
      <c r="BS13" s="47">
        <v>83.8</v>
      </c>
      <c r="BT13" s="47">
        <v>52.9</v>
      </c>
      <c r="BU13" s="47">
        <v>46</v>
      </c>
      <c r="BV13" s="47">
        <v>29.4</v>
      </c>
      <c r="BX13" s="47">
        <v>37.4</v>
      </c>
    </row>
    <row r="14" spans="1:78">
      <c r="A14" s="47">
        <v>1977</v>
      </c>
      <c r="B14" s="47">
        <v>66.2</v>
      </c>
      <c r="C14" s="47">
        <v>66.2</v>
      </c>
      <c r="D14" s="47">
        <v>68</v>
      </c>
      <c r="E14" s="47">
        <v>68.099999999999994</v>
      </c>
      <c r="F14" s="47">
        <v>63.6</v>
      </c>
      <c r="G14" s="47">
        <v>67.599999999999994</v>
      </c>
      <c r="H14" s="47">
        <v>64.8</v>
      </c>
      <c r="I14" s="47">
        <v>68.400000000000006</v>
      </c>
      <c r="J14" s="47">
        <v>74.5</v>
      </c>
      <c r="K14" s="47">
        <v>71.8</v>
      </c>
      <c r="L14" s="47">
        <v>82.2</v>
      </c>
      <c r="M14" s="47">
        <v>79.2</v>
      </c>
      <c r="N14" s="47">
        <v>94.4</v>
      </c>
      <c r="O14" s="47">
        <v>52</v>
      </c>
      <c r="P14" s="47">
        <v>51.5</v>
      </c>
      <c r="Q14" s="47">
        <v>66.5</v>
      </c>
      <c r="R14" s="47">
        <v>65.5</v>
      </c>
      <c r="S14" s="47">
        <v>89.6</v>
      </c>
      <c r="T14" s="47">
        <v>67.099999999999994</v>
      </c>
      <c r="U14" s="47">
        <v>64.599999999999994</v>
      </c>
      <c r="V14" s="47">
        <v>89.7</v>
      </c>
      <c r="W14" s="47">
        <v>68</v>
      </c>
      <c r="X14" s="47">
        <v>58.7</v>
      </c>
      <c r="Y14" s="47">
        <v>52.9</v>
      </c>
      <c r="Z14" s="47">
        <v>53.6</v>
      </c>
      <c r="AA14" s="47">
        <v>52.9</v>
      </c>
      <c r="AB14" s="47">
        <v>54.5</v>
      </c>
      <c r="AC14" s="47">
        <v>52.8</v>
      </c>
      <c r="AD14" s="47">
        <v>66.3</v>
      </c>
      <c r="AE14" s="47">
        <v>96.2</v>
      </c>
      <c r="AF14" s="47">
        <v>59.8</v>
      </c>
      <c r="AG14" s="47">
        <v>49.7</v>
      </c>
      <c r="AI14" s="47">
        <v>122.9</v>
      </c>
      <c r="AJ14" s="47">
        <v>268.60000000000002</v>
      </c>
      <c r="AK14" s="47">
        <v>112.7</v>
      </c>
      <c r="AL14" s="47">
        <v>115.5</v>
      </c>
      <c r="AM14" s="47">
        <v>67.099999999999994</v>
      </c>
      <c r="AN14" s="47">
        <v>115.1</v>
      </c>
      <c r="AO14" s="47">
        <v>45.5</v>
      </c>
      <c r="AP14" s="47">
        <v>63.7</v>
      </c>
      <c r="AQ14" s="47">
        <v>62.3</v>
      </c>
      <c r="AR14" s="47">
        <v>60.8</v>
      </c>
      <c r="AS14" s="47">
        <v>63.3</v>
      </c>
      <c r="AT14" s="47">
        <v>65.099999999999994</v>
      </c>
      <c r="AU14" s="47">
        <v>63.6</v>
      </c>
      <c r="AV14" s="47">
        <v>64.599999999999994</v>
      </c>
      <c r="AW14" s="47">
        <v>65.3</v>
      </c>
      <c r="AX14" s="47">
        <v>71.2</v>
      </c>
      <c r="AY14" s="47">
        <v>60.3</v>
      </c>
      <c r="AZ14" s="47">
        <v>59.7</v>
      </c>
      <c r="BA14" s="47">
        <v>71.400000000000006</v>
      </c>
      <c r="BB14" s="47">
        <v>106.9</v>
      </c>
      <c r="BC14" s="47">
        <v>43.8</v>
      </c>
      <c r="BD14" s="47">
        <v>80.5</v>
      </c>
      <c r="BE14" s="47">
        <v>49.3</v>
      </c>
      <c r="BF14" s="47">
        <v>86.5</v>
      </c>
      <c r="BG14" s="47">
        <v>149.5</v>
      </c>
      <c r="BH14" s="47">
        <v>36.9</v>
      </c>
      <c r="BI14" s="47">
        <v>35.1</v>
      </c>
      <c r="BJ14" s="47">
        <v>56.3</v>
      </c>
      <c r="BK14" s="47">
        <v>36.4</v>
      </c>
      <c r="BL14" s="47">
        <v>76.099999999999994</v>
      </c>
      <c r="BM14" s="47">
        <v>1644.7</v>
      </c>
      <c r="BN14" s="47">
        <v>77.599999999999994</v>
      </c>
      <c r="BO14" s="47">
        <v>46.3</v>
      </c>
      <c r="BP14" s="47">
        <v>54.5</v>
      </c>
      <c r="BQ14" s="47">
        <v>60.2</v>
      </c>
      <c r="BR14" s="47">
        <v>53</v>
      </c>
      <c r="BS14" s="47">
        <v>91.7</v>
      </c>
      <c r="BT14" s="47">
        <v>55.4</v>
      </c>
      <c r="BU14" s="47">
        <v>46</v>
      </c>
      <c r="BV14" s="47">
        <v>37.9</v>
      </c>
      <c r="BX14" s="47">
        <v>41.9</v>
      </c>
    </row>
    <row r="15" spans="1:78">
      <c r="A15" s="47">
        <v>1978</v>
      </c>
      <c r="B15" s="47">
        <v>69.099999999999994</v>
      </c>
      <c r="C15" s="47">
        <v>69.099999999999994</v>
      </c>
      <c r="D15" s="47">
        <v>70.5</v>
      </c>
      <c r="E15" s="47">
        <v>70.8</v>
      </c>
      <c r="F15" s="47">
        <v>67</v>
      </c>
      <c r="G15" s="47">
        <v>70</v>
      </c>
      <c r="H15" s="47">
        <v>66</v>
      </c>
      <c r="I15" s="47">
        <v>71.2</v>
      </c>
      <c r="J15" s="47">
        <v>78.3</v>
      </c>
      <c r="K15" s="47">
        <v>77.400000000000006</v>
      </c>
      <c r="L15" s="47">
        <v>84</v>
      </c>
      <c r="M15" s="47">
        <v>79.099999999999994</v>
      </c>
      <c r="N15" s="47">
        <v>91.4</v>
      </c>
      <c r="O15" s="47">
        <v>54.2</v>
      </c>
      <c r="P15" s="47">
        <v>53.3</v>
      </c>
      <c r="Q15" s="47">
        <v>66.2</v>
      </c>
      <c r="R15" s="47">
        <v>65.2</v>
      </c>
      <c r="S15" s="47">
        <v>90.1</v>
      </c>
      <c r="T15" s="47">
        <v>68.599999999999994</v>
      </c>
      <c r="U15" s="47">
        <v>66.900000000000006</v>
      </c>
      <c r="V15" s="47">
        <v>93.8</v>
      </c>
      <c r="W15" s="47">
        <v>71.900000000000006</v>
      </c>
      <c r="X15" s="47">
        <v>61.4</v>
      </c>
      <c r="Y15" s="47">
        <v>57.1</v>
      </c>
      <c r="Z15" s="47">
        <v>57.1</v>
      </c>
      <c r="AA15" s="47">
        <v>57.5</v>
      </c>
      <c r="AB15" s="47">
        <v>59</v>
      </c>
      <c r="AC15" s="47">
        <v>55.2</v>
      </c>
      <c r="AD15" s="47">
        <v>65.900000000000006</v>
      </c>
      <c r="AE15" s="47">
        <v>94.6</v>
      </c>
      <c r="AF15" s="47">
        <v>59.7</v>
      </c>
      <c r="AG15" s="47">
        <v>47.6</v>
      </c>
      <c r="AI15" s="47">
        <v>125.2</v>
      </c>
      <c r="AJ15" s="47">
        <v>273.3</v>
      </c>
      <c r="AK15" s="47">
        <v>113.1</v>
      </c>
      <c r="AL15" s="47">
        <v>117.7</v>
      </c>
      <c r="AM15" s="47">
        <v>69.8</v>
      </c>
      <c r="AN15" s="47">
        <v>114.4</v>
      </c>
      <c r="AO15" s="47">
        <v>49.1</v>
      </c>
      <c r="AP15" s="47">
        <v>65.900000000000006</v>
      </c>
      <c r="AQ15" s="47">
        <v>64.8</v>
      </c>
      <c r="AR15" s="47">
        <v>64.5</v>
      </c>
      <c r="AS15" s="47">
        <v>65.400000000000006</v>
      </c>
      <c r="AT15" s="47">
        <v>66.7</v>
      </c>
      <c r="AU15" s="47">
        <v>65.8</v>
      </c>
      <c r="AV15" s="47">
        <v>65.599999999999994</v>
      </c>
      <c r="AW15" s="47">
        <v>68</v>
      </c>
      <c r="AX15" s="47">
        <v>73.900000000000006</v>
      </c>
      <c r="AY15" s="47">
        <v>62.3</v>
      </c>
      <c r="AZ15" s="47">
        <v>65.5</v>
      </c>
      <c r="BA15" s="47">
        <v>73.400000000000006</v>
      </c>
      <c r="BB15" s="47">
        <v>110.1</v>
      </c>
      <c r="BC15" s="47">
        <v>49.6</v>
      </c>
      <c r="BD15" s="47">
        <v>81.599999999999994</v>
      </c>
      <c r="BE15" s="47">
        <v>52.2</v>
      </c>
      <c r="BF15" s="47">
        <v>83.5</v>
      </c>
      <c r="BG15" s="47">
        <v>154.1</v>
      </c>
      <c r="BH15" s="47">
        <v>41.5</v>
      </c>
      <c r="BI15" s="47">
        <v>40.299999999999997</v>
      </c>
      <c r="BJ15" s="47">
        <v>58.4</v>
      </c>
      <c r="BK15" s="47">
        <v>39.700000000000003</v>
      </c>
      <c r="BL15" s="47">
        <v>79.599999999999994</v>
      </c>
      <c r="BM15" s="47">
        <v>1656.5</v>
      </c>
      <c r="BN15" s="47">
        <v>80.900000000000006</v>
      </c>
      <c r="BO15" s="47">
        <v>49</v>
      </c>
      <c r="BP15" s="47">
        <v>57.5</v>
      </c>
      <c r="BQ15" s="47">
        <v>62</v>
      </c>
      <c r="BR15" s="47">
        <v>56.4</v>
      </c>
      <c r="BS15" s="47">
        <v>94.2</v>
      </c>
      <c r="BT15" s="47">
        <v>57.4</v>
      </c>
      <c r="BU15" s="47">
        <v>46</v>
      </c>
      <c r="BV15" s="47">
        <v>38.6</v>
      </c>
      <c r="BX15" s="47">
        <v>45.8</v>
      </c>
    </row>
    <row r="16" spans="1:78">
      <c r="A16" s="47">
        <v>1979</v>
      </c>
      <c r="B16" s="47">
        <v>71.599999999999994</v>
      </c>
      <c r="C16" s="47">
        <v>71.599999999999994</v>
      </c>
      <c r="D16" s="47">
        <v>73.099999999999994</v>
      </c>
      <c r="E16" s="47">
        <v>73.3</v>
      </c>
      <c r="F16" s="47">
        <v>70</v>
      </c>
      <c r="G16" s="47">
        <v>71.400000000000006</v>
      </c>
      <c r="H16" s="47">
        <v>68.900000000000006</v>
      </c>
      <c r="I16" s="47">
        <v>72.2</v>
      </c>
      <c r="J16" s="47">
        <v>79.5</v>
      </c>
      <c r="K16" s="47">
        <v>80.3</v>
      </c>
      <c r="L16" s="47">
        <v>87.7</v>
      </c>
      <c r="M16" s="47">
        <v>78.400000000000006</v>
      </c>
      <c r="N16" s="47">
        <v>92.6</v>
      </c>
      <c r="O16" s="47">
        <v>56.7</v>
      </c>
      <c r="P16" s="47">
        <v>56.3</v>
      </c>
      <c r="Q16" s="47">
        <v>68.400000000000006</v>
      </c>
      <c r="R16" s="47">
        <v>67.3</v>
      </c>
      <c r="S16" s="47">
        <v>89.6</v>
      </c>
      <c r="T16" s="47">
        <v>68.900000000000006</v>
      </c>
      <c r="U16" s="47">
        <v>67.7</v>
      </c>
      <c r="V16" s="47">
        <v>92.5</v>
      </c>
      <c r="W16" s="47">
        <v>73.3</v>
      </c>
      <c r="X16" s="47">
        <v>63.2</v>
      </c>
      <c r="Y16" s="47">
        <v>60.3</v>
      </c>
      <c r="Z16" s="47">
        <v>60.4</v>
      </c>
      <c r="AA16" s="47">
        <v>60.7</v>
      </c>
      <c r="AB16" s="47">
        <v>62.1</v>
      </c>
      <c r="AC16" s="47">
        <v>58.7</v>
      </c>
      <c r="AD16" s="47">
        <v>69</v>
      </c>
      <c r="AE16" s="47">
        <v>94.6</v>
      </c>
      <c r="AF16" s="47">
        <v>61</v>
      </c>
      <c r="AG16" s="47">
        <v>58.2</v>
      </c>
      <c r="AI16" s="47">
        <v>127.4</v>
      </c>
      <c r="AJ16" s="47">
        <v>276.5</v>
      </c>
      <c r="AK16" s="47">
        <v>114.7</v>
      </c>
      <c r="AL16" s="47">
        <v>120.1</v>
      </c>
      <c r="AM16" s="47">
        <v>71.900000000000006</v>
      </c>
      <c r="AN16" s="47">
        <v>114.9</v>
      </c>
      <c r="AO16" s="47">
        <v>51.7</v>
      </c>
      <c r="AP16" s="47">
        <v>69.2</v>
      </c>
      <c r="AQ16" s="47">
        <v>68.7</v>
      </c>
      <c r="AR16" s="47">
        <v>70.900000000000006</v>
      </c>
      <c r="AS16" s="47">
        <v>68.7</v>
      </c>
      <c r="AT16" s="47">
        <v>69</v>
      </c>
      <c r="AU16" s="47">
        <v>69.099999999999994</v>
      </c>
      <c r="AV16" s="47">
        <v>66.7</v>
      </c>
      <c r="AW16" s="47">
        <v>70.5</v>
      </c>
      <c r="AX16" s="47">
        <v>75.900000000000006</v>
      </c>
      <c r="AY16" s="47">
        <v>64.2</v>
      </c>
      <c r="AZ16" s="47">
        <v>67</v>
      </c>
      <c r="BA16" s="47">
        <v>75.900000000000006</v>
      </c>
      <c r="BB16" s="47">
        <v>110.5</v>
      </c>
      <c r="BC16" s="47">
        <v>50.7</v>
      </c>
      <c r="BD16" s="47">
        <v>86.5</v>
      </c>
      <c r="BE16" s="47">
        <v>57.6</v>
      </c>
      <c r="BF16" s="47">
        <v>89.4</v>
      </c>
      <c r="BG16" s="47">
        <v>154.4</v>
      </c>
      <c r="BH16" s="47">
        <v>45.2</v>
      </c>
      <c r="BI16" s="47">
        <v>44.6</v>
      </c>
      <c r="BJ16" s="47">
        <v>59.5</v>
      </c>
      <c r="BK16" s="47">
        <v>43.1</v>
      </c>
      <c r="BL16" s="47">
        <v>82.2</v>
      </c>
      <c r="BM16" s="47">
        <v>1659.4</v>
      </c>
      <c r="BN16" s="47">
        <v>82.1</v>
      </c>
      <c r="BO16" s="47">
        <v>51.5</v>
      </c>
      <c r="BP16" s="47">
        <v>59.7</v>
      </c>
      <c r="BQ16" s="47">
        <v>63.8</v>
      </c>
      <c r="BR16" s="47">
        <v>59.7</v>
      </c>
      <c r="BS16" s="47">
        <v>95.1</v>
      </c>
      <c r="BT16" s="47">
        <v>61.1</v>
      </c>
      <c r="BU16" s="47">
        <v>46</v>
      </c>
      <c r="BV16" s="47">
        <v>38.9</v>
      </c>
      <c r="BX16" s="47">
        <v>49.3</v>
      </c>
    </row>
    <row r="17" spans="1:77">
      <c r="A17" s="47">
        <v>1980</v>
      </c>
      <c r="B17" s="47">
        <v>77.2</v>
      </c>
      <c r="C17" s="47">
        <v>77</v>
      </c>
      <c r="D17" s="47">
        <v>78.900000000000006</v>
      </c>
      <c r="E17" s="47">
        <v>79</v>
      </c>
      <c r="F17" s="47">
        <v>74.5</v>
      </c>
      <c r="G17" s="47">
        <v>75.8</v>
      </c>
      <c r="H17" s="47">
        <v>75.8</v>
      </c>
      <c r="I17" s="47">
        <v>75.8</v>
      </c>
      <c r="J17" s="47">
        <v>83.6</v>
      </c>
      <c r="K17" s="47">
        <v>82.6</v>
      </c>
      <c r="L17" s="47">
        <v>92.4</v>
      </c>
      <c r="M17" s="47">
        <v>80.400000000000006</v>
      </c>
      <c r="N17" s="47">
        <v>99.2</v>
      </c>
      <c r="O17" s="47">
        <v>66.400000000000006</v>
      </c>
      <c r="P17" s="47">
        <v>69.3</v>
      </c>
      <c r="Q17" s="47">
        <v>69.2</v>
      </c>
      <c r="R17" s="47">
        <v>68.099999999999994</v>
      </c>
      <c r="S17" s="47">
        <v>95.3</v>
      </c>
      <c r="T17" s="47">
        <v>72.5</v>
      </c>
      <c r="U17" s="47">
        <v>70.900000000000006</v>
      </c>
      <c r="V17" s="47">
        <v>94.9</v>
      </c>
      <c r="W17" s="47">
        <v>79.2</v>
      </c>
      <c r="X17" s="47">
        <v>67.099999999999994</v>
      </c>
      <c r="Y17" s="47">
        <v>64</v>
      </c>
      <c r="Z17" s="47">
        <v>65.400000000000006</v>
      </c>
      <c r="AA17" s="47">
        <v>63.5</v>
      </c>
      <c r="AB17" s="47">
        <v>64.8</v>
      </c>
      <c r="AC17" s="47">
        <v>66.3</v>
      </c>
      <c r="AD17" s="47">
        <v>92.1</v>
      </c>
      <c r="AE17" s="47">
        <v>127</v>
      </c>
      <c r="AF17" s="47">
        <v>82</v>
      </c>
      <c r="AG17" s="47">
        <v>92</v>
      </c>
      <c r="AI17" s="47">
        <v>136.5</v>
      </c>
      <c r="AJ17" s="47">
        <v>288.3</v>
      </c>
      <c r="AK17" s="47">
        <v>121.4</v>
      </c>
      <c r="AL17" s="47">
        <v>126.9</v>
      </c>
      <c r="AM17" s="47">
        <v>78.7</v>
      </c>
      <c r="AN17" s="47">
        <v>130.6</v>
      </c>
      <c r="AO17" s="47">
        <v>55.3</v>
      </c>
      <c r="AP17" s="47">
        <v>72.900000000000006</v>
      </c>
      <c r="AQ17" s="47">
        <v>72.099999999999994</v>
      </c>
      <c r="AR17" s="47">
        <v>74.7</v>
      </c>
      <c r="AS17" s="47">
        <v>71.8</v>
      </c>
      <c r="AT17" s="47">
        <v>72.3</v>
      </c>
      <c r="AU17" s="47">
        <v>72.900000000000006</v>
      </c>
      <c r="AV17" s="47">
        <v>69.099999999999994</v>
      </c>
      <c r="AW17" s="47">
        <v>76.5</v>
      </c>
      <c r="AX17" s="47">
        <v>78.900000000000006</v>
      </c>
      <c r="AY17" s="47">
        <v>69.2</v>
      </c>
      <c r="AZ17" s="47">
        <v>68.099999999999994</v>
      </c>
      <c r="BA17" s="47">
        <v>78.3</v>
      </c>
      <c r="BB17" s="47">
        <v>113</v>
      </c>
      <c r="BC17" s="47">
        <v>51.3</v>
      </c>
      <c r="BD17" s="47">
        <v>92</v>
      </c>
      <c r="BE17" s="47">
        <v>61.6</v>
      </c>
      <c r="BF17" s="47">
        <v>98.6</v>
      </c>
      <c r="BG17" s="47">
        <v>154.19999999999999</v>
      </c>
      <c r="BH17" s="47">
        <v>49.4</v>
      </c>
      <c r="BI17" s="47">
        <v>49.4</v>
      </c>
      <c r="BJ17" s="47">
        <v>61.1</v>
      </c>
      <c r="BK17" s="47">
        <v>47.5</v>
      </c>
      <c r="BL17" s="47">
        <v>88.2</v>
      </c>
      <c r="BM17" s="47">
        <v>1655</v>
      </c>
      <c r="BN17" s="47">
        <v>88.7</v>
      </c>
      <c r="BO17" s="47">
        <v>56.9</v>
      </c>
      <c r="BP17" s="47">
        <v>64.099999999999994</v>
      </c>
      <c r="BQ17" s="47">
        <v>71.5</v>
      </c>
      <c r="BR17" s="47">
        <v>65</v>
      </c>
      <c r="BS17" s="47">
        <v>95.8</v>
      </c>
      <c r="BT17" s="47">
        <v>76</v>
      </c>
      <c r="BU17" s="47">
        <v>52.7</v>
      </c>
      <c r="BV17" s="47">
        <v>39.299999999999997</v>
      </c>
      <c r="BX17" s="47">
        <v>53.2</v>
      </c>
      <c r="BY17" s="47">
        <v>84.5</v>
      </c>
    </row>
    <row r="18" spans="1:77">
      <c r="A18" s="47">
        <v>1981</v>
      </c>
      <c r="B18" s="47">
        <v>80.900000000000006</v>
      </c>
      <c r="C18" s="47">
        <v>80.7</v>
      </c>
      <c r="D18" s="47">
        <v>82.8</v>
      </c>
      <c r="E18" s="47">
        <v>82.9</v>
      </c>
      <c r="F18" s="47">
        <v>78</v>
      </c>
      <c r="G18" s="47">
        <v>79.8</v>
      </c>
      <c r="H18" s="47">
        <v>80.5</v>
      </c>
      <c r="I18" s="47">
        <v>79.599999999999994</v>
      </c>
      <c r="J18" s="47">
        <v>87.9</v>
      </c>
      <c r="K18" s="47">
        <v>85.7</v>
      </c>
      <c r="L18" s="47">
        <v>95</v>
      </c>
      <c r="M18" s="47">
        <v>83.8</v>
      </c>
      <c r="N18" s="47">
        <v>102.8</v>
      </c>
      <c r="O18" s="47">
        <v>70.2</v>
      </c>
      <c r="P18" s="47">
        <v>73.400000000000006</v>
      </c>
      <c r="Q18" s="47">
        <v>77.099999999999994</v>
      </c>
      <c r="R18" s="47">
        <v>76.2</v>
      </c>
      <c r="S18" s="47">
        <v>99.8</v>
      </c>
      <c r="T18" s="47">
        <v>77.099999999999994</v>
      </c>
      <c r="U18" s="47">
        <v>74.099999999999994</v>
      </c>
      <c r="V18" s="47">
        <v>99.5</v>
      </c>
      <c r="W18" s="47">
        <v>85.4</v>
      </c>
      <c r="X18" s="47">
        <v>70.599999999999994</v>
      </c>
      <c r="Y18" s="47">
        <v>66.900000000000006</v>
      </c>
      <c r="Z18" s="47">
        <v>68</v>
      </c>
      <c r="AA18" s="47">
        <v>66.5</v>
      </c>
      <c r="AB18" s="47">
        <v>68</v>
      </c>
      <c r="AC18" s="47">
        <v>68.400000000000006</v>
      </c>
      <c r="AD18" s="47">
        <v>99.3</v>
      </c>
      <c r="AE18" s="47">
        <v>137.80000000000001</v>
      </c>
      <c r="AF18" s="47">
        <v>87.5</v>
      </c>
      <c r="AG18" s="47">
        <v>97.5</v>
      </c>
      <c r="AI18" s="47">
        <v>142.69999999999999</v>
      </c>
      <c r="AJ18" s="47">
        <v>298.89999999999998</v>
      </c>
      <c r="AK18" s="47">
        <v>126.5</v>
      </c>
      <c r="AL18" s="47">
        <v>131.80000000000001</v>
      </c>
      <c r="AM18" s="47">
        <v>83.6</v>
      </c>
      <c r="AN18" s="47">
        <v>135.9</v>
      </c>
      <c r="AO18" s="47">
        <v>59.3</v>
      </c>
      <c r="AP18" s="47">
        <v>75.900000000000006</v>
      </c>
      <c r="AQ18" s="47">
        <v>74.900000000000006</v>
      </c>
      <c r="AR18" s="47">
        <v>78.7</v>
      </c>
      <c r="AS18" s="47">
        <v>74.3</v>
      </c>
      <c r="AT18" s="47">
        <v>74.900000000000006</v>
      </c>
      <c r="AU18" s="47">
        <v>75.5</v>
      </c>
      <c r="AV18" s="47">
        <v>72.099999999999994</v>
      </c>
      <c r="AW18" s="47">
        <v>80.099999999999994</v>
      </c>
      <c r="AX18" s="47">
        <v>81.8</v>
      </c>
      <c r="AY18" s="47">
        <v>72.099999999999994</v>
      </c>
      <c r="AZ18" s="47">
        <v>70</v>
      </c>
      <c r="BA18" s="47">
        <v>82.6</v>
      </c>
      <c r="BB18" s="47">
        <v>118.3</v>
      </c>
      <c r="BC18" s="47">
        <v>52</v>
      </c>
      <c r="BD18" s="47">
        <v>95.1</v>
      </c>
      <c r="BE18" s="47">
        <v>66.2</v>
      </c>
      <c r="BF18" s="47">
        <v>100.8</v>
      </c>
      <c r="BG18" s="47">
        <v>153.6</v>
      </c>
      <c r="BH18" s="47">
        <v>53.2</v>
      </c>
      <c r="BI18" s="47">
        <v>52.8</v>
      </c>
      <c r="BJ18" s="47">
        <v>67.2</v>
      </c>
      <c r="BK18" s="47">
        <v>51.4</v>
      </c>
      <c r="BL18" s="47">
        <v>92.6</v>
      </c>
      <c r="BM18" s="47">
        <v>1621</v>
      </c>
      <c r="BN18" s="47">
        <v>93</v>
      </c>
      <c r="BO18" s="47">
        <v>61.3</v>
      </c>
      <c r="BP18" s="47">
        <v>67.900000000000006</v>
      </c>
      <c r="BQ18" s="47">
        <v>74.7</v>
      </c>
      <c r="BR18" s="47">
        <v>68.5</v>
      </c>
      <c r="BS18" s="47">
        <v>98.2</v>
      </c>
      <c r="BT18" s="47">
        <v>78.400000000000006</v>
      </c>
      <c r="BU18" s="47">
        <v>55.9</v>
      </c>
      <c r="BV18" s="47">
        <v>40.200000000000003</v>
      </c>
      <c r="BX18" s="47">
        <v>56.9</v>
      </c>
      <c r="BY18" s="47">
        <v>89.2</v>
      </c>
    </row>
    <row r="19" spans="1:77">
      <c r="A19" s="47">
        <v>1982</v>
      </c>
      <c r="B19" s="47">
        <v>83.2</v>
      </c>
      <c r="C19" s="47">
        <v>83.2</v>
      </c>
      <c r="D19" s="47">
        <v>85</v>
      </c>
      <c r="E19" s="47">
        <v>85.3</v>
      </c>
      <c r="F19" s="47">
        <v>80.5</v>
      </c>
      <c r="G19" s="47">
        <v>81.2</v>
      </c>
      <c r="H19" s="47">
        <v>79.3</v>
      </c>
      <c r="I19" s="47">
        <v>81.7</v>
      </c>
      <c r="J19" s="47">
        <v>91.4</v>
      </c>
      <c r="K19" s="47">
        <v>91</v>
      </c>
      <c r="L19" s="47">
        <v>102.5</v>
      </c>
      <c r="M19" s="47">
        <v>84.9</v>
      </c>
      <c r="N19" s="47">
        <v>98</v>
      </c>
      <c r="O19" s="47">
        <v>66.5</v>
      </c>
      <c r="P19" s="47">
        <v>66.099999999999994</v>
      </c>
      <c r="Q19" s="47">
        <v>74.599999999999994</v>
      </c>
      <c r="R19" s="47">
        <v>73.5</v>
      </c>
      <c r="S19" s="47">
        <v>100</v>
      </c>
      <c r="T19" s="47">
        <v>79.7</v>
      </c>
      <c r="U19" s="47">
        <v>77</v>
      </c>
      <c r="V19" s="47">
        <v>101.9</v>
      </c>
      <c r="W19" s="47">
        <v>87.6</v>
      </c>
      <c r="X19" s="47">
        <v>73</v>
      </c>
      <c r="Y19" s="47">
        <v>69.3</v>
      </c>
      <c r="Z19" s="47">
        <v>70</v>
      </c>
      <c r="AA19" s="47">
        <v>69.2</v>
      </c>
      <c r="AB19" s="47">
        <v>70.7</v>
      </c>
      <c r="AC19" s="47">
        <v>69.3</v>
      </c>
      <c r="AD19" s="47">
        <v>102.7</v>
      </c>
      <c r="AE19" s="47">
        <v>138.5</v>
      </c>
      <c r="AF19" s="47">
        <v>87.9</v>
      </c>
      <c r="AG19" s="47">
        <v>107.7</v>
      </c>
      <c r="AI19" s="47">
        <v>143.9</v>
      </c>
      <c r="AJ19" s="47">
        <v>298.89999999999998</v>
      </c>
      <c r="AK19" s="47">
        <v>125</v>
      </c>
      <c r="AL19" s="47">
        <v>133.9</v>
      </c>
      <c r="AM19" s="47">
        <v>85.2</v>
      </c>
      <c r="AN19" s="47">
        <v>135.9</v>
      </c>
      <c r="AO19" s="47">
        <v>62.1</v>
      </c>
      <c r="AP19" s="47">
        <v>78.099999999999994</v>
      </c>
      <c r="AQ19" s="47">
        <v>77.5</v>
      </c>
      <c r="AR19" s="47">
        <v>81.099999999999994</v>
      </c>
      <c r="AS19" s="47">
        <v>77.099999999999994</v>
      </c>
      <c r="AT19" s="47">
        <v>77</v>
      </c>
      <c r="AU19" s="47">
        <v>77.8</v>
      </c>
      <c r="AV19" s="47">
        <v>73.5</v>
      </c>
      <c r="AW19" s="47">
        <v>81.099999999999994</v>
      </c>
      <c r="AX19" s="47">
        <v>83.6</v>
      </c>
      <c r="AY19" s="47">
        <v>73.7</v>
      </c>
      <c r="AZ19" s="47">
        <v>72</v>
      </c>
      <c r="BA19" s="47">
        <v>85.9</v>
      </c>
      <c r="BB19" s="47">
        <v>122.1</v>
      </c>
      <c r="BC19" s="47">
        <v>53.3</v>
      </c>
      <c r="BD19" s="47">
        <v>99.9</v>
      </c>
      <c r="BE19" s="47">
        <v>71.900000000000006</v>
      </c>
      <c r="BF19" s="47">
        <v>105.9</v>
      </c>
      <c r="BG19" s="47">
        <v>151.9</v>
      </c>
      <c r="BH19" s="47">
        <v>56.4</v>
      </c>
      <c r="BI19" s="47">
        <v>56.3</v>
      </c>
      <c r="BJ19" s="47">
        <v>68.5</v>
      </c>
      <c r="BK19" s="47">
        <v>54.2</v>
      </c>
      <c r="BL19" s="47">
        <v>94.4</v>
      </c>
      <c r="BM19" s="47">
        <v>1575.3</v>
      </c>
      <c r="BN19" s="47">
        <v>94.5</v>
      </c>
      <c r="BO19" s="47">
        <v>62.2</v>
      </c>
      <c r="BP19" s="47">
        <v>70.099999999999994</v>
      </c>
      <c r="BQ19" s="47">
        <v>76</v>
      </c>
      <c r="BR19" s="47">
        <v>70.900000000000006</v>
      </c>
      <c r="BS19" s="47">
        <v>101.3</v>
      </c>
      <c r="BT19" s="47">
        <v>78.599999999999994</v>
      </c>
      <c r="BU19" s="47">
        <v>55.9</v>
      </c>
      <c r="BV19" s="47">
        <v>42.3</v>
      </c>
      <c r="BX19" s="47">
        <v>59.9</v>
      </c>
      <c r="BY19" s="47">
        <v>92</v>
      </c>
    </row>
    <row r="20" spans="1:77">
      <c r="A20" s="47">
        <v>1983</v>
      </c>
      <c r="B20" s="47">
        <v>84.7</v>
      </c>
      <c r="C20" s="47">
        <v>84.7</v>
      </c>
      <c r="D20" s="47">
        <v>86.6</v>
      </c>
      <c r="E20" s="47">
        <v>86.8</v>
      </c>
      <c r="F20" s="47">
        <v>82.4</v>
      </c>
      <c r="G20" s="47">
        <v>82.9</v>
      </c>
      <c r="H20" s="47">
        <v>81.400000000000006</v>
      </c>
      <c r="I20" s="47">
        <v>83.3</v>
      </c>
      <c r="J20" s="47">
        <v>93.7</v>
      </c>
      <c r="K20" s="47">
        <v>91.2</v>
      </c>
      <c r="L20" s="47">
        <v>102</v>
      </c>
      <c r="M20" s="47">
        <v>86.4</v>
      </c>
      <c r="N20" s="47">
        <v>96.2</v>
      </c>
      <c r="O20" s="47">
        <v>71.3</v>
      </c>
      <c r="P20" s="47">
        <v>72</v>
      </c>
      <c r="Q20" s="47">
        <v>74.3</v>
      </c>
      <c r="R20" s="47">
        <v>73.3</v>
      </c>
      <c r="S20" s="47">
        <v>100.2</v>
      </c>
      <c r="T20" s="47">
        <v>80.599999999999994</v>
      </c>
      <c r="U20" s="47">
        <v>78.8</v>
      </c>
      <c r="V20" s="47">
        <v>102.7</v>
      </c>
      <c r="W20" s="47">
        <v>89.9</v>
      </c>
      <c r="X20" s="47">
        <v>74.900000000000006</v>
      </c>
      <c r="Y20" s="47">
        <v>71.400000000000006</v>
      </c>
      <c r="Z20" s="47">
        <v>72.099999999999994</v>
      </c>
      <c r="AA20" s="47">
        <v>71.599999999999994</v>
      </c>
      <c r="AB20" s="47">
        <v>73.400000000000006</v>
      </c>
      <c r="AC20" s="47">
        <v>70.7</v>
      </c>
      <c r="AD20" s="47">
        <v>102.4</v>
      </c>
      <c r="AE20" s="47">
        <v>138.5</v>
      </c>
      <c r="AF20" s="47">
        <v>88.1</v>
      </c>
      <c r="AG20" s="47">
        <v>101.8</v>
      </c>
      <c r="AI20" s="47">
        <v>144.80000000000001</v>
      </c>
      <c r="AJ20" s="47">
        <v>296.5</v>
      </c>
      <c r="AK20" s="47">
        <v>125.7</v>
      </c>
      <c r="AL20" s="47">
        <v>135.9</v>
      </c>
      <c r="AM20" s="47">
        <v>86.4</v>
      </c>
      <c r="AN20" s="47">
        <v>136.9</v>
      </c>
      <c r="AO20" s="47">
        <v>64.400000000000006</v>
      </c>
      <c r="AP20" s="47">
        <v>79.8</v>
      </c>
      <c r="AQ20" s="47">
        <v>79.8</v>
      </c>
      <c r="AR20" s="47">
        <v>85.3</v>
      </c>
      <c r="AS20" s="47">
        <v>78.900000000000006</v>
      </c>
      <c r="AT20" s="47">
        <v>78.5</v>
      </c>
      <c r="AU20" s="47">
        <v>79.5</v>
      </c>
      <c r="AV20" s="47">
        <v>74.900000000000006</v>
      </c>
      <c r="AW20" s="47">
        <v>82.5</v>
      </c>
      <c r="AX20" s="47">
        <v>85.1</v>
      </c>
      <c r="AY20" s="47">
        <v>74.599999999999994</v>
      </c>
      <c r="AZ20" s="47">
        <v>73</v>
      </c>
      <c r="BA20" s="47">
        <v>88.6</v>
      </c>
      <c r="BB20" s="47">
        <v>127.1</v>
      </c>
      <c r="BC20" s="47">
        <v>53.3</v>
      </c>
      <c r="BD20" s="47">
        <v>99.1</v>
      </c>
      <c r="BE20" s="47">
        <v>73.5</v>
      </c>
      <c r="BF20" s="47">
        <v>102.5</v>
      </c>
      <c r="BG20" s="47">
        <v>150.9</v>
      </c>
      <c r="BH20" s="47">
        <v>59.2</v>
      </c>
      <c r="BI20" s="47">
        <v>59.5</v>
      </c>
      <c r="BJ20" s="47">
        <v>68.599999999999994</v>
      </c>
      <c r="BK20" s="47">
        <v>56.2</v>
      </c>
      <c r="BL20" s="47">
        <v>96.7</v>
      </c>
      <c r="BM20" s="47">
        <v>1539.8</v>
      </c>
      <c r="BN20" s="47">
        <v>97.2</v>
      </c>
      <c r="BO20" s="47">
        <v>63.2</v>
      </c>
      <c r="BP20" s="47">
        <v>72.599999999999994</v>
      </c>
      <c r="BQ20" s="47">
        <v>79</v>
      </c>
      <c r="BR20" s="47">
        <v>72.5</v>
      </c>
      <c r="BS20" s="47">
        <v>103.5</v>
      </c>
      <c r="BT20" s="47">
        <v>79.5</v>
      </c>
      <c r="BU20" s="47">
        <v>60.4</v>
      </c>
      <c r="BV20" s="47">
        <v>50.9</v>
      </c>
      <c r="BX20" s="47">
        <v>62.4</v>
      </c>
      <c r="BY20" s="47">
        <v>94.2</v>
      </c>
    </row>
    <row r="21" spans="1:77">
      <c r="A21" s="47">
        <v>1984</v>
      </c>
      <c r="B21" s="47">
        <v>86.7</v>
      </c>
      <c r="C21" s="47">
        <v>86.5</v>
      </c>
      <c r="D21" s="47">
        <v>88.5</v>
      </c>
      <c r="E21" s="47">
        <v>88.7</v>
      </c>
      <c r="F21" s="47">
        <v>84.6</v>
      </c>
      <c r="G21" s="47">
        <v>85.2</v>
      </c>
      <c r="H21" s="47">
        <v>84.4</v>
      </c>
      <c r="I21" s="47">
        <v>85.5</v>
      </c>
      <c r="J21" s="47">
        <v>97.2</v>
      </c>
      <c r="K21" s="47">
        <v>91.3</v>
      </c>
      <c r="L21" s="47">
        <v>102.3</v>
      </c>
      <c r="M21" s="47">
        <v>86.5</v>
      </c>
      <c r="N21" s="47">
        <v>97.3</v>
      </c>
      <c r="O21" s="47">
        <v>75.599999999999994</v>
      </c>
      <c r="P21" s="47">
        <v>75.8</v>
      </c>
      <c r="Q21" s="47">
        <v>79.2</v>
      </c>
      <c r="R21" s="47">
        <v>78.3</v>
      </c>
      <c r="S21" s="47">
        <v>102.9</v>
      </c>
      <c r="T21" s="47">
        <v>81.3</v>
      </c>
      <c r="U21" s="47">
        <v>80.099999999999994</v>
      </c>
      <c r="V21" s="47">
        <v>103.3</v>
      </c>
      <c r="W21" s="47">
        <v>98.4</v>
      </c>
      <c r="X21" s="47">
        <v>77.099999999999994</v>
      </c>
      <c r="Y21" s="47">
        <v>73</v>
      </c>
      <c r="Z21" s="47">
        <v>74</v>
      </c>
      <c r="AA21" s="47">
        <v>73.2</v>
      </c>
      <c r="AB21" s="47">
        <v>75.900000000000006</v>
      </c>
      <c r="AC21" s="47">
        <v>71.8</v>
      </c>
      <c r="AD21" s="47">
        <v>102.3</v>
      </c>
      <c r="AE21" s="47">
        <v>138.5</v>
      </c>
      <c r="AF21" s="47">
        <v>88.4</v>
      </c>
      <c r="AG21" s="47">
        <v>94.3</v>
      </c>
      <c r="AI21" s="47">
        <v>145.9</v>
      </c>
      <c r="AJ21" s="47">
        <v>296.2</v>
      </c>
      <c r="AK21" s="47">
        <v>125.8</v>
      </c>
      <c r="AL21" s="47">
        <v>136.9</v>
      </c>
      <c r="AM21" s="47">
        <v>88.6</v>
      </c>
      <c r="AN21" s="47">
        <v>137.19999999999999</v>
      </c>
      <c r="AO21" s="47">
        <v>66.900000000000006</v>
      </c>
      <c r="AP21" s="47">
        <v>81.900000000000006</v>
      </c>
      <c r="AQ21" s="47">
        <v>82.6</v>
      </c>
      <c r="AR21" s="47">
        <v>89</v>
      </c>
      <c r="AS21" s="47">
        <v>81.5</v>
      </c>
      <c r="AT21" s="47">
        <v>80.3</v>
      </c>
      <c r="AU21" s="47">
        <v>81.5</v>
      </c>
      <c r="AV21" s="47">
        <v>76.2</v>
      </c>
      <c r="AW21" s="47">
        <v>83.7</v>
      </c>
      <c r="AX21" s="47">
        <v>86.2</v>
      </c>
      <c r="AY21" s="47">
        <v>75.400000000000006</v>
      </c>
      <c r="AZ21" s="47">
        <v>75.599999999999994</v>
      </c>
      <c r="BA21" s="47">
        <v>95.6</v>
      </c>
      <c r="BB21" s="47">
        <v>131.1</v>
      </c>
      <c r="BC21" s="47">
        <v>54.3</v>
      </c>
      <c r="BD21" s="47">
        <v>100</v>
      </c>
      <c r="BE21" s="47">
        <v>77.7</v>
      </c>
      <c r="BF21" s="47">
        <v>100.8</v>
      </c>
      <c r="BG21" s="47">
        <v>147.5</v>
      </c>
      <c r="BH21" s="47">
        <v>61.8</v>
      </c>
      <c r="BI21" s="47">
        <v>62.1</v>
      </c>
      <c r="BJ21" s="47">
        <v>69.400000000000006</v>
      </c>
      <c r="BK21" s="47">
        <v>58.6</v>
      </c>
      <c r="BL21" s="47">
        <v>98.6</v>
      </c>
      <c r="BM21" s="47">
        <v>1504.4</v>
      </c>
      <c r="BN21" s="47">
        <v>98.4</v>
      </c>
      <c r="BO21" s="47">
        <v>63.6</v>
      </c>
      <c r="BP21" s="47">
        <v>75.400000000000006</v>
      </c>
      <c r="BQ21" s="47">
        <v>80.8</v>
      </c>
      <c r="BR21" s="47">
        <v>73.900000000000006</v>
      </c>
      <c r="BS21" s="47">
        <v>105.1</v>
      </c>
      <c r="BT21" s="47">
        <v>80</v>
      </c>
      <c r="BU21" s="47">
        <v>62.6</v>
      </c>
      <c r="BV21" s="47">
        <v>57.9</v>
      </c>
      <c r="BX21" s="47">
        <v>64.599999999999994</v>
      </c>
      <c r="BY21" s="47">
        <v>96.8</v>
      </c>
    </row>
    <row r="22" spans="1:77">
      <c r="A22" s="47">
        <v>1985</v>
      </c>
      <c r="B22" s="47">
        <v>88.4</v>
      </c>
      <c r="C22" s="47">
        <v>88.3</v>
      </c>
      <c r="D22" s="47">
        <v>90.3</v>
      </c>
      <c r="E22" s="47">
        <v>90.4</v>
      </c>
      <c r="F22" s="47">
        <v>87</v>
      </c>
      <c r="G22" s="47">
        <v>86.7</v>
      </c>
      <c r="H22" s="47">
        <v>86.5</v>
      </c>
      <c r="I22" s="47">
        <v>86.7</v>
      </c>
      <c r="J22" s="47">
        <v>99.3</v>
      </c>
      <c r="K22" s="47">
        <v>93.4</v>
      </c>
      <c r="L22" s="47">
        <v>104.8</v>
      </c>
      <c r="M22" s="47">
        <v>86</v>
      </c>
      <c r="N22" s="47">
        <v>98.4</v>
      </c>
      <c r="O22" s="47">
        <v>73.900000000000006</v>
      </c>
      <c r="P22" s="47">
        <v>72.900000000000006</v>
      </c>
      <c r="Q22" s="47">
        <v>88.3</v>
      </c>
      <c r="R22" s="47">
        <v>87.3</v>
      </c>
      <c r="S22" s="47">
        <v>104.8</v>
      </c>
      <c r="T22" s="47">
        <v>81.900000000000006</v>
      </c>
      <c r="U22" s="47">
        <v>80.8</v>
      </c>
      <c r="V22" s="47">
        <v>104.9</v>
      </c>
      <c r="W22" s="47">
        <v>100.5</v>
      </c>
      <c r="X22" s="47">
        <v>78.8</v>
      </c>
      <c r="Y22" s="47">
        <v>74.900000000000006</v>
      </c>
      <c r="Z22" s="47">
        <v>76</v>
      </c>
      <c r="AA22" s="47">
        <v>75.2</v>
      </c>
      <c r="AB22" s="47">
        <v>78.3</v>
      </c>
      <c r="AC22" s="47">
        <v>73.2</v>
      </c>
      <c r="AD22" s="47">
        <v>101.9</v>
      </c>
      <c r="AE22" s="47">
        <v>138.5</v>
      </c>
      <c r="AF22" s="47">
        <v>88.5</v>
      </c>
      <c r="AG22" s="47">
        <v>86.9</v>
      </c>
      <c r="AH22" s="47">
        <v>65</v>
      </c>
      <c r="AI22" s="47">
        <v>147</v>
      </c>
      <c r="AJ22" s="47">
        <v>294.2</v>
      </c>
      <c r="AK22" s="47">
        <v>126.2</v>
      </c>
      <c r="AL22" s="47">
        <v>137.5</v>
      </c>
      <c r="AM22" s="47">
        <v>90.6</v>
      </c>
      <c r="AN22" s="47">
        <v>137.30000000000001</v>
      </c>
      <c r="AO22" s="47">
        <v>69.2</v>
      </c>
      <c r="AP22" s="47">
        <v>84.7</v>
      </c>
      <c r="AQ22" s="47">
        <v>86.5</v>
      </c>
      <c r="AR22" s="47">
        <v>91</v>
      </c>
      <c r="AS22" s="47">
        <v>85.9</v>
      </c>
      <c r="AT22" s="47">
        <v>82.2</v>
      </c>
      <c r="AU22" s="47">
        <v>83.7</v>
      </c>
      <c r="AV22" s="47">
        <v>77.3</v>
      </c>
      <c r="AW22" s="47">
        <v>85.2</v>
      </c>
      <c r="AX22" s="47">
        <v>88</v>
      </c>
      <c r="AY22" s="47">
        <v>76.3</v>
      </c>
      <c r="AZ22" s="47">
        <v>80</v>
      </c>
      <c r="BA22" s="47">
        <v>97</v>
      </c>
      <c r="BB22" s="47">
        <v>133.9</v>
      </c>
      <c r="BC22" s="47">
        <v>59.1</v>
      </c>
      <c r="BD22" s="47">
        <v>102.2</v>
      </c>
      <c r="BE22" s="47">
        <v>81</v>
      </c>
      <c r="BF22" s="47">
        <v>102.3</v>
      </c>
      <c r="BG22" s="47">
        <v>145.80000000000001</v>
      </c>
      <c r="BH22" s="47">
        <v>64.5</v>
      </c>
      <c r="BI22" s="47">
        <v>64.8</v>
      </c>
      <c r="BJ22" s="47">
        <v>69.8</v>
      </c>
      <c r="BK22" s="47">
        <v>62.3</v>
      </c>
      <c r="BL22" s="47">
        <v>100.6</v>
      </c>
      <c r="BM22" s="47">
        <v>1476.4</v>
      </c>
      <c r="BN22" s="47">
        <v>100.3</v>
      </c>
      <c r="BO22" s="47">
        <v>64.400000000000006</v>
      </c>
      <c r="BP22" s="47">
        <v>77.7</v>
      </c>
      <c r="BQ22" s="47">
        <v>81.900000000000006</v>
      </c>
      <c r="BR22" s="47">
        <v>75.2</v>
      </c>
      <c r="BS22" s="47">
        <v>107.7</v>
      </c>
      <c r="BT22" s="47">
        <v>80.599999999999994</v>
      </c>
      <c r="BU22" s="47">
        <v>62.6</v>
      </c>
      <c r="BV22" s="47">
        <v>61.1</v>
      </c>
      <c r="BX22" s="47">
        <v>67</v>
      </c>
      <c r="BY22" s="47">
        <v>99.4</v>
      </c>
    </row>
    <row r="23" spans="1:77">
      <c r="A23" s="47">
        <v>1986</v>
      </c>
      <c r="B23" s="47">
        <v>89</v>
      </c>
      <c r="C23" s="47">
        <v>89</v>
      </c>
      <c r="D23" s="47">
        <v>90.7</v>
      </c>
      <c r="E23" s="47">
        <v>91</v>
      </c>
      <c r="F23" s="47">
        <v>88.6</v>
      </c>
      <c r="G23" s="47">
        <v>86.9</v>
      </c>
      <c r="H23" s="47">
        <v>84.3</v>
      </c>
      <c r="I23" s="47">
        <v>87.4</v>
      </c>
      <c r="J23" s="47">
        <v>100.3</v>
      </c>
      <c r="K23" s="47">
        <v>94.5</v>
      </c>
      <c r="L23" s="47">
        <v>105.7</v>
      </c>
      <c r="M23" s="47">
        <v>85</v>
      </c>
      <c r="N23" s="47">
        <v>99.3</v>
      </c>
      <c r="O23" s="47">
        <v>73</v>
      </c>
      <c r="P23" s="47">
        <v>71.2</v>
      </c>
      <c r="Q23" s="47">
        <v>81.900000000000006</v>
      </c>
      <c r="R23" s="47">
        <v>80.7</v>
      </c>
      <c r="S23" s="47">
        <v>104.3</v>
      </c>
      <c r="T23" s="47">
        <v>82.5</v>
      </c>
      <c r="U23" s="47">
        <v>81.400000000000006</v>
      </c>
      <c r="V23" s="47">
        <v>105.8</v>
      </c>
      <c r="W23" s="47">
        <v>100.5</v>
      </c>
      <c r="X23" s="47">
        <v>80.099999999999994</v>
      </c>
      <c r="Y23" s="47">
        <v>76.7</v>
      </c>
      <c r="Z23" s="47">
        <v>77.599999999999994</v>
      </c>
      <c r="AA23" s="47">
        <v>77.099999999999994</v>
      </c>
      <c r="AB23" s="47">
        <v>80.3</v>
      </c>
      <c r="AC23" s="47">
        <v>74.3</v>
      </c>
      <c r="AD23" s="47">
        <v>96.8</v>
      </c>
      <c r="AE23" s="47">
        <v>131.6</v>
      </c>
      <c r="AF23" s="47">
        <v>84.6</v>
      </c>
      <c r="AG23" s="47">
        <v>72.3</v>
      </c>
      <c r="AH23" s="47">
        <v>66.599999999999994</v>
      </c>
      <c r="AI23" s="47">
        <v>147</v>
      </c>
      <c r="AJ23" s="47">
        <v>290.3</v>
      </c>
      <c r="AK23" s="47">
        <v>127.5</v>
      </c>
      <c r="AL23" s="47">
        <v>138.80000000000001</v>
      </c>
      <c r="AM23" s="47">
        <v>91.1</v>
      </c>
      <c r="AN23" s="47">
        <v>137</v>
      </c>
      <c r="AO23" s="47">
        <v>71.2</v>
      </c>
      <c r="AP23" s="47">
        <v>86.5</v>
      </c>
      <c r="AQ23" s="47">
        <v>89</v>
      </c>
      <c r="AR23" s="47">
        <v>91.9</v>
      </c>
      <c r="AS23" s="47">
        <v>88.7</v>
      </c>
      <c r="AT23" s="47">
        <v>84</v>
      </c>
      <c r="AU23" s="47">
        <v>86.1</v>
      </c>
      <c r="AV23" s="47">
        <v>77.900000000000006</v>
      </c>
      <c r="AW23" s="47">
        <v>86</v>
      </c>
      <c r="AX23" s="47">
        <v>89.3</v>
      </c>
      <c r="AY23" s="47">
        <v>77.099999999999994</v>
      </c>
      <c r="AZ23" s="47">
        <v>81.5</v>
      </c>
      <c r="BA23" s="47">
        <v>98.3</v>
      </c>
      <c r="BB23" s="47">
        <v>135</v>
      </c>
      <c r="BC23" s="47">
        <v>60.5</v>
      </c>
      <c r="BD23" s="47">
        <v>101.5</v>
      </c>
      <c r="BE23" s="47">
        <v>83.2</v>
      </c>
      <c r="BF23" s="47">
        <v>99.3</v>
      </c>
      <c r="BG23" s="47">
        <v>145.19999999999999</v>
      </c>
      <c r="BH23" s="47">
        <v>66.900000000000006</v>
      </c>
      <c r="BI23" s="47">
        <v>67.400000000000006</v>
      </c>
      <c r="BJ23" s="47">
        <v>69.900000000000006</v>
      </c>
      <c r="BK23" s="47">
        <v>64</v>
      </c>
      <c r="BL23" s="47">
        <v>102.2</v>
      </c>
      <c r="BM23" s="47">
        <v>1415.8</v>
      </c>
      <c r="BN23" s="47">
        <v>101.3</v>
      </c>
      <c r="BO23" s="47">
        <v>67.099999999999994</v>
      </c>
      <c r="BP23" s="47">
        <v>79.400000000000006</v>
      </c>
      <c r="BQ23" s="47">
        <v>83.5</v>
      </c>
      <c r="BR23" s="47">
        <v>76</v>
      </c>
      <c r="BS23" s="47">
        <v>108.2</v>
      </c>
      <c r="BT23" s="47">
        <v>79.400000000000006</v>
      </c>
      <c r="BU23" s="47">
        <v>67.2</v>
      </c>
      <c r="BV23" s="47">
        <v>62.8</v>
      </c>
      <c r="BX23" s="47">
        <v>69</v>
      </c>
      <c r="BY23" s="47">
        <v>101.1</v>
      </c>
    </row>
    <row r="24" spans="1:77">
      <c r="A24" s="47">
        <v>1987</v>
      </c>
      <c r="B24" s="47">
        <v>89</v>
      </c>
      <c r="C24" s="47">
        <v>89.2</v>
      </c>
      <c r="D24" s="47">
        <v>90.5</v>
      </c>
      <c r="E24" s="47">
        <v>91</v>
      </c>
      <c r="F24" s="47">
        <v>89.8</v>
      </c>
      <c r="G24" s="47">
        <v>86.1</v>
      </c>
      <c r="H24" s="47">
        <v>82.2</v>
      </c>
      <c r="I24" s="47">
        <v>86.9</v>
      </c>
      <c r="J24" s="47">
        <v>100.2</v>
      </c>
      <c r="K24" s="47">
        <v>93</v>
      </c>
      <c r="L24" s="47">
        <v>102.8</v>
      </c>
      <c r="M24" s="47">
        <v>83.3</v>
      </c>
      <c r="N24" s="47">
        <v>89.8</v>
      </c>
      <c r="O24" s="47">
        <v>72.400000000000006</v>
      </c>
      <c r="P24" s="47">
        <v>70.7</v>
      </c>
      <c r="Q24" s="47">
        <v>77.8</v>
      </c>
      <c r="R24" s="47">
        <v>76.5</v>
      </c>
      <c r="S24" s="47">
        <v>101.9</v>
      </c>
      <c r="T24" s="47">
        <v>82.8</v>
      </c>
      <c r="U24" s="47">
        <v>82.2</v>
      </c>
      <c r="V24" s="47">
        <v>103.9</v>
      </c>
      <c r="W24" s="47">
        <v>100.4</v>
      </c>
      <c r="X24" s="47">
        <v>80.900000000000006</v>
      </c>
      <c r="Y24" s="47">
        <v>78.900000000000006</v>
      </c>
      <c r="Z24" s="47">
        <v>79.400000000000006</v>
      </c>
      <c r="AA24" s="47">
        <v>79.5</v>
      </c>
      <c r="AB24" s="47">
        <v>82.8</v>
      </c>
      <c r="AC24" s="47">
        <v>75.2</v>
      </c>
      <c r="AD24" s="47">
        <v>89.7</v>
      </c>
      <c r="AE24" s="47">
        <v>122.3</v>
      </c>
      <c r="AF24" s="47">
        <v>78.7</v>
      </c>
      <c r="AG24" s="47">
        <v>54.6</v>
      </c>
      <c r="AH24" s="47">
        <v>67.5</v>
      </c>
      <c r="AI24" s="47">
        <v>146.1</v>
      </c>
      <c r="AJ24" s="47">
        <v>284.5</v>
      </c>
      <c r="AK24" s="47">
        <v>128.69999999999999</v>
      </c>
      <c r="AL24" s="47">
        <v>136.9</v>
      </c>
      <c r="AM24" s="47">
        <v>91.4</v>
      </c>
      <c r="AN24" s="47">
        <v>136.30000000000001</v>
      </c>
      <c r="AO24" s="47">
        <v>72.7</v>
      </c>
      <c r="AP24" s="47">
        <v>87.4</v>
      </c>
      <c r="AQ24" s="47">
        <v>89.9</v>
      </c>
      <c r="AR24" s="47">
        <v>93</v>
      </c>
      <c r="AS24" s="47">
        <v>89.6</v>
      </c>
      <c r="AT24" s="47">
        <v>85.4</v>
      </c>
      <c r="AU24" s="47">
        <v>88</v>
      </c>
      <c r="AV24" s="47">
        <v>78.3</v>
      </c>
      <c r="AW24" s="47">
        <v>86.9</v>
      </c>
      <c r="AX24" s="47">
        <v>90.2</v>
      </c>
      <c r="AY24" s="47">
        <v>77.8</v>
      </c>
      <c r="AZ24" s="47">
        <v>83.1</v>
      </c>
      <c r="BA24" s="47">
        <v>100.4</v>
      </c>
      <c r="BB24" s="47">
        <v>135.5</v>
      </c>
      <c r="BC24" s="47">
        <v>61.9</v>
      </c>
      <c r="BD24" s="47">
        <v>102.2</v>
      </c>
      <c r="BE24" s="47">
        <v>84.9</v>
      </c>
      <c r="BF24" s="47">
        <v>99.7</v>
      </c>
      <c r="BG24" s="47">
        <v>144.4</v>
      </c>
      <c r="BH24" s="47">
        <v>69.099999999999994</v>
      </c>
      <c r="BI24" s="47">
        <v>69.900000000000006</v>
      </c>
      <c r="BJ24" s="47">
        <v>71.099999999999994</v>
      </c>
      <c r="BK24" s="47">
        <v>65.7</v>
      </c>
      <c r="BL24" s="47">
        <v>102.7</v>
      </c>
      <c r="BM24" s="47">
        <v>1308.0999999999999</v>
      </c>
      <c r="BN24" s="47">
        <v>101.4</v>
      </c>
      <c r="BO24" s="47">
        <v>68.3</v>
      </c>
      <c r="BP24" s="47">
        <v>80.900000000000006</v>
      </c>
      <c r="BQ24" s="47">
        <v>84.5</v>
      </c>
      <c r="BR24" s="47">
        <v>76.7</v>
      </c>
      <c r="BS24" s="47">
        <v>108.5</v>
      </c>
      <c r="BT24" s="47">
        <v>79</v>
      </c>
      <c r="BU24" s="47">
        <v>69.599999999999994</v>
      </c>
      <c r="BV24" s="47">
        <v>64.2</v>
      </c>
      <c r="BX24" s="47">
        <v>71</v>
      </c>
      <c r="BY24" s="47">
        <v>102</v>
      </c>
    </row>
    <row r="25" spans="1:77">
      <c r="A25" s="47">
        <v>1988</v>
      </c>
      <c r="B25" s="47">
        <v>89.7</v>
      </c>
      <c r="C25" s="47">
        <v>89.6</v>
      </c>
      <c r="D25" s="47">
        <v>91</v>
      </c>
      <c r="E25" s="47">
        <v>91.2</v>
      </c>
      <c r="F25" s="47">
        <v>90.9</v>
      </c>
      <c r="G25" s="47">
        <v>86.7</v>
      </c>
      <c r="H25" s="47">
        <v>85.9</v>
      </c>
      <c r="I25" s="47">
        <v>86.9</v>
      </c>
      <c r="J25" s="47">
        <v>99</v>
      </c>
      <c r="K25" s="47">
        <v>92.3</v>
      </c>
      <c r="L25" s="47">
        <v>99.4</v>
      </c>
      <c r="M25" s="47">
        <v>82.6</v>
      </c>
      <c r="N25" s="47">
        <v>88.9</v>
      </c>
      <c r="O25" s="47">
        <v>79.2</v>
      </c>
      <c r="P25" s="47">
        <v>81.3</v>
      </c>
      <c r="Q25" s="47">
        <v>78.5</v>
      </c>
      <c r="R25" s="47">
        <v>77.3</v>
      </c>
      <c r="S25" s="47">
        <v>100.7</v>
      </c>
      <c r="T25" s="47">
        <v>82.5</v>
      </c>
      <c r="U25" s="47">
        <v>82.3</v>
      </c>
      <c r="V25" s="47">
        <v>101.8</v>
      </c>
      <c r="W25" s="47">
        <v>100.4</v>
      </c>
      <c r="X25" s="47">
        <v>81.5</v>
      </c>
      <c r="Y25" s="47">
        <v>80.599999999999994</v>
      </c>
      <c r="Z25" s="47">
        <v>81.2</v>
      </c>
      <c r="AA25" s="47">
        <v>81.3</v>
      </c>
      <c r="AB25" s="47">
        <v>85</v>
      </c>
      <c r="AC25" s="47">
        <v>76.5</v>
      </c>
      <c r="AD25" s="47">
        <v>87.5</v>
      </c>
      <c r="AE25" s="47">
        <v>119.4</v>
      </c>
      <c r="AF25" s="47">
        <v>76.900000000000006</v>
      </c>
      <c r="AG25" s="47">
        <v>47.8</v>
      </c>
      <c r="AH25" s="47">
        <v>68.7</v>
      </c>
      <c r="AI25" s="47">
        <v>145.4</v>
      </c>
      <c r="AJ25" s="47">
        <v>279.8</v>
      </c>
      <c r="AK25" s="47">
        <v>130.1</v>
      </c>
      <c r="AL25" s="47">
        <v>135.9</v>
      </c>
      <c r="AM25" s="47">
        <v>91.8</v>
      </c>
      <c r="AN25" s="47">
        <v>134.80000000000001</v>
      </c>
      <c r="AO25" s="47">
        <v>74.099999999999994</v>
      </c>
      <c r="AP25" s="47">
        <v>88.5</v>
      </c>
      <c r="AQ25" s="47">
        <v>91.2</v>
      </c>
      <c r="AR25" s="47">
        <v>93.9</v>
      </c>
      <c r="AS25" s="47">
        <v>90.9</v>
      </c>
      <c r="AT25" s="47">
        <v>86.3</v>
      </c>
      <c r="AU25" s="47">
        <v>89.2</v>
      </c>
      <c r="AV25" s="47">
        <v>79</v>
      </c>
      <c r="AW25" s="47">
        <v>87.6</v>
      </c>
      <c r="AX25" s="47">
        <v>90.8</v>
      </c>
      <c r="AY25" s="47">
        <v>78.5</v>
      </c>
      <c r="AZ25" s="47">
        <v>83.4</v>
      </c>
      <c r="BA25" s="47">
        <v>101.1</v>
      </c>
      <c r="BB25" s="47">
        <v>136.30000000000001</v>
      </c>
      <c r="BC25" s="47">
        <v>61.9</v>
      </c>
      <c r="BD25" s="47">
        <v>101.7</v>
      </c>
      <c r="BE25" s="47">
        <v>85.5</v>
      </c>
      <c r="BF25" s="47">
        <v>98.6</v>
      </c>
      <c r="BG25" s="47">
        <v>142.5</v>
      </c>
      <c r="BH25" s="47">
        <v>71.400000000000006</v>
      </c>
      <c r="BI25" s="47">
        <v>72.5</v>
      </c>
      <c r="BJ25" s="47">
        <v>71.3</v>
      </c>
      <c r="BK25" s="47">
        <v>67.5</v>
      </c>
      <c r="BL25" s="47">
        <v>103.3</v>
      </c>
      <c r="BM25" s="47">
        <v>1195.9000000000001</v>
      </c>
      <c r="BN25" s="47">
        <v>103.1</v>
      </c>
      <c r="BO25" s="47">
        <v>68.8</v>
      </c>
      <c r="BP25" s="47">
        <v>82.3</v>
      </c>
      <c r="BQ25" s="47">
        <v>84.8</v>
      </c>
      <c r="BR25" s="47">
        <v>77.400000000000006</v>
      </c>
      <c r="BS25" s="47">
        <v>108.4</v>
      </c>
      <c r="BT25" s="47">
        <v>79.400000000000006</v>
      </c>
      <c r="BU25" s="47">
        <v>69.599999999999994</v>
      </c>
      <c r="BV25" s="47">
        <v>65.8</v>
      </c>
      <c r="BX25" s="47">
        <v>72.900000000000006</v>
      </c>
      <c r="BY25" s="47">
        <v>102.6</v>
      </c>
    </row>
    <row r="26" spans="1:77">
      <c r="A26" s="47">
        <v>1989</v>
      </c>
      <c r="B26" s="47">
        <v>91.7</v>
      </c>
      <c r="C26" s="47">
        <v>91.7</v>
      </c>
      <c r="D26" s="47">
        <v>93</v>
      </c>
      <c r="E26" s="47">
        <v>93.3</v>
      </c>
      <c r="F26" s="47">
        <v>93.1</v>
      </c>
      <c r="G26" s="47">
        <v>88.6</v>
      </c>
      <c r="H26" s="47">
        <v>86.9</v>
      </c>
      <c r="I26" s="47">
        <v>89</v>
      </c>
      <c r="J26" s="47">
        <v>100.7</v>
      </c>
      <c r="K26" s="47">
        <v>93.9</v>
      </c>
      <c r="L26" s="47">
        <v>99.9</v>
      </c>
      <c r="M26" s="47">
        <v>83.7</v>
      </c>
      <c r="N26" s="47">
        <v>93.1</v>
      </c>
      <c r="O26" s="47">
        <v>79</v>
      </c>
      <c r="P26" s="47">
        <v>79.3</v>
      </c>
      <c r="Q26" s="47">
        <v>85.4</v>
      </c>
      <c r="R26" s="47">
        <v>84.5</v>
      </c>
      <c r="S26" s="47">
        <v>102.1</v>
      </c>
      <c r="T26" s="47">
        <v>84</v>
      </c>
      <c r="U26" s="47">
        <v>84.6</v>
      </c>
      <c r="V26" s="47">
        <v>103.4</v>
      </c>
      <c r="W26" s="47">
        <v>99.2</v>
      </c>
      <c r="X26" s="47">
        <v>84.5</v>
      </c>
      <c r="Y26" s="47">
        <v>83</v>
      </c>
      <c r="Z26" s="47">
        <v>83.9</v>
      </c>
      <c r="AA26" s="47">
        <v>83.6</v>
      </c>
      <c r="AB26" s="47">
        <v>87.5</v>
      </c>
      <c r="AC26" s="47">
        <v>79.400000000000006</v>
      </c>
      <c r="AD26" s="47">
        <v>87.2</v>
      </c>
      <c r="AE26" s="47">
        <v>116.6</v>
      </c>
      <c r="AF26" s="47">
        <v>77.3</v>
      </c>
      <c r="AG26" s="47">
        <v>47.1</v>
      </c>
      <c r="AH26" s="47">
        <v>70.400000000000006</v>
      </c>
      <c r="AI26" s="47">
        <v>146.1</v>
      </c>
      <c r="AJ26" s="47">
        <v>273.3</v>
      </c>
      <c r="AK26" s="47">
        <v>132.4</v>
      </c>
      <c r="AL26" s="47">
        <v>137.9</v>
      </c>
      <c r="AM26" s="47">
        <v>94.6</v>
      </c>
      <c r="AN26" s="47">
        <v>134.4</v>
      </c>
      <c r="AO26" s="47">
        <v>76.8</v>
      </c>
      <c r="AP26" s="47">
        <v>92.4</v>
      </c>
      <c r="AQ26" s="47">
        <v>96</v>
      </c>
      <c r="AR26" s="47">
        <v>98.1</v>
      </c>
      <c r="AS26" s="47">
        <v>95.8</v>
      </c>
      <c r="AT26" s="47">
        <v>90</v>
      </c>
      <c r="AU26" s="47">
        <v>93.2</v>
      </c>
      <c r="AV26" s="47">
        <v>81.8</v>
      </c>
      <c r="AW26" s="47">
        <v>90</v>
      </c>
      <c r="AX26" s="47">
        <v>93.5</v>
      </c>
      <c r="AY26" s="47">
        <v>80.400000000000006</v>
      </c>
      <c r="AZ26" s="47">
        <v>84.7</v>
      </c>
      <c r="BA26" s="47">
        <v>103.1</v>
      </c>
      <c r="BB26" s="47">
        <v>140.6</v>
      </c>
      <c r="BC26" s="47">
        <v>62.6</v>
      </c>
      <c r="BD26" s="47">
        <v>102.8</v>
      </c>
      <c r="BE26" s="47">
        <v>87.6</v>
      </c>
      <c r="BF26" s="47">
        <v>99</v>
      </c>
      <c r="BG26" s="47">
        <v>143.6</v>
      </c>
      <c r="BH26" s="47">
        <v>74.3</v>
      </c>
      <c r="BI26" s="47">
        <v>75.400000000000006</v>
      </c>
      <c r="BJ26" s="47">
        <v>72.900000000000006</v>
      </c>
      <c r="BK26" s="47">
        <v>70.400000000000006</v>
      </c>
      <c r="BL26" s="47">
        <v>106.6</v>
      </c>
      <c r="BM26" s="47">
        <v>1111.7</v>
      </c>
      <c r="BN26" s="47">
        <v>105.2</v>
      </c>
      <c r="BO26" s="47">
        <v>74.3</v>
      </c>
      <c r="BP26" s="47">
        <v>85.6</v>
      </c>
      <c r="BQ26" s="47">
        <v>86</v>
      </c>
      <c r="BR26" s="47">
        <v>80.099999999999994</v>
      </c>
      <c r="BS26" s="47">
        <v>109.4</v>
      </c>
      <c r="BT26" s="47">
        <v>80.2</v>
      </c>
      <c r="BU26" s="47">
        <v>69.599999999999994</v>
      </c>
      <c r="BV26" s="47">
        <v>66.099999999999994</v>
      </c>
      <c r="BX26" s="47">
        <v>75.5</v>
      </c>
      <c r="BY26" s="47">
        <v>105.7</v>
      </c>
    </row>
    <row r="27" spans="1:77">
      <c r="A27" s="47">
        <v>1990</v>
      </c>
      <c r="B27" s="47">
        <v>94.5</v>
      </c>
      <c r="C27" s="47">
        <v>94.2</v>
      </c>
      <c r="D27" s="47">
        <v>95.9</v>
      </c>
      <c r="E27" s="47">
        <v>95.8</v>
      </c>
      <c r="F27" s="47">
        <v>95.6</v>
      </c>
      <c r="G27" s="47">
        <v>92.2</v>
      </c>
      <c r="H27" s="47">
        <v>96.5</v>
      </c>
      <c r="I27" s="47">
        <v>91.2</v>
      </c>
      <c r="J27" s="47">
        <v>102.4</v>
      </c>
      <c r="K27" s="47">
        <v>97.3</v>
      </c>
      <c r="L27" s="47">
        <v>105.1</v>
      </c>
      <c r="M27" s="47">
        <v>85.9</v>
      </c>
      <c r="N27" s="47">
        <v>98.1</v>
      </c>
      <c r="O27" s="47">
        <v>88.1</v>
      </c>
      <c r="P27" s="47">
        <v>91.8</v>
      </c>
      <c r="Q27" s="47">
        <v>95.2</v>
      </c>
      <c r="R27" s="47">
        <v>94.5</v>
      </c>
      <c r="S27" s="47">
        <v>104.9</v>
      </c>
      <c r="T27" s="47">
        <v>86.4</v>
      </c>
      <c r="U27" s="47">
        <v>86.7</v>
      </c>
      <c r="V27" s="47">
        <v>104.2</v>
      </c>
      <c r="W27" s="47">
        <v>101.4</v>
      </c>
      <c r="X27" s="47">
        <v>86.5</v>
      </c>
      <c r="Y27" s="47">
        <v>85.5</v>
      </c>
      <c r="Z27" s="47">
        <v>86.7</v>
      </c>
      <c r="AA27" s="47">
        <v>85.9</v>
      </c>
      <c r="AB27" s="47">
        <v>89.8</v>
      </c>
      <c r="AC27" s="47">
        <v>82.8</v>
      </c>
      <c r="AD27" s="47">
        <v>89.3</v>
      </c>
      <c r="AE27" s="47">
        <v>115.5</v>
      </c>
      <c r="AF27" s="47">
        <v>79.2</v>
      </c>
      <c r="AG27" s="47">
        <v>58.5</v>
      </c>
      <c r="AH27" s="47">
        <v>71.5</v>
      </c>
      <c r="AI27" s="47">
        <v>146.19999999999999</v>
      </c>
      <c r="AJ27" s="47">
        <v>269.8</v>
      </c>
      <c r="AK27" s="47">
        <v>133.4</v>
      </c>
      <c r="AL27" s="47">
        <v>137.69999999999999</v>
      </c>
      <c r="AM27" s="47">
        <v>96.6</v>
      </c>
      <c r="AN27" s="47">
        <v>133.69999999999999</v>
      </c>
      <c r="AO27" s="47">
        <v>79</v>
      </c>
      <c r="AP27" s="47">
        <v>96.8</v>
      </c>
      <c r="AQ27" s="47">
        <v>101.3</v>
      </c>
      <c r="AR27" s="47">
        <v>102.1</v>
      </c>
      <c r="AS27" s="47">
        <v>101.3</v>
      </c>
      <c r="AT27" s="47">
        <v>94.4</v>
      </c>
      <c r="AU27" s="47">
        <v>99</v>
      </c>
      <c r="AV27" s="47">
        <v>83.9</v>
      </c>
      <c r="AW27" s="47">
        <v>93.2</v>
      </c>
      <c r="AX27" s="47">
        <v>96.5</v>
      </c>
      <c r="AY27" s="47">
        <v>82.5</v>
      </c>
      <c r="AZ27" s="47">
        <v>85.3</v>
      </c>
      <c r="BA27" s="47">
        <v>103.9</v>
      </c>
      <c r="BB27" s="47">
        <v>136.1</v>
      </c>
      <c r="BC27" s="47">
        <v>63.5</v>
      </c>
      <c r="BD27" s="47">
        <v>104.2</v>
      </c>
      <c r="BE27" s="47">
        <v>88.8</v>
      </c>
      <c r="BF27" s="47">
        <v>101.1</v>
      </c>
      <c r="BG27" s="47">
        <v>142.69999999999999</v>
      </c>
      <c r="BH27" s="47">
        <v>78</v>
      </c>
      <c r="BI27" s="47">
        <v>79.2</v>
      </c>
      <c r="BJ27" s="47">
        <v>74.2</v>
      </c>
      <c r="BK27" s="47">
        <v>74.099999999999994</v>
      </c>
      <c r="BL27" s="47">
        <v>110.2</v>
      </c>
      <c r="BM27" s="47">
        <v>1101.4000000000001</v>
      </c>
      <c r="BN27" s="47">
        <v>107.4</v>
      </c>
      <c r="BO27" s="47">
        <v>76.400000000000006</v>
      </c>
      <c r="BP27" s="47">
        <v>89.7</v>
      </c>
      <c r="BQ27" s="47">
        <v>87</v>
      </c>
      <c r="BR27" s="47">
        <v>81.900000000000006</v>
      </c>
      <c r="BS27" s="47">
        <v>109.3</v>
      </c>
      <c r="BT27" s="47">
        <v>82.5</v>
      </c>
      <c r="BU27" s="47">
        <v>69.599999999999994</v>
      </c>
      <c r="BV27" s="47">
        <v>66.099999999999994</v>
      </c>
      <c r="BX27" s="47">
        <v>78.7</v>
      </c>
      <c r="BY27" s="47">
        <v>108.8</v>
      </c>
    </row>
    <row r="28" spans="1:77">
      <c r="A28" s="47">
        <v>1991</v>
      </c>
      <c r="B28" s="47">
        <v>97.6</v>
      </c>
      <c r="C28" s="47">
        <v>96.9</v>
      </c>
      <c r="D28" s="47">
        <v>99.1</v>
      </c>
      <c r="E28" s="47">
        <v>98.5</v>
      </c>
      <c r="F28" s="47">
        <v>98</v>
      </c>
      <c r="G28" s="47">
        <v>96.6</v>
      </c>
      <c r="H28" s="47">
        <v>105.9</v>
      </c>
      <c r="I28" s="47">
        <v>94.6</v>
      </c>
      <c r="J28" s="47">
        <v>104.9</v>
      </c>
      <c r="K28" s="47">
        <v>101.1</v>
      </c>
      <c r="L28" s="47">
        <v>107.8</v>
      </c>
      <c r="M28" s="47">
        <v>88.4</v>
      </c>
      <c r="N28" s="47">
        <v>102.9</v>
      </c>
      <c r="O28" s="47">
        <v>99.8</v>
      </c>
      <c r="P28" s="47">
        <v>106.3</v>
      </c>
      <c r="Q28" s="47">
        <v>106.3</v>
      </c>
      <c r="R28" s="47">
        <v>105.2</v>
      </c>
      <c r="S28" s="47">
        <v>111.7</v>
      </c>
      <c r="T28" s="47">
        <v>89.5</v>
      </c>
      <c r="U28" s="47">
        <v>91.1</v>
      </c>
      <c r="V28" s="47">
        <v>106.2</v>
      </c>
      <c r="W28" s="47">
        <v>103.6</v>
      </c>
      <c r="X28" s="47">
        <v>88.9</v>
      </c>
      <c r="Y28" s="47">
        <v>88.2</v>
      </c>
      <c r="Z28" s="47">
        <v>89.8</v>
      </c>
      <c r="AA28" s="47">
        <v>88.4</v>
      </c>
      <c r="AB28" s="47">
        <v>92.1</v>
      </c>
      <c r="AC28" s="47">
        <v>87</v>
      </c>
      <c r="AD28" s="47">
        <v>91.3</v>
      </c>
      <c r="AE28" s="47">
        <v>115.5</v>
      </c>
      <c r="AF28" s="47">
        <v>82.4</v>
      </c>
      <c r="AG28" s="47">
        <v>65.400000000000006</v>
      </c>
      <c r="AH28" s="47">
        <v>72.099999999999994</v>
      </c>
      <c r="AI28" s="47">
        <v>147.4</v>
      </c>
      <c r="AJ28" s="47">
        <v>264.10000000000002</v>
      </c>
      <c r="AK28" s="47">
        <v>135.1</v>
      </c>
      <c r="AL28" s="47">
        <v>138</v>
      </c>
      <c r="AM28" s="47">
        <v>101.1</v>
      </c>
      <c r="AN28" s="47">
        <v>136.1</v>
      </c>
      <c r="AO28" s="47">
        <v>81.3</v>
      </c>
      <c r="AP28" s="47">
        <v>101.3</v>
      </c>
      <c r="AQ28" s="47">
        <v>106.5</v>
      </c>
      <c r="AR28" s="47">
        <v>105.2</v>
      </c>
      <c r="AS28" s="47">
        <v>106.9</v>
      </c>
      <c r="AT28" s="47">
        <v>98.5</v>
      </c>
      <c r="AU28" s="47">
        <v>103.7</v>
      </c>
      <c r="AV28" s="47">
        <v>86.7</v>
      </c>
      <c r="AW28" s="47">
        <v>98</v>
      </c>
      <c r="AX28" s="47">
        <v>99.6</v>
      </c>
      <c r="AY28" s="47">
        <v>85.5</v>
      </c>
      <c r="AZ28" s="47">
        <v>85.6</v>
      </c>
      <c r="BA28" s="47">
        <v>106</v>
      </c>
      <c r="BB28" s="47">
        <v>135.4</v>
      </c>
      <c r="BC28" s="47">
        <v>63.9</v>
      </c>
      <c r="BD28" s="47">
        <v>105</v>
      </c>
      <c r="BE28" s="47">
        <v>89.7</v>
      </c>
      <c r="BF28" s="47">
        <v>102.5</v>
      </c>
      <c r="BG28" s="47">
        <v>140.1</v>
      </c>
      <c r="BH28" s="47">
        <v>81.7</v>
      </c>
      <c r="BI28" s="47">
        <v>82.9</v>
      </c>
      <c r="BJ28" s="47">
        <v>79.8</v>
      </c>
      <c r="BK28" s="47">
        <v>78</v>
      </c>
      <c r="BL28" s="47">
        <v>113.4</v>
      </c>
      <c r="BM28" s="47">
        <v>1091.5</v>
      </c>
      <c r="BN28" s="47">
        <v>111.4</v>
      </c>
      <c r="BO28" s="47">
        <v>78.2</v>
      </c>
      <c r="BP28" s="47">
        <v>92.9</v>
      </c>
      <c r="BQ28" s="47">
        <v>88.7</v>
      </c>
      <c r="BR28" s="47">
        <v>84.2</v>
      </c>
      <c r="BS28" s="47">
        <v>109.8</v>
      </c>
      <c r="BT28" s="47">
        <v>85.6</v>
      </c>
      <c r="BU28" s="47">
        <v>69.599999999999994</v>
      </c>
      <c r="BV28" s="47">
        <v>66.099999999999994</v>
      </c>
      <c r="BX28" s="47">
        <v>82.3</v>
      </c>
      <c r="BY28" s="47">
        <v>111.5</v>
      </c>
    </row>
    <row r="29" spans="1:77">
      <c r="A29" s="47">
        <v>1992</v>
      </c>
      <c r="B29" s="47">
        <v>99.3</v>
      </c>
      <c r="C29" s="47">
        <v>99.1</v>
      </c>
      <c r="D29" s="47">
        <v>100.7</v>
      </c>
      <c r="E29" s="47">
        <v>100.6</v>
      </c>
      <c r="F29" s="47">
        <v>100.5</v>
      </c>
      <c r="G29" s="47">
        <v>97.1</v>
      </c>
      <c r="H29" s="47">
        <v>99.1</v>
      </c>
      <c r="I29" s="47">
        <v>96.6</v>
      </c>
      <c r="J29" s="47">
        <v>107.9</v>
      </c>
      <c r="K29" s="47">
        <v>102.8</v>
      </c>
      <c r="L29" s="47">
        <v>106.2</v>
      </c>
      <c r="M29" s="47">
        <v>89.5</v>
      </c>
      <c r="N29" s="47">
        <v>97.8</v>
      </c>
      <c r="O29" s="47">
        <v>91.2</v>
      </c>
      <c r="P29" s="47">
        <v>89.8</v>
      </c>
      <c r="Q29" s="47">
        <v>108</v>
      </c>
      <c r="R29" s="47">
        <v>106.4</v>
      </c>
      <c r="S29" s="47">
        <v>112.4</v>
      </c>
      <c r="T29" s="47">
        <v>91.2</v>
      </c>
      <c r="U29" s="47">
        <v>93.4</v>
      </c>
      <c r="V29" s="47">
        <v>110.7</v>
      </c>
      <c r="W29" s="47">
        <v>103.9</v>
      </c>
      <c r="X29" s="47">
        <v>91.1</v>
      </c>
      <c r="Y29" s="47">
        <v>90.9</v>
      </c>
      <c r="Z29" s="47">
        <v>93.2</v>
      </c>
      <c r="AA29" s="47">
        <v>90.8</v>
      </c>
      <c r="AB29" s="47">
        <v>94.7</v>
      </c>
      <c r="AC29" s="47">
        <v>91.4</v>
      </c>
      <c r="AD29" s="47">
        <v>91.4</v>
      </c>
      <c r="AE29" s="47">
        <v>115.5</v>
      </c>
      <c r="AF29" s="47">
        <v>82.7</v>
      </c>
      <c r="AG29" s="47">
        <v>63</v>
      </c>
      <c r="AH29" s="47">
        <v>73.3</v>
      </c>
      <c r="AI29" s="47">
        <v>149.19999999999999</v>
      </c>
      <c r="AJ29" s="47">
        <v>263.5</v>
      </c>
      <c r="AK29" s="47">
        <v>139.4</v>
      </c>
      <c r="AL29" s="47">
        <v>138.4</v>
      </c>
      <c r="AM29" s="47">
        <v>104.1</v>
      </c>
      <c r="AN29" s="47">
        <v>136</v>
      </c>
      <c r="AO29" s="47">
        <v>83.6</v>
      </c>
      <c r="AP29" s="47">
        <v>104.4</v>
      </c>
      <c r="AQ29" s="47">
        <v>109.7</v>
      </c>
      <c r="AR29" s="47">
        <v>108.2</v>
      </c>
      <c r="AS29" s="47">
        <v>110.1</v>
      </c>
      <c r="AT29" s="47">
        <v>102.1</v>
      </c>
      <c r="AU29" s="47">
        <v>107</v>
      </c>
      <c r="AV29" s="47">
        <v>90.8</v>
      </c>
      <c r="AW29" s="47">
        <v>100.1</v>
      </c>
      <c r="AX29" s="47">
        <v>103.1</v>
      </c>
      <c r="AY29" s="47">
        <v>88.5</v>
      </c>
      <c r="AZ29" s="47">
        <v>88.2</v>
      </c>
      <c r="BA29" s="47">
        <v>106.4</v>
      </c>
      <c r="BB29" s="47">
        <v>136.30000000000001</v>
      </c>
      <c r="BC29" s="47">
        <v>66.8</v>
      </c>
      <c r="BD29" s="47">
        <v>105.5</v>
      </c>
      <c r="BE29" s="47">
        <v>91.7</v>
      </c>
      <c r="BF29" s="47">
        <v>102.9</v>
      </c>
      <c r="BG29" s="47">
        <v>137.30000000000001</v>
      </c>
      <c r="BH29" s="47">
        <v>85.3</v>
      </c>
      <c r="BI29" s="47">
        <v>86.5</v>
      </c>
      <c r="BJ29" s="47">
        <v>80.3</v>
      </c>
      <c r="BK29" s="47">
        <v>81.400000000000006</v>
      </c>
      <c r="BL29" s="47">
        <v>117</v>
      </c>
      <c r="BM29" s="47">
        <v>1083.7</v>
      </c>
      <c r="BN29" s="47">
        <v>113.1</v>
      </c>
      <c r="BO29" s="47">
        <v>85.8</v>
      </c>
      <c r="BP29" s="47">
        <v>95.6</v>
      </c>
      <c r="BQ29" s="47">
        <v>90.1</v>
      </c>
      <c r="BR29" s="47">
        <v>87.8</v>
      </c>
      <c r="BS29" s="47">
        <v>110.4</v>
      </c>
      <c r="BT29" s="47">
        <v>86.9</v>
      </c>
      <c r="BU29" s="47">
        <v>69.900000000000006</v>
      </c>
      <c r="BV29" s="47">
        <v>66.599999999999994</v>
      </c>
      <c r="BX29" s="47">
        <v>85.8</v>
      </c>
      <c r="BY29" s="47">
        <v>114.6</v>
      </c>
    </row>
    <row r="30" spans="1:77">
      <c r="A30" s="47">
        <v>1993</v>
      </c>
      <c r="B30" s="47">
        <v>100.6</v>
      </c>
      <c r="C30" s="47">
        <v>100.4</v>
      </c>
      <c r="D30" s="47">
        <v>101.9</v>
      </c>
      <c r="E30" s="47">
        <v>101.9</v>
      </c>
      <c r="F30" s="47">
        <v>102</v>
      </c>
      <c r="G30" s="47">
        <v>98.2</v>
      </c>
      <c r="H30" s="47">
        <v>99.5</v>
      </c>
      <c r="I30" s="47">
        <v>97.8</v>
      </c>
      <c r="J30" s="47">
        <v>110.2</v>
      </c>
      <c r="K30" s="47">
        <v>102.2</v>
      </c>
      <c r="L30" s="47">
        <v>104.6</v>
      </c>
      <c r="M30" s="47">
        <v>88.8</v>
      </c>
      <c r="N30" s="47">
        <v>97.3</v>
      </c>
      <c r="O30" s="47">
        <v>98.4</v>
      </c>
      <c r="P30" s="47">
        <v>100.1</v>
      </c>
      <c r="Q30" s="47">
        <v>95.7</v>
      </c>
      <c r="R30" s="47">
        <v>93.8</v>
      </c>
      <c r="S30" s="47">
        <v>112.1</v>
      </c>
      <c r="T30" s="47">
        <v>92.2</v>
      </c>
      <c r="U30" s="47">
        <v>94.8</v>
      </c>
      <c r="V30" s="47">
        <v>112.5</v>
      </c>
      <c r="W30" s="47">
        <v>103.8</v>
      </c>
      <c r="X30" s="47">
        <v>92.8</v>
      </c>
      <c r="Y30" s="47">
        <v>93.3</v>
      </c>
      <c r="Z30" s="47">
        <v>96.1</v>
      </c>
      <c r="AA30" s="47">
        <v>93</v>
      </c>
      <c r="AB30" s="47">
        <v>97.1</v>
      </c>
      <c r="AC30" s="47">
        <v>95.2</v>
      </c>
      <c r="AD30" s="47">
        <v>92</v>
      </c>
      <c r="AE30" s="47">
        <v>115.2</v>
      </c>
      <c r="AF30" s="47">
        <v>82.8</v>
      </c>
      <c r="AG30" s="47">
        <v>63.5</v>
      </c>
      <c r="AH30" s="47">
        <v>76</v>
      </c>
      <c r="AI30" s="47">
        <v>148.69999999999999</v>
      </c>
      <c r="AJ30" s="47">
        <v>260.60000000000002</v>
      </c>
      <c r="AK30" s="47">
        <v>140</v>
      </c>
      <c r="AL30" s="47">
        <v>137.5</v>
      </c>
      <c r="AM30" s="47">
        <v>105.2</v>
      </c>
      <c r="AN30" s="47">
        <v>133.69999999999999</v>
      </c>
      <c r="AO30" s="47">
        <v>85.7</v>
      </c>
      <c r="AP30" s="47">
        <v>104.4</v>
      </c>
      <c r="AQ30" s="47">
        <v>108.8</v>
      </c>
      <c r="AR30" s="47">
        <v>109.8</v>
      </c>
      <c r="AS30" s="47">
        <v>108.8</v>
      </c>
      <c r="AT30" s="47">
        <v>102.1</v>
      </c>
      <c r="AU30" s="47">
        <v>106.3</v>
      </c>
      <c r="AV30" s="47">
        <v>92.4</v>
      </c>
      <c r="AW30" s="47">
        <v>100.8</v>
      </c>
      <c r="AX30" s="47">
        <v>104.3</v>
      </c>
      <c r="AY30" s="47">
        <v>90.7</v>
      </c>
      <c r="AZ30" s="47">
        <v>88.5</v>
      </c>
      <c r="BA30" s="47">
        <v>106.4</v>
      </c>
      <c r="BB30" s="47">
        <v>135.5</v>
      </c>
      <c r="BC30" s="47">
        <v>68.099999999999994</v>
      </c>
      <c r="BD30" s="47">
        <v>105.8</v>
      </c>
      <c r="BE30" s="47">
        <v>92.7</v>
      </c>
      <c r="BF30" s="47">
        <v>103.7</v>
      </c>
      <c r="BG30" s="47">
        <v>134</v>
      </c>
      <c r="BH30" s="47">
        <v>88.9</v>
      </c>
      <c r="BI30" s="47">
        <v>90.3</v>
      </c>
      <c r="BJ30" s="47">
        <v>83.3</v>
      </c>
      <c r="BK30" s="47">
        <v>84.7</v>
      </c>
      <c r="BL30" s="47">
        <v>118.9</v>
      </c>
      <c r="BM30" s="47">
        <v>1050.7</v>
      </c>
      <c r="BN30" s="47">
        <v>115.4</v>
      </c>
      <c r="BO30" s="47">
        <v>87</v>
      </c>
      <c r="BP30" s="47">
        <v>97.9</v>
      </c>
      <c r="BQ30" s="47">
        <v>91.4</v>
      </c>
      <c r="BR30" s="47">
        <v>90.4</v>
      </c>
      <c r="BS30" s="47">
        <v>111.1</v>
      </c>
      <c r="BT30" s="47">
        <v>87.1</v>
      </c>
      <c r="BU30" s="47">
        <v>70.099999999999994</v>
      </c>
      <c r="BV30" s="47">
        <v>79</v>
      </c>
      <c r="BX30" s="47">
        <v>88.9</v>
      </c>
      <c r="BY30" s="47">
        <v>116.2</v>
      </c>
    </row>
    <row r="31" spans="1:77">
      <c r="A31" s="47">
        <v>1994</v>
      </c>
      <c r="B31" s="47">
        <v>101.2</v>
      </c>
      <c r="C31" s="47">
        <v>101.1</v>
      </c>
      <c r="D31" s="47">
        <v>102.4</v>
      </c>
      <c r="E31" s="47">
        <v>102.5</v>
      </c>
      <c r="F31" s="47">
        <v>102.8</v>
      </c>
      <c r="G31" s="47">
        <v>99</v>
      </c>
      <c r="H31" s="47">
        <v>99.5</v>
      </c>
      <c r="I31" s="47">
        <v>98.8</v>
      </c>
      <c r="J31" s="47">
        <v>116.3</v>
      </c>
      <c r="K31" s="47">
        <v>100.5</v>
      </c>
      <c r="L31" s="47">
        <v>103.2</v>
      </c>
      <c r="M31" s="47">
        <v>87.6</v>
      </c>
      <c r="N31" s="47">
        <v>97.1</v>
      </c>
      <c r="O31" s="47">
        <v>98.3</v>
      </c>
      <c r="P31" s="47">
        <v>98.5</v>
      </c>
      <c r="Q31" s="47">
        <v>99.8</v>
      </c>
      <c r="R31" s="47">
        <v>98.6</v>
      </c>
      <c r="S31" s="47">
        <v>111.1</v>
      </c>
      <c r="T31" s="47">
        <v>92.5</v>
      </c>
      <c r="U31" s="47">
        <v>95.6</v>
      </c>
      <c r="V31" s="47">
        <v>113</v>
      </c>
      <c r="W31" s="47">
        <v>105.8</v>
      </c>
      <c r="X31" s="47">
        <v>93.9</v>
      </c>
      <c r="Y31" s="47">
        <v>95.4</v>
      </c>
      <c r="Z31" s="47">
        <v>98.3</v>
      </c>
      <c r="AA31" s="47">
        <v>95</v>
      </c>
      <c r="AB31" s="47">
        <v>99.1</v>
      </c>
      <c r="AC31" s="47">
        <v>97.5</v>
      </c>
      <c r="AD31" s="47">
        <v>91.8</v>
      </c>
      <c r="AE31" s="47">
        <v>113.7</v>
      </c>
      <c r="AF31" s="47">
        <v>82.1</v>
      </c>
      <c r="AG31" s="47">
        <v>61.2</v>
      </c>
      <c r="AH31" s="47">
        <v>79.099999999999994</v>
      </c>
      <c r="AI31" s="47">
        <v>145.69999999999999</v>
      </c>
      <c r="AJ31" s="47">
        <v>250.1</v>
      </c>
      <c r="AK31" s="47">
        <v>139.19999999999999</v>
      </c>
      <c r="AL31" s="47">
        <v>132.9</v>
      </c>
      <c r="AM31" s="47">
        <v>105.7</v>
      </c>
      <c r="AN31" s="47">
        <v>129.5</v>
      </c>
      <c r="AO31" s="47">
        <v>87</v>
      </c>
      <c r="AP31" s="47">
        <v>103.1</v>
      </c>
      <c r="AQ31" s="47">
        <v>106.3</v>
      </c>
      <c r="AR31" s="47">
        <v>110.2</v>
      </c>
      <c r="AS31" s="47">
        <v>105.9</v>
      </c>
      <c r="AT31" s="47">
        <v>101.8</v>
      </c>
      <c r="AU31" s="47">
        <v>105.3</v>
      </c>
      <c r="AV31" s="47">
        <v>93.8</v>
      </c>
      <c r="AW31" s="47">
        <v>99.9</v>
      </c>
      <c r="AX31" s="47">
        <v>104.6</v>
      </c>
      <c r="AY31" s="47">
        <v>92</v>
      </c>
      <c r="AZ31" s="47">
        <v>88.8</v>
      </c>
      <c r="BA31" s="47">
        <v>106.6</v>
      </c>
      <c r="BB31" s="47">
        <v>133.1</v>
      </c>
      <c r="BC31" s="47">
        <v>69.3</v>
      </c>
      <c r="BD31" s="47">
        <v>105.2</v>
      </c>
      <c r="BE31" s="47">
        <v>93.2</v>
      </c>
      <c r="BF31" s="47">
        <v>103.2</v>
      </c>
      <c r="BG31" s="47">
        <v>129.69999999999999</v>
      </c>
      <c r="BH31" s="47">
        <v>91.8</v>
      </c>
      <c r="BI31" s="47">
        <v>93.7</v>
      </c>
      <c r="BJ31" s="47">
        <v>84.9</v>
      </c>
      <c r="BK31" s="47">
        <v>86.1</v>
      </c>
      <c r="BL31" s="47">
        <v>120.3</v>
      </c>
      <c r="BM31" s="47">
        <v>989</v>
      </c>
      <c r="BN31" s="47">
        <v>115.4</v>
      </c>
      <c r="BO31" s="47">
        <v>91.8</v>
      </c>
      <c r="BP31" s="47">
        <v>99.5</v>
      </c>
      <c r="BQ31" s="47">
        <v>92.1</v>
      </c>
      <c r="BR31" s="47">
        <v>92.2</v>
      </c>
      <c r="BS31" s="47">
        <v>112.2</v>
      </c>
      <c r="BT31" s="47">
        <v>86.5</v>
      </c>
      <c r="BU31" s="47">
        <v>70.2</v>
      </c>
      <c r="BV31" s="47">
        <v>81.3</v>
      </c>
      <c r="BX31" s="47">
        <v>91.4</v>
      </c>
      <c r="BY31" s="47">
        <v>117.1</v>
      </c>
    </row>
    <row r="32" spans="1:77">
      <c r="A32" s="47">
        <v>1995</v>
      </c>
      <c r="B32" s="47">
        <v>101.1</v>
      </c>
      <c r="C32" s="47">
        <v>101.1</v>
      </c>
      <c r="D32" s="47">
        <v>102.1</v>
      </c>
      <c r="E32" s="47">
        <v>102.2</v>
      </c>
      <c r="F32" s="47">
        <v>103.5</v>
      </c>
      <c r="G32" s="47">
        <v>97.8</v>
      </c>
      <c r="H32" s="47">
        <v>97.8</v>
      </c>
      <c r="I32" s="47">
        <v>97.7</v>
      </c>
      <c r="J32" s="47">
        <v>107.7</v>
      </c>
      <c r="K32" s="47">
        <v>99.2</v>
      </c>
      <c r="L32" s="47">
        <v>101.7</v>
      </c>
      <c r="M32" s="47">
        <v>87.4</v>
      </c>
      <c r="N32" s="47">
        <v>97.2</v>
      </c>
      <c r="O32" s="47">
        <v>95</v>
      </c>
      <c r="P32" s="47">
        <v>93.3</v>
      </c>
      <c r="Q32" s="47">
        <v>103</v>
      </c>
      <c r="R32" s="47">
        <v>102.1</v>
      </c>
      <c r="S32" s="47">
        <v>109.1</v>
      </c>
      <c r="T32" s="47">
        <v>92.2</v>
      </c>
      <c r="U32" s="47">
        <v>95.2</v>
      </c>
      <c r="V32" s="47">
        <v>114.6</v>
      </c>
      <c r="W32" s="47">
        <v>106.6</v>
      </c>
      <c r="X32" s="47">
        <v>93.8</v>
      </c>
      <c r="Y32" s="47">
        <v>97.3</v>
      </c>
      <c r="Z32" s="47">
        <v>100.6</v>
      </c>
      <c r="AA32" s="47">
        <v>96.8</v>
      </c>
      <c r="AB32" s="47">
        <v>101</v>
      </c>
      <c r="AC32" s="47">
        <v>100.2</v>
      </c>
      <c r="AD32" s="47">
        <v>92</v>
      </c>
      <c r="AE32" s="47">
        <v>113.4</v>
      </c>
      <c r="AF32" s="47">
        <v>82.4</v>
      </c>
      <c r="AG32" s="47">
        <v>58.6</v>
      </c>
      <c r="AH32" s="47">
        <v>81</v>
      </c>
      <c r="AI32" s="47">
        <v>143</v>
      </c>
      <c r="AJ32" s="47">
        <v>242</v>
      </c>
      <c r="AK32" s="47">
        <v>138</v>
      </c>
      <c r="AL32" s="47">
        <v>129.1</v>
      </c>
      <c r="AM32" s="47">
        <v>106.1</v>
      </c>
      <c r="AN32" s="47">
        <v>124.5</v>
      </c>
      <c r="AO32" s="47">
        <v>88.3</v>
      </c>
      <c r="AP32" s="47">
        <v>102.7</v>
      </c>
      <c r="AQ32" s="47">
        <v>105.2</v>
      </c>
      <c r="AR32" s="47">
        <v>109.9</v>
      </c>
      <c r="AS32" s="47">
        <v>104.7</v>
      </c>
      <c r="AT32" s="47">
        <v>101.8</v>
      </c>
      <c r="AU32" s="47">
        <v>104.7</v>
      </c>
      <c r="AV32" s="47">
        <v>94.8</v>
      </c>
      <c r="AW32" s="47">
        <v>99.7</v>
      </c>
      <c r="AX32" s="47">
        <v>104.6</v>
      </c>
      <c r="AY32" s="47">
        <v>92.5</v>
      </c>
      <c r="AZ32" s="47">
        <v>88.9</v>
      </c>
      <c r="BA32" s="47">
        <v>107.5</v>
      </c>
      <c r="BB32" s="47">
        <v>130.4</v>
      </c>
      <c r="BC32" s="47">
        <v>69.900000000000006</v>
      </c>
      <c r="BD32" s="47">
        <v>105.3</v>
      </c>
      <c r="BE32" s="47">
        <v>94.9</v>
      </c>
      <c r="BF32" s="47">
        <v>101</v>
      </c>
      <c r="BG32" s="47">
        <v>134.80000000000001</v>
      </c>
      <c r="BH32" s="47">
        <v>94.4</v>
      </c>
      <c r="BI32" s="47">
        <v>96.7</v>
      </c>
      <c r="BJ32" s="47">
        <v>84.9</v>
      </c>
      <c r="BK32" s="47">
        <v>88.4</v>
      </c>
      <c r="BL32" s="47">
        <v>119.5</v>
      </c>
      <c r="BM32" s="47">
        <v>891</v>
      </c>
      <c r="BN32" s="47">
        <v>113.9</v>
      </c>
      <c r="BO32" s="47">
        <v>93</v>
      </c>
      <c r="BP32" s="47">
        <v>100</v>
      </c>
      <c r="BQ32" s="47">
        <v>92.3</v>
      </c>
      <c r="BR32" s="47">
        <v>93.9</v>
      </c>
      <c r="BS32" s="47">
        <v>112</v>
      </c>
      <c r="BT32" s="47">
        <v>85.9</v>
      </c>
      <c r="BU32" s="47">
        <v>70.2</v>
      </c>
      <c r="BV32" s="47">
        <v>82.3</v>
      </c>
      <c r="BX32" s="47">
        <v>93.6</v>
      </c>
      <c r="BY32" s="47">
        <v>116.5</v>
      </c>
    </row>
    <row r="33" spans="1:78">
      <c r="A33" s="47">
        <v>1996</v>
      </c>
      <c r="B33" s="47">
        <v>101.2</v>
      </c>
      <c r="C33" s="47">
        <v>101.4</v>
      </c>
      <c r="D33" s="47">
        <v>102.1</v>
      </c>
      <c r="E33" s="47">
        <v>102.1</v>
      </c>
      <c r="F33" s="47">
        <v>104</v>
      </c>
      <c r="G33" s="47">
        <v>97.7</v>
      </c>
      <c r="H33" s="47">
        <v>98.2</v>
      </c>
      <c r="I33" s="47">
        <v>97.5</v>
      </c>
      <c r="J33" s="47">
        <v>106.3</v>
      </c>
      <c r="K33" s="47">
        <v>101.1</v>
      </c>
      <c r="L33" s="47">
        <v>105.4</v>
      </c>
      <c r="M33" s="47">
        <v>88.5</v>
      </c>
      <c r="N33" s="47">
        <v>97.6</v>
      </c>
      <c r="O33" s="47">
        <v>93.3</v>
      </c>
      <c r="P33" s="47">
        <v>90.9</v>
      </c>
      <c r="Q33" s="47">
        <v>102.7</v>
      </c>
      <c r="R33" s="47">
        <v>102</v>
      </c>
      <c r="S33" s="47">
        <v>107.3</v>
      </c>
      <c r="T33" s="47">
        <v>92.2</v>
      </c>
      <c r="U33" s="47">
        <v>95.7</v>
      </c>
      <c r="V33" s="47">
        <v>114.1</v>
      </c>
      <c r="W33" s="47">
        <v>106.2</v>
      </c>
      <c r="X33" s="47">
        <v>93.5</v>
      </c>
      <c r="Y33" s="47">
        <v>98.7</v>
      </c>
      <c r="Z33" s="47">
        <v>102</v>
      </c>
      <c r="AA33" s="47">
        <v>98.2</v>
      </c>
      <c r="AB33" s="47">
        <v>102.2</v>
      </c>
      <c r="AC33" s="47">
        <v>101.9</v>
      </c>
      <c r="AD33" s="47">
        <v>91.8</v>
      </c>
      <c r="AE33" s="47">
        <v>110.1</v>
      </c>
      <c r="AF33" s="47">
        <v>83</v>
      </c>
      <c r="AG33" s="47">
        <v>60.6</v>
      </c>
      <c r="AH33" s="47">
        <v>83.9</v>
      </c>
      <c r="AI33" s="47">
        <v>140.19999999999999</v>
      </c>
      <c r="AJ33" s="47">
        <v>231.8</v>
      </c>
      <c r="AK33" s="47">
        <v>136.6</v>
      </c>
      <c r="AL33" s="47">
        <v>126.5</v>
      </c>
      <c r="AM33" s="47">
        <v>106.1</v>
      </c>
      <c r="AN33" s="47">
        <v>121.2</v>
      </c>
      <c r="AO33" s="47">
        <v>90.1</v>
      </c>
      <c r="AP33" s="47">
        <v>103.8</v>
      </c>
      <c r="AQ33" s="47">
        <v>106.7</v>
      </c>
      <c r="AR33" s="47">
        <v>111.9</v>
      </c>
      <c r="AS33" s="47">
        <v>106.1</v>
      </c>
      <c r="AT33" s="47">
        <v>103.2</v>
      </c>
      <c r="AU33" s="47">
        <v>106.1</v>
      </c>
      <c r="AV33" s="47">
        <v>96.2</v>
      </c>
      <c r="AW33" s="47">
        <v>99.8</v>
      </c>
      <c r="AX33" s="47">
        <v>104.8</v>
      </c>
      <c r="AY33" s="47">
        <v>92.9</v>
      </c>
      <c r="AZ33" s="47">
        <v>89.5</v>
      </c>
      <c r="BA33" s="47">
        <v>108.2</v>
      </c>
      <c r="BB33" s="47">
        <v>128.69999999999999</v>
      </c>
      <c r="BC33" s="47">
        <v>70.900000000000006</v>
      </c>
      <c r="BD33" s="47">
        <v>104.5</v>
      </c>
      <c r="BE33" s="47">
        <v>97.6</v>
      </c>
      <c r="BF33" s="47">
        <v>98.4</v>
      </c>
      <c r="BG33" s="47">
        <v>133.6</v>
      </c>
      <c r="BH33" s="47">
        <v>96.7</v>
      </c>
      <c r="BI33" s="47">
        <v>99.1</v>
      </c>
      <c r="BJ33" s="47">
        <v>85.5</v>
      </c>
      <c r="BK33" s="47">
        <v>90.3</v>
      </c>
      <c r="BL33" s="47">
        <v>118.1</v>
      </c>
      <c r="BM33" s="47">
        <v>792.1</v>
      </c>
      <c r="BN33" s="47">
        <v>112.5</v>
      </c>
      <c r="BO33" s="47">
        <v>93.6</v>
      </c>
      <c r="BP33" s="47">
        <v>100.3</v>
      </c>
      <c r="BQ33" s="47">
        <v>92.7</v>
      </c>
      <c r="BR33" s="47">
        <v>95.3</v>
      </c>
      <c r="BS33" s="47">
        <v>111.7</v>
      </c>
      <c r="BT33" s="47">
        <v>85.6</v>
      </c>
      <c r="BU33" s="47">
        <v>70.2</v>
      </c>
      <c r="BV33" s="47">
        <v>88.2</v>
      </c>
      <c r="BX33" s="47">
        <v>95.5</v>
      </c>
      <c r="BY33" s="47">
        <v>115.8</v>
      </c>
    </row>
    <row r="34" spans="1:78">
      <c r="A34" s="47">
        <v>1997</v>
      </c>
      <c r="B34" s="47">
        <v>103.1</v>
      </c>
      <c r="C34" s="47">
        <v>103.1</v>
      </c>
      <c r="D34" s="47">
        <v>103.7</v>
      </c>
      <c r="E34" s="47">
        <v>103.9</v>
      </c>
      <c r="F34" s="47">
        <v>105.6</v>
      </c>
      <c r="G34" s="47">
        <v>99.5</v>
      </c>
      <c r="H34" s="47">
        <v>98.6</v>
      </c>
      <c r="I34" s="47">
        <v>99.4</v>
      </c>
      <c r="J34" s="47">
        <v>106.7</v>
      </c>
      <c r="K34" s="47">
        <v>103.4</v>
      </c>
      <c r="L34" s="47">
        <v>107.9</v>
      </c>
      <c r="M34" s="47">
        <v>92.2</v>
      </c>
      <c r="N34" s="47">
        <v>98.9</v>
      </c>
      <c r="O34" s="47">
        <v>94.3</v>
      </c>
      <c r="P34" s="47">
        <v>91.1</v>
      </c>
      <c r="Q34" s="47">
        <v>100.4</v>
      </c>
      <c r="R34" s="47">
        <v>99.4</v>
      </c>
      <c r="S34" s="47">
        <v>108.3</v>
      </c>
      <c r="T34" s="47">
        <v>93.6</v>
      </c>
      <c r="U34" s="47">
        <v>98</v>
      </c>
      <c r="V34" s="47">
        <v>116.1</v>
      </c>
      <c r="W34" s="47">
        <v>107.1</v>
      </c>
      <c r="X34" s="47">
        <v>95.9</v>
      </c>
      <c r="Y34" s="47">
        <v>100.2</v>
      </c>
      <c r="Z34" s="47">
        <v>103.4</v>
      </c>
      <c r="AA34" s="47">
        <v>99.5</v>
      </c>
      <c r="AB34" s="47">
        <v>103.1</v>
      </c>
      <c r="AC34" s="47">
        <v>104.1</v>
      </c>
      <c r="AD34" s="47">
        <v>96.1</v>
      </c>
      <c r="AE34" s="47">
        <v>114</v>
      </c>
      <c r="AF34" s="47">
        <v>87.7</v>
      </c>
      <c r="AG34" s="47">
        <v>64.8</v>
      </c>
      <c r="AH34" s="47">
        <v>87.9</v>
      </c>
      <c r="AI34" s="47">
        <v>138.9</v>
      </c>
      <c r="AJ34" s="47">
        <v>225.8</v>
      </c>
      <c r="AK34" s="47">
        <v>135.9</v>
      </c>
      <c r="AL34" s="47">
        <v>126.2</v>
      </c>
      <c r="AM34" s="47">
        <v>106.7</v>
      </c>
      <c r="AN34" s="47">
        <v>118.8</v>
      </c>
      <c r="AO34" s="47">
        <v>92.8</v>
      </c>
      <c r="AP34" s="47">
        <v>106.2</v>
      </c>
      <c r="AQ34" s="47">
        <v>109.1</v>
      </c>
      <c r="AR34" s="47">
        <v>112.9</v>
      </c>
      <c r="AS34" s="47">
        <v>108.8</v>
      </c>
      <c r="AT34" s="47">
        <v>105.9</v>
      </c>
      <c r="AU34" s="47">
        <v>108.7</v>
      </c>
      <c r="AV34" s="47">
        <v>99.3</v>
      </c>
      <c r="AW34" s="47">
        <v>102.1</v>
      </c>
      <c r="AX34" s="47">
        <v>107.2</v>
      </c>
      <c r="AY34" s="47">
        <v>94.6</v>
      </c>
      <c r="AZ34" s="47">
        <v>93.6</v>
      </c>
      <c r="BA34" s="47">
        <v>109.4</v>
      </c>
      <c r="BB34" s="47">
        <v>128.30000000000001</v>
      </c>
      <c r="BC34" s="47">
        <v>77.2</v>
      </c>
      <c r="BD34" s="47">
        <v>104.5</v>
      </c>
      <c r="BE34" s="47">
        <v>99.2</v>
      </c>
      <c r="BF34" s="47">
        <v>97.8</v>
      </c>
      <c r="BG34" s="47">
        <v>132.80000000000001</v>
      </c>
      <c r="BH34" s="47">
        <v>98.7</v>
      </c>
      <c r="BI34" s="47">
        <v>101.2</v>
      </c>
      <c r="BJ34" s="47">
        <v>87.3</v>
      </c>
      <c r="BK34" s="47">
        <v>92.4</v>
      </c>
      <c r="BL34" s="47">
        <v>119.9</v>
      </c>
      <c r="BM34" s="47">
        <v>744.9</v>
      </c>
      <c r="BN34" s="47">
        <v>114.6</v>
      </c>
      <c r="BO34" s="47">
        <v>95.7</v>
      </c>
      <c r="BP34" s="47">
        <v>102.6</v>
      </c>
      <c r="BQ34" s="47">
        <v>94.2</v>
      </c>
      <c r="BR34" s="47">
        <v>97.5</v>
      </c>
      <c r="BS34" s="47">
        <v>111.7</v>
      </c>
      <c r="BT34" s="47">
        <v>87.7</v>
      </c>
      <c r="BU34" s="47">
        <v>71.400000000000006</v>
      </c>
      <c r="BV34" s="47">
        <v>90.5</v>
      </c>
      <c r="BX34" s="47">
        <v>97.5</v>
      </c>
      <c r="BY34" s="47">
        <v>117.5</v>
      </c>
    </row>
    <row r="35" spans="1:78">
      <c r="A35" s="47">
        <v>1998</v>
      </c>
      <c r="B35" s="47">
        <v>103.7</v>
      </c>
      <c r="C35" s="47">
        <v>103.4</v>
      </c>
      <c r="D35" s="47">
        <v>104.4</v>
      </c>
      <c r="E35" s="47">
        <v>104.2</v>
      </c>
      <c r="F35" s="47">
        <v>106.4</v>
      </c>
      <c r="G35" s="47">
        <v>100.8</v>
      </c>
      <c r="H35" s="47">
        <v>105.4</v>
      </c>
      <c r="I35" s="47">
        <v>99.7</v>
      </c>
      <c r="J35" s="47">
        <v>104.7</v>
      </c>
      <c r="K35" s="47">
        <v>104.8</v>
      </c>
      <c r="L35" s="47">
        <v>109.6</v>
      </c>
      <c r="M35" s="47">
        <v>93</v>
      </c>
      <c r="N35" s="47">
        <v>97.5</v>
      </c>
      <c r="O35" s="47">
        <v>104.2</v>
      </c>
      <c r="P35" s="47">
        <v>106.3</v>
      </c>
      <c r="Q35" s="47">
        <v>100.7</v>
      </c>
      <c r="R35" s="47">
        <v>99.8</v>
      </c>
      <c r="S35" s="47">
        <v>108</v>
      </c>
      <c r="T35" s="47">
        <v>94.2</v>
      </c>
      <c r="U35" s="47">
        <v>98.8</v>
      </c>
      <c r="V35" s="47">
        <v>118.7</v>
      </c>
      <c r="W35" s="47">
        <v>106.7</v>
      </c>
      <c r="X35" s="47">
        <v>96.6</v>
      </c>
      <c r="Y35" s="47">
        <v>100.8</v>
      </c>
      <c r="Z35" s="47">
        <v>103.5</v>
      </c>
      <c r="AA35" s="47">
        <v>100.2</v>
      </c>
      <c r="AB35" s="47">
        <v>103</v>
      </c>
      <c r="AC35" s="47">
        <v>104.5</v>
      </c>
      <c r="AD35" s="47">
        <v>94.6</v>
      </c>
      <c r="AE35" s="47">
        <v>109.6</v>
      </c>
      <c r="AF35" s="47">
        <v>88</v>
      </c>
      <c r="AG35" s="47">
        <v>59.3</v>
      </c>
      <c r="AH35" s="47">
        <v>90.6</v>
      </c>
      <c r="AI35" s="47">
        <v>136.69999999999999</v>
      </c>
      <c r="AJ35" s="47">
        <v>217</v>
      </c>
      <c r="AK35" s="47">
        <v>134.19999999999999</v>
      </c>
      <c r="AL35" s="47">
        <v>124.5</v>
      </c>
      <c r="AM35" s="47">
        <v>107.1</v>
      </c>
      <c r="AN35" s="47">
        <v>116.5</v>
      </c>
      <c r="AO35" s="47">
        <v>94.9</v>
      </c>
      <c r="AP35" s="47">
        <v>107.6</v>
      </c>
      <c r="AQ35" s="47">
        <v>111</v>
      </c>
      <c r="AR35" s="47">
        <v>113.2</v>
      </c>
      <c r="AS35" s="47">
        <v>110.7</v>
      </c>
      <c r="AT35" s="47">
        <v>107</v>
      </c>
      <c r="AU35" s="47">
        <v>109.9</v>
      </c>
      <c r="AV35" s="47">
        <v>100.3</v>
      </c>
      <c r="AW35" s="47">
        <v>103.2</v>
      </c>
      <c r="AX35" s="47">
        <v>108.3</v>
      </c>
      <c r="AY35" s="47">
        <v>95.2</v>
      </c>
      <c r="AZ35" s="47">
        <v>100.3</v>
      </c>
      <c r="BA35" s="47">
        <v>109.4</v>
      </c>
      <c r="BB35" s="47">
        <v>126.8</v>
      </c>
      <c r="BC35" s="47">
        <v>88.5</v>
      </c>
      <c r="BD35" s="47">
        <v>102.9</v>
      </c>
      <c r="BE35" s="47">
        <v>99.9</v>
      </c>
      <c r="BF35" s="47">
        <v>95</v>
      </c>
      <c r="BG35" s="47">
        <v>130</v>
      </c>
      <c r="BH35" s="47">
        <v>100.6</v>
      </c>
      <c r="BI35" s="47">
        <v>103.2</v>
      </c>
      <c r="BJ35" s="47">
        <v>88.9</v>
      </c>
      <c r="BK35" s="47">
        <v>93.9</v>
      </c>
      <c r="BL35" s="47">
        <v>120.1</v>
      </c>
      <c r="BM35" s="47">
        <v>725.3</v>
      </c>
      <c r="BN35" s="47">
        <v>115</v>
      </c>
      <c r="BO35" s="47">
        <v>96.7</v>
      </c>
      <c r="BP35" s="47">
        <v>102.8</v>
      </c>
      <c r="BQ35" s="47">
        <v>94.8</v>
      </c>
      <c r="BR35" s="47">
        <v>99</v>
      </c>
      <c r="BS35" s="47">
        <v>111.5</v>
      </c>
      <c r="BT35" s="47">
        <v>88.3</v>
      </c>
      <c r="BU35" s="47">
        <v>72.099999999999994</v>
      </c>
      <c r="BV35" s="47">
        <v>93.2</v>
      </c>
      <c r="BX35" s="47">
        <v>99.5</v>
      </c>
      <c r="BY35" s="47">
        <v>117.6</v>
      </c>
    </row>
    <row r="36" spans="1:78">
      <c r="A36" s="47">
        <v>1999</v>
      </c>
      <c r="B36" s="47">
        <v>103.4</v>
      </c>
      <c r="C36" s="47">
        <v>103.4</v>
      </c>
      <c r="D36" s="47">
        <v>104</v>
      </c>
      <c r="E36" s="47">
        <v>104</v>
      </c>
      <c r="F36" s="47">
        <v>106.3</v>
      </c>
      <c r="G36" s="47">
        <v>100.3</v>
      </c>
      <c r="H36" s="47">
        <v>100.5</v>
      </c>
      <c r="I36" s="47">
        <v>100.2</v>
      </c>
      <c r="J36" s="47">
        <v>105.3</v>
      </c>
      <c r="K36" s="47">
        <v>104.5</v>
      </c>
      <c r="L36" s="47">
        <v>108.3</v>
      </c>
      <c r="M36" s="47">
        <v>92.3</v>
      </c>
      <c r="N36" s="47">
        <v>98.7</v>
      </c>
      <c r="O36" s="47">
        <v>96.2</v>
      </c>
      <c r="P36" s="47">
        <v>93.4</v>
      </c>
      <c r="Q36" s="47">
        <v>103.7</v>
      </c>
      <c r="R36" s="47">
        <v>102.9</v>
      </c>
      <c r="S36" s="47">
        <v>107.6</v>
      </c>
      <c r="T36" s="47">
        <v>95.6</v>
      </c>
      <c r="U36" s="47">
        <v>98.7</v>
      </c>
      <c r="V36" s="47">
        <v>120.2</v>
      </c>
      <c r="W36" s="47">
        <v>106.7</v>
      </c>
      <c r="X36" s="47">
        <v>96.9</v>
      </c>
      <c r="Y36" s="47">
        <v>100.7</v>
      </c>
      <c r="Z36" s="47">
        <v>103</v>
      </c>
      <c r="AA36" s="47">
        <v>100.2</v>
      </c>
      <c r="AB36" s="47">
        <v>102.6</v>
      </c>
      <c r="AC36" s="47">
        <v>103.7</v>
      </c>
      <c r="AD36" s="47">
        <v>93.1</v>
      </c>
      <c r="AE36" s="47">
        <v>107.4</v>
      </c>
      <c r="AF36" s="47">
        <v>86.5</v>
      </c>
      <c r="AG36" s="47">
        <v>55.5</v>
      </c>
      <c r="AH36" s="47">
        <v>91.7</v>
      </c>
      <c r="AI36" s="47">
        <v>135.19999999999999</v>
      </c>
      <c r="AJ36" s="47">
        <v>211.7</v>
      </c>
      <c r="AK36" s="47">
        <v>133</v>
      </c>
      <c r="AL36" s="47">
        <v>124</v>
      </c>
      <c r="AM36" s="47">
        <v>106.1</v>
      </c>
      <c r="AN36" s="47">
        <v>115.2</v>
      </c>
      <c r="AO36" s="47">
        <v>95.8</v>
      </c>
      <c r="AP36" s="47">
        <v>107.4</v>
      </c>
      <c r="AQ36" s="47">
        <v>110.9</v>
      </c>
      <c r="AR36" s="47">
        <v>113.1</v>
      </c>
      <c r="AS36" s="47">
        <v>110.6</v>
      </c>
      <c r="AT36" s="47">
        <v>106.8</v>
      </c>
      <c r="AU36" s="47">
        <v>109.2</v>
      </c>
      <c r="AV36" s="47">
        <v>101.1</v>
      </c>
      <c r="AW36" s="47">
        <v>103.2</v>
      </c>
      <c r="AX36" s="47">
        <v>107.8</v>
      </c>
      <c r="AY36" s="47">
        <v>95.1</v>
      </c>
      <c r="AZ36" s="47">
        <v>99.5</v>
      </c>
      <c r="BA36" s="47">
        <v>109.3</v>
      </c>
      <c r="BB36" s="47">
        <v>125.1</v>
      </c>
      <c r="BC36" s="47">
        <v>87.7</v>
      </c>
      <c r="BD36" s="47">
        <v>102.6</v>
      </c>
      <c r="BE36" s="47">
        <v>100.1</v>
      </c>
      <c r="BF36" s="47">
        <v>94.6</v>
      </c>
      <c r="BG36" s="47">
        <v>129.69999999999999</v>
      </c>
      <c r="BH36" s="47">
        <v>102</v>
      </c>
      <c r="BI36" s="47">
        <v>105</v>
      </c>
      <c r="BJ36" s="47">
        <v>89.2</v>
      </c>
      <c r="BK36" s="47">
        <v>94.5</v>
      </c>
      <c r="BL36" s="47">
        <v>119.1</v>
      </c>
      <c r="BM36" s="47">
        <v>701.2</v>
      </c>
      <c r="BN36" s="47">
        <v>114</v>
      </c>
      <c r="BO36" s="47">
        <v>97</v>
      </c>
      <c r="BP36" s="47">
        <v>102.1</v>
      </c>
      <c r="BQ36" s="47">
        <v>95.7</v>
      </c>
      <c r="BR36" s="47">
        <v>99.3</v>
      </c>
      <c r="BS36" s="47">
        <v>110.6</v>
      </c>
      <c r="BT36" s="47">
        <v>87.1</v>
      </c>
      <c r="BU36" s="47">
        <v>77.2</v>
      </c>
      <c r="BV36" s="47">
        <v>94.5</v>
      </c>
      <c r="BX36" s="47">
        <v>100.8</v>
      </c>
      <c r="BY36" s="47">
        <v>117</v>
      </c>
    </row>
    <row r="37" spans="1:78">
      <c r="A37" s="47">
        <v>2000</v>
      </c>
      <c r="B37" s="47">
        <v>102.7</v>
      </c>
      <c r="C37" s="47">
        <v>103</v>
      </c>
      <c r="D37" s="47">
        <v>103.1</v>
      </c>
      <c r="E37" s="47">
        <v>103.5</v>
      </c>
      <c r="F37" s="47">
        <v>105.9</v>
      </c>
      <c r="G37" s="47">
        <v>98.4</v>
      </c>
      <c r="H37" s="47">
        <v>93.9</v>
      </c>
      <c r="I37" s="47">
        <v>99.2</v>
      </c>
      <c r="J37" s="47">
        <v>103.1</v>
      </c>
      <c r="K37" s="47">
        <v>102.3</v>
      </c>
      <c r="L37" s="47">
        <v>105.3</v>
      </c>
      <c r="M37" s="47">
        <v>91</v>
      </c>
      <c r="N37" s="47">
        <v>98.1</v>
      </c>
      <c r="O37" s="47">
        <v>90.3</v>
      </c>
      <c r="P37" s="47">
        <v>84.3</v>
      </c>
      <c r="Q37" s="47">
        <v>95.9</v>
      </c>
      <c r="R37" s="47">
        <v>94.8</v>
      </c>
      <c r="S37" s="47">
        <v>105.9</v>
      </c>
      <c r="T37" s="47">
        <v>95.8</v>
      </c>
      <c r="U37" s="47">
        <v>97.9</v>
      </c>
      <c r="V37" s="47">
        <v>120</v>
      </c>
      <c r="W37" s="47">
        <v>106.1</v>
      </c>
      <c r="X37" s="47">
        <v>95.9</v>
      </c>
      <c r="Y37" s="47">
        <v>100.9</v>
      </c>
      <c r="Z37" s="47">
        <v>102.6</v>
      </c>
      <c r="AA37" s="47">
        <v>100.6</v>
      </c>
      <c r="AB37" s="47">
        <v>102.5</v>
      </c>
      <c r="AC37" s="47">
        <v>102.8</v>
      </c>
      <c r="AD37" s="47">
        <v>94.6</v>
      </c>
      <c r="AE37" s="47">
        <v>108.1</v>
      </c>
      <c r="AF37" s="47">
        <v>87.8</v>
      </c>
      <c r="AG37" s="47">
        <v>59.8</v>
      </c>
      <c r="AH37" s="47">
        <v>93.3</v>
      </c>
      <c r="AI37" s="47">
        <v>131.1</v>
      </c>
      <c r="AJ37" s="47">
        <v>197.7</v>
      </c>
      <c r="AK37" s="47">
        <v>130.9</v>
      </c>
      <c r="AL37" s="47">
        <v>122.1</v>
      </c>
      <c r="AM37" s="47">
        <v>104.2</v>
      </c>
      <c r="AN37" s="47">
        <v>113.6</v>
      </c>
      <c r="AO37" s="47">
        <v>96.6</v>
      </c>
      <c r="AP37" s="47">
        <v>106.3</v>
      </c>
      <c r="AQ37" s="47">
        <v>109</v>
      </c>
      <c r="AR37" s="47">
        <v>112.6</v>
      </c>
      <c r="AS37" s="47">
        <v>108.7</v>
      </c>
      <c r="AT37" s="47">
        <v>106.1</v>
      </c>
      <c r="AU37" s="47">
        <v>107.6</v>
      </c>
      <c r="AV37" s="47">
        <v>102.7</v>
      </c>
      <c r="AW37" s="47">
        <v>102.7</v>
      </c>
      <c r="AX37" s="47">
        <v>106.8</v>
      </c>
      <c r="AY37" s="47">
        <v>95</v>
      </c>
      <c r="AZ37" s="47">
        <v>98.7</v>
      </c>
      <c r="BA37" s="47">
        <v>109.1</v>
      </c>
      <c r="BB37" s="47">
        <v>122</v>
      </c>
      <c r="BC37" s="47">
        <v>87.3</v>
      </c>
      <c r="BD37" s="47">
        <v>103</v>
      </c>
      <c r="BE37" s="47">
        <v>100.2</v>
      </c>
      <c r="BF37" s="47">
        <v>96.1</v>
      </c>
      <c r="BG37" s="47">
        <v>125.9</v>
      </c>
      <c r="BH37" s="47">
        <v>103.2</v>
      </c>
      <c r="BI37" s="47">
        <v>106.6</v>
      </c>
      <c r="BJ37" s="47">
        <v>89.5</v>
      </c>
      <c r="BK37" s="47">
        <v>94.8</v>
      </c>
      <c r="BL37" s="47">
        <v>118</v>
      </c>
      <c r="BM37" s="47">
        <v>655.8</v>
      </c>
      <c r="BN37" s="47">
        <v>112.7</v>
      </c>
      <c r="BO37" s="47">
        <v>97.2</v>
      </c>
      <c r="BP37" s="47">
        <v>101.8</v>
      </c>
      <c r="BQ37" s="47">
        <v>95.4</v>
      </c>
      <c r="BR37" s="47">
        <v>99.7</v>
      </c>
      <c r="BS37" s="47">
        <v>109.9</v>
      </c>
      <c r="BT37" s="47">
        <v>86.1</v>
      </c>
      <c r="BU37" s="47">
        <v>77.2</v>
      </c>
      <c r="BV37" s="47">
        <v>95.5</v>
      </c>
      <c r="BX37" s="47">
        <v>101.8</v>
      </c>
      <c r="BY37" s="47">
        <v>116</v>
      </c>
    </row>
    <row r="38" spans="1:78">
      <c r="A38" s="47">
        <v>2001</v>
      </c>
      <c r="B38" s="47">
        <v>101.9</v>
      </c>
      <c r="C38" s="47">
        <v>102.1</v>
      </c>
      <c r="D38" s="47">
        <v>102.2</v>
      </c>
      <c r="E38" s="47">
        <v>102.5</v>
      </c>
      <c r="F38" s="47">
        <v>104.9</v>
      </c>
      <c r="G38" s="47">
        <v>97.8</v>
      </c>
      <c r="H38" s="47">
        <v>94.7</v>
      </c>
      <c r="I38" s="47">
        <v>98.4</v>
      </c>
      <c r="J38" s="47">
        <v>101.2</v>
      </c>
      <c r="K38" s="47">
        <v>101.7</v>
      </c>
      <c r="L38" s="47">
        <v>104.4</v>
      </c>
      <c r="M38" s="47">
        <v>90.7</v>
      </c>
      <c r="N38" s="47">
        <v>96.4</v>
      </c>
      <c r="O38" s="47">
        <v>92.1</v>
      </c>
      <c r="P38" s="47">
        <v>87.2</v>
      </c>
      <c r="Q38" s="47">
        <v>95.1</v>
      </c>
      <c r="R38" s="47">
        <v>94</v>
      </c>
      <c r="S38" s="47">
        <v>104.6</v>
      </c>
      <c r="T38" s="47">
        <v>94.5</v>
      </c>
      <c r="U38" s="47">
        <v>96.8</v>
      </c>
      <c r="V38" s="47">
        <v>117.9</v>
      </c>
      <c r="W38" s="47">
        <v>105.3</v>
      </c>
      <c r="X38" s="47">
        <v>95.4</v>
      </c>
      <c r="Y38" s="47">
        <v>101.1</v>
      </c>
      <c r="Z38" s="47">
        <v>102</v>
      </c>
      <c r="AA38" s="47">
        <v>101</v>
      </c>
      <c r="AB38" s="47">
        <v>102.4</v>
      </c>
      <c r="AC38" s="47">
        <v>102</v>
      </c>
      <c r="AD38" s="47">
        <v>95.2</v>
      </c>
      <c r="AE38" s="47">
        <v>106.6</v>
      </c>
      <c r="AF38" s="47">
        <v>89.5</v>
      </c>
      <c r="AG38" s="47">
        <v>63.7</v>
      </c>
      <c r="AH38" s="47">
        <v>95</v>
      </c>
      <c r="AI38" s="47">
        <v>126.4</v>
      </c>
      <c r="AJ38" s="47">
        <v>182.7</v>
      </c>
      <c r="AK38" s="47">
        <v>129.5</v>
      </c>
      <c r="AL38" s="47">
        <v>117.6</v>
      </c>
      <c r="AM38" s="47">
        <v>103.2</v>
      </c>
      <c r="AN38" s="47">
        <v>109.9</v>
      </c>
      <c r="AO38" s="47">
        <v>97</v>
      </c>
      <c r="AP38" s="47">
        <v>103.9</v>
      </c>
      <c r="AQ38" s="47">
        <v>105.6</v>
      </c>
      <c r="AR38" s="47">
        <v>108.8</v>
      </c>
      <c r="AS38" s="47">
        <v>105.4</v>
      </c>
      <c r="AT38" s="47">
        <v>103.6</v>
      </c>
      <c r="AU38" s="47">
        <v>104.1</v>
      </c>
      <c r="AV38" s="47">
        <v>102</v>
      </c>
      <c r="AW38" s="47">
        <v>101.6</v>
      </c>
      <c r="AX38" s="47">
        <v>107</v>
      </c>
      <c r="AY38" s="47">
        <v>94.9</v>
      </c>
      <c r="AZ38" s="47">
        <v>99.4</v>
      </c>
      <c r="BA38" s="47">
        <v>108.2</v>
      </c>
      <c r="BB38" s="47">
        <v>119.1</v>
      </c>
      <c r="BC38" s="47">
        <v>89.7</v>
      </c>
      <c r="BD38" s="47">
        <v>102</v>
      </c>
      <c r="BE38" s="47">
        <v>100.5</v>
      </c>
      <c r="BF38" s="47">
        <v>96.9</v>
      </c>
      <c r="BG38" s="47">
        <v>118.3</v>
      </c>
      <c r="BH38" s="47">
        <v>104.3</v>
      </c>
      <c r="BI38" s="47">
        <v>107.9</v>
      </c>
      <c r="BJ38" s="47">
        <v>90.9</v>
      </c>
      <c r="BK38" s="47">
        <v>95.3</v>
      </c>
      <c r="BL38" s="47">
        <v>114.5</v>
      </c>
      <c r="BM38" s="47">
        <v>516.1</v>
      </c>
      <c r="BN38" s="47">
        <v>111.5</v>
      </c>
      <c r="BO38" s="47">
        <v>97.4</v>
      </c>
      <c r="BP38" s="47">
        <v>100.7</v>
      </c>
      <c r="BQ38" s="47">
        <v>95.2</v>
      </c>
      <c r="BR38" s="47">
        <v>100</v>
      </c>
      <c r="BS38" s="47">
        <v>109</v>
      </c>
      <c r="BT38" s="47">
        <v>86</v>
      </c>
      <c r="BU38" s="47">
        <v>77.2</v>
      </c>
      <c r="BV38" s="47">
        <v>95.7</v>
      </c>
      <c r="BX38" s="47">
        <v>102.7</v>
      </c>
      <c r="BY38" s="47">
        <v>113</v>
      </c>
    </row>
    <row r="39" spans="1:78">
      <c r="A39" s="47">
        <v>2002</v>
      </c>
      <c r="B39" s="47">
        <v>101</v>
      </c>
      <c r="C39" s="47">
        <v>101.2</v>
      </c>
      <c r="D39" s="47">
        <v>101</v>
      </c>
      <c r="E39" s="47">
        <v>101.4</v>
      </c>
      <c r="F39" s="47">
        <v>104</v>
      </c>
      <c r="G39" s="47">
        <v>97</v>
      </c>
      <c r="H39" s="47">
        <v>93</v>
      </c>
      <c r="I39" s="47">
        <v>97.8</v>
      </c>
      <c r="J39" s="47">
        <v>100.3</v>
      </c>
      <c r="K39" s="47">
        <v>101.2</v>
      </c>
      <c r="L39" s="47">
        <v>104.3</v>
      </c>
      <c r="M39" s="47">
        <v>91.2</v>
      </c>
      <c r="N39" s="47">
        <v>96.1</v>
      </c>
      <c r="O39" s="47">
        <v>90.4</v>
      </c>
      <c r="P39" s="47">
        <v>85.1</v>
      </c>
      <c r="Q39" s="47">
        <v>91.8</v>
      </c>
      <c r="R39" s="47">
        <v>90.8</v>
      </c>
      <c r="S39" s="47">
        <v>103</v>
      </c>
      <c r="T39" s="47">
        <v>92.4</v>
      </c>
      <c r="U39" s="47">
        <v>96.4</v>
      </c>
      <c r="V39" s="47">
        <v>116</v>
      </c>
      <c r="W39" s="47">
        <v>104.4</v>
      </c>
      <c r="X39" s="47">
        <v>95.7</v>
      </c>
      <c r="Y39" s="47">
        <v>101</v>
      </c>
      <c r="Z39" s="47">
        <v>101.5</v>
      </c>
      <c r="AA39" s="47">
        <v>101</v>
      </c>
      <c r="AB39" s="47">
        <v>102.1</v>
      </c>
      <c r="AC39" s="47">
        <v>101</v>
      </c>
      <c r="AD39" s="47">
        <v>94.1</v>
      </c>
      <c r="AE39" s="47">
        <v>104.2</v>
      </c>
      <c r="AF39" s="47">
        <v>88.8</v>
      </c>
      <c r="AG39" s="47">
        <v>59.7</v>
      </c>
      <c r="AH39" s="47">
        <v>96.4</v>
      </c>
      <c r="AI39" s="47">
        <v>121.8</v>
      </c>
      <c r="AJ39" s="47">
        <v>168.6</v>
      </c>
      <c r="AK39" s="47">
        <v>126.1</v>
      </c>
      <c r="AL39" s="47">
        <v>113.8</v>
      </c>
      <c r="AM39" s="47">
        <v>101.6</v>
      </c>
      <c r="AN39" s="47">
        <v>106.9</v>
      </c>
      <c r="AO39" s="47">
        <v>97.7</v>
      </c>
      <c r="AP39" s="47">
        <v>101.6</v>
      </c>
      <c r="AQ39" s="47">
        <v>102.2</v>
      </c>
      <c r="AR39" s="47">
        <v>104</v>
      </c>
      <c r="AS39" s="47">
        <v>102</v>
      </c>
      <c r="AT39" s="47">
        <v>100.9</v>
      </c>
      <c r="AU39" s="47">
        <v>100.7</v>
      </c>
      <c r="AV39" s="47">
        <v>101.3</v>
      </c>
      <c r="AW39" s="47">
        <v>100.6</v>
      </c>
      <c r="AX39" s="47">
        <v>107.4</v>
      </c>
      <c r="AY39" s="47">
        <v>94.7</v>
      </c>
      <c r="AZ39" s="47">
        <v>98.3</v>
      </c>
      <c r="BA39" s="47">
        <v>107.2</v>
      </c>
      <c r="BB39" s="47">
        <v>115.1</v>
      </c>
      <c r="BC39" s="47">
        <v>89.2</v>
      </c>
      <c r="BD39" s="47">
        <v>101.4</v>
      </c>
      <c r="BE39" s="47">
        <v>100.3</v>
      </c>
      <c r="BF39" s="47">
        <v>96.5</v>
      </c>
      <c r="BG39" s="47">
        <v>116.5</v>
      </c>
      <c r="BH39" s="47">
        <v>105.3</v>
      </c>
      <c r="BI39" s="47">
        <v>109</v>
      </c>
      <c r="BJ39" s="47">
        <v>91.9</v>
      </c>
      <c r="BK39" s="47">
        <v>96.5</v>
      </c>
      <c r="BL39" s="47">
        <v>112</v>
      </c>
      <c r="BM39" s="47">
        <v>437.4</v>
      </c>
      <c r="BN39" s="47">
        <v>109.2</v>
      </c>
      <c r="BO39" s="47">
        <v>97.5</v>
      </c>
      <c r="BP39" s="47">
        <v>99.8</v>
      </c>
      <c r="BQ39" s="47">
        <v>95.4</v>
      </c>
      <c r="BR39" s="47">
        <v>100</v>
      </c>
      <c r="BS39" s="47">
        <v>107.7</v>
      </c>
      <c r="BT39" s="47">
        <v>87.9</v>
      </c>
      <c r="BU39" s="47">
        <v>77.2</v>
      </c>
      <c r="BV39" s="47">
        <v>95.8</v>
      </c>
      <c r="BX39" s="47">
        <v>103.5</v>
      </c>
      <c r="BY39" s="47">
        <v>110.8</v>
      </c>
    </row>
    <row r="40" spans="1:78">
      <c r="A40" s="47">
        <v>2003</v>
      </c>
      <c r="B40" s="47">
        <v>100.7</v>
      </c>
      <c r="C40" s="47">
        <v>100.9</v>
      </c>
      <c r="D40" s="47">
        <v>100.7</v>
      </c>
      <c r="E40" s="47">
        <v>101</v>
      </c>
      <c r="F40" s="47">
        <v>103.7</v>
      </c>
      <c r="G40" s="47">
        <v>96.8</v>
      </c>
      <c r="H40" s="47">
        <v>93.6</v>
      </c>
      <c r="I40" s="47">
        <v>97.4</v>
      </c>
      <c r="J40" s="47">
        <v>101.7</v>
      </c>
      <c r="K40" s="47">
        <v>99.3</v>
      </c>
      <c r="L40" s="47">
        <v>101.6</v>
      </c>
      <c r="M40" s="47">
        <v>92</v>
      </c>
      <c r="N40" s="47">
        <v>95.1</v>
      </c>
      <c r="O40" s="47">
        <v>92.3</v>
      </c>
      <c r="P40" s="47">
        <v>88.5</v>
      </c>
      <c r="Q40" s="47">
        <v>92.3</v>
      </c>
      <c r="R40" s="47">
        <v>91.6</v>
      </c>
      <c r="S40" s="47">
        <v>100.6</v>
      </c>
      <c r="T40" s="47">
        <v>92.1</v>
      </c>
      <c r="U40" s="47">
        <v>95.9</v>
      </c>
      <c r="V40" s="47">
        <v>113</v>
      </c>
      <c r="W40" s="47">
        <v>103.5</v>
      </c>
      <c r="X40" s="47">
        <v>95.6</v>
      </c>
      <c r="Y40" s="47">
        <v>100.9</v>
      </c>
      <c r="Z40" s="47">
        <v>100.9</v>
      </c>
      <c r="AA40" s="47">
        <v>101.1</v>
      </c>
      <c r="AB40" s="47">
        <v>101.8</v>
      </c>
      <c r="AC40" s="47">
        <v>100</v>
      </c>
      <c r="AD40" s="47">
        <v>93.6</v>
      </c>
      <c r="AE40" s="47">
        <v>102</v>
      </c>
      <c r="AF40" s="47">
        <v>88.8</v>
      </c>
      <c r="AG40" s="47">
        <v>62.7</v>
      </c>
      <c r="AH40" s="47">
        <v>96.9</v>
      </c>
      <c r="AI40" s="47">
        <v>118.2</v>
      </c>
      <c r="AJ40" s="47">
        <v>155.80000000000001</v>
      </c>
      <c r="AK40" s="47">
        <v>121.8</v>
      </c>
      <c r="AL40" s="47">
        <v>111.2</v>
      </c>
      <c r="AM40" s="47">
        <v>100.1</v>
      </c>
      <c r="AN40" s="47">
        <v>107.6</v>
      </c>
      <c r="AO40" s="47">
        <v>97.9</v>
      </c>
      <c r="AP40" s="47">
        <v>99.7</v>
      </c>
      <c r="AQ40" s="47">
        <v>99.6</v>
      </c>
      <c r="AR40" s="47">
        <v>101.7</v>
      </c>
      <c r="AS40" s="47">
        <v>99.4</v>
      </c>
      <c r="AT40" s="47">
        <v>98.8</v>
      </c>
      <c r="AU40" s="47">
        <v>97.7</v>
      </c>
      <c r="AV40" s="47">
        <v>101.1</v>
      </c>
      <c r="AW40" s="47">
        <v>99.6</v>
      </c>
      <c r="AX40" s="47">
        <v>107.6</v>
      </c>
      <c r="AY40" s="47">
        <v>94.5</v>
      </c>
      <c r="AZ40" s="47">
        <v>101.6</v>
      </c>
      <c r="BA40" s="47">
        <v>106.6</v>
      </c>
      <c r="BB40" s="47">
        <v>112</v>
      </c>
      <c r="BC40" s="47">
        <v>96.1</v>
      </c>
      <c r="BD40" s="47">
        <v>101.5</v>
      </c>
      <c r="BE40" s="47">
        <v>100.5</v>
      </c>
      <c r="BF40" s="47">
        <v>96.5</v>
      </c>
      <c r="BG40" s="47">
        <v>116.4</v>
      </c>
      <c r="BH40" s="47">
        <v>106</v>
      </c>
      <c r="BI40" s="47">
        <v>110</v>
      </c>
      <c r="BJ40" s="47">
        <v>91.5</v>
      </c>
      <c r="BK40" s="47">
        <v>96.2</v>
      </c>
      <c r="BL40" s="47">
        <v>110.4</v>
      </c>
      <c r="BM40" s="47">
        <v>377.1</v>
      </c>
      <c r="BN40" s="47">
        <v>107.1</v>
      </c>
      <c r="BO40" s="47">
        <v>97.6</v>
      </c>
      <c r="BP40" s="47">
        <v>99.8</v>
      </c>
      <c r="BQ40" s="47">
        <v>96.2</v>
      </c>
      <c r="BR40" s="47">
        <v>100</v>
      </c>
      <c r="BS40" s="47">
        <v>106</v>
      </c>
      <c r="BT40" s="47">
        <v>91.3</v>
      </c>
      <c r="BU40" s="47">
        <v>80.400000000000006</v>
      </c>
      <c r="BV40" s="47">
        <v>95.6</v>
      </c>
      <c r="BX40" s="47">
        <v>104</v>
      </c>
      <c r="BY40" s="47">
        <v>109.3</v>
      </c>
    </row>
    <row r="41" spans="1:78">
      <c r="A41" s="47">
        <v>2004</v>
      </c>
      <c r="B41" s="47">
        <v>100.7</v>
      </c>
      <c r="C41" s="47">
        <v>100.8</v>
      </c>
      <c r="D41" s="47">
        <v>100.7</v>
      </c>
      <c r="E41" s="47">
        <v>100.8</v>
      </c>
      <c r="F41" s="47">
        <v>103.1</v>
      </c>
      <c r="G41" s="47">
        <v>97.7</v>
      </c>
      <c r="H41" s="47">
        <v>96</v>
      </c>
      <c r="I41" s="47">
        <v>98.1</v>
      </c>
      <c r="J41" s="47">
        <v>105.5</v>
      </c>
      <c r="K41" s="47">
        <v>98.1</v>
      </c>
      <c r="L41" s="47">
        <v>100.2</v>
      </c>
      <c r="M41" s="47">
        <v>94.6</v>
      </c>
      <c r="N41" s="47">
        <v>95.5</v>
      </c>
      <c r="O41" s="47">
        <v>95.2</v>
      </c>
      <c r="P41" s="47">
        <v>93.2</v>
      </c>
      <c r="Q41" s="47">
        <v>95.7</v>
      </c>
      <c r="R41" s="47">
        <v>95.1</v>
      </c>
      <c r="S41" s="47">
        <v>99.4</v>
      </c>
      <c r="T41" s="47">
        <v>92.5</v>
      </c>
      <c r="U41" s="47">
        <v>95.8</v>
      </c>
      <c r="V41" s="47">
        <v>110.4</v>
      </c>
      <c r="W41" s="47">
        <v>102.6</v>
      </c>
      <c r="X41" s="47">
        <v>96.4</v>
      </c>
      <c r="Y41" s="47">
        <v>100.7</v>
      </c>
      <c r="Z41" s="47">
        <v>100.4</v>
      </c>
      <c r="AA41" s="47">
        <v>100.9</v>
      </c>
      <c r="AB41" s="47">
        <v>101.4</v>
      </c>
      <c r="AC41" s="47">
        <v>99.4</v>
      </c>
      <c r="AD41" s="47">
        <v>93.7</v>
      </c>
      <c r="AE41" s="47">
        <v>101.5</v>
      </c>
      <c r="AF41" s="47">
        <v>88.7</v>
      </c>
      <c r="AG41" s="47">
        <v>65</v>
      </c>
      <c r="AH41" s="47">
        <v>97.5</v>
      </c>
      <c r="AI41" s="47">
        <v>114.2</v>
      </c>
      <c r="AJ41" s="47">
        <v>142.69999999999999</v>
      </c>
      <c r="AK41" s="47">
        <v>117.2</v>
      </c>
      <c r="AL41" s="47">
        <v>109.1</v>
      </c>
      <c r="AM41" s="47">
        <v>99</v>
      </c>
      <c r="AN41" s="47">
        <v>106.1</v>
      </c>
      <c r="AO41" s="47">
        <v>98.4</v>
      </c>
      <c r="AP41" s="47">
        <v>99.5</v>
      </c>
      <c r="AQ41" s="47">
        <v>99.1</v>
      </c>
      <c r="AR41" s="47">
        <v>101.8</v>
      </c>
      <c r="AS41" s="47">
        <v>98.9</v>
      </c>
      <c r="AT41" s="47">
        <v>99.2</v>
      </c>
      <c r="AU41" s="47">
        <v>98.3</v>
      </c>
      <c r="AV41" s="47">
        <v>101.2</v>
      </c>
      <c r="AW41" s="47">
        <v>98.8</v>
      </c>
      <c r="AX41" s="47">
        <v>107.2</v>
      </c>
      <c r="AY41" s="47">
        <v>94.7</v>
      </c>
      <c r="AZ41" s="47">
        <v>101.6</v>
      </c>
      <c r="BA41" s="47">
        <v>106</v>
      </c>
      <c r="BB41" s="47">
        <v>109.8</v>
      </c>
      <c r="BC41" s="47">
        <v>97</v>
      </c>
      <c r="BD41" s="47">
        <v>101.3</v>
      </c>
      <c r="BE41" s="47">
        <v>100.7</v>
      </c>
      <c r="BF41" s="47">
        <v>96.6</v>
      </c>
      <c r="BG41" s="47">
        <v>115</v>
      </c>
      <c r="BH41" s="47">
        <v>106.7</v>
      </c>
      <c r="BI41" s="47">
        <v>110.7</v>
      </c>
      <c r="BJ41" s="47">
        <v>91.2</v>
      </c>
      <c r="BK41" s="47">
        <v>96.7</v>
      </c>
      <c r="BL41" s="47">
        <v>108.8</v>
      </c>
      <c r="BM41" s="47">
        <v>330.5</v>
      </c>
      <c r="BN41" s="47">
        <v>105.2</v>
      </c>
      <c r="BO41" s="47">
        <v>98.1</v>
      </c>
      <c r="BP41" s="47">
        <v>99.3</v>
      </c>
      <c r="BQ41" s="47">
        <v>96.8</v>
      </c>
      <c r="BR41" s="47">
        <v>100.2</v>
      </c>
      <c r="BS41" s="47">
        <v>104.9</v>
      </c>
      <c r="BT41" s="47">
        <v>92.2</v>
      </c>
      <c r="BU41" s="47">
        <v>83.5</v>
      </c>
      <c r="BV41" s="47">
        <v>95.6</v>
      </c>
      <c r="BX41" s="47">
        <v>104.6</v>
      </c>
      <c r="BY41" s="47">
        <v>108</v>
      </c>
    </row>
    <row r="42" spans="1:78">
      <c r="A42" s="47">
        <v>2005</v>
      </c>
      <c r="B42" s="47">
        <v>100.4</v>
      </c>
      <c r="C42" s="47">
        <v>100.7</v>
      </c>
      <c r="D42" s="47">
        <v>100.3</v>
      </c>
      <c r="E42" s="47">
        <v>100.7</v>
      </c>
      <c r="F42" s="47">
        <v>102.7</v>
      </c>
      <c r="G42" s="47">
        <v>96.8</v>
      </c>
      <c r="H42" s="47">
        <v>92.7</v>
      </c>
      <c r="I42" s="47">
        <v>97.6</v>
      </c>
      <c r="J42" s="47">
        <v>98.5</v>
      </c>
      <c r="K42" s="47">
        <v>97.5</v>
      </c>
      <c r="L42" s="47">
        <v>98.4</v>
      </c>
      <c r="M42" s="47">
        <v>96.4</v>
      </c>
      <c r="N42" s="47">
        <v>97.6</v>
      </c>
      <c r="O42" s="47">
        <v>91.2</v>
      </c>
      <c r="P42" s="47">
        <v>87.1</v>
      </c>
      <c r="Q42" s="47">
        <v>95</v>
      </c>
      <c r="R42" s="47">
        <v>94.4</v>
      </c>
      <c r="S42" s="47">
        <v>98.6</v>
      </c>
      <c r="T42" s="47">
        <v>92.6</v>
      </c>
      <c r="U42" s="47">
        <v>96.2</v>
      </c>
      <c r="V42" s="47">
        <v>108.3</v>
      </c>
      <c r="W42" s="47">
        <v>102.5</v>
      </c>
      <c r="X42" s="47">
        <v>96.5</v>
      </c>
      <c r="Y42" s="47">
        <v>100.6</v>
      </c>
      <c r="Z42" s="47">
        <v>100.1</v>
      </c>
      <c r="AA42" s="47">
        <v>100.9</v>
      </c>
      <c r="AB42" s="47">
        <v>101.1</v>
      </c>
      <c r="AC42" s="47">
        <v>99</v>
      </c>
      <c r="AD42" s="47">
        <v>94.4</v>
      </c>
      <c r="AE42" s="47">
        <v>99</v>
      </c>
      <c r="AF42" s="47">
        <v>89.4</v>
      </c>
      <c r="AG42" s="47">
        <v>80.3</v>
      </c>
      <c r="AH42" s="47">
        <v>97.9</v>
      </c>
      <c r="AI42" s="47">
        <v>111.6</v>
      </c>
      <c r="AJ42" s="47">
        <v>136.80000000000001</v>
      </c>
      <c r="AK42" s="47">
        <v>113.8</v>
      </c>
      <c r="AL42" s="47">
        <v>107.1</v>
      </c>
      <c r="AM42" s="47">
        <v>98</v>
      </c>
      <c r="AN42" s="47">
        <v>102.9</v>
      </c>
      <c r="AO42" s="47">
        <v>98.9</v>
      </c>
      <c r="AP42" s="47">
        <v>100.2</v>
      </c>
      <c r="AQ42" s="47">
        <v>100.6</v>
      </c>
      <c r="AR42" s="47">
        <v>101.8</v>
      </c>
      <c r="AS42" s="47">
        <v>100.5</v>
      </c>
      <c r="AT42" s="47">
        <v>100.4</v>
      </c>
      <c r="AU42" s="47">
        <v>99.6</v>
      </c>
      <c r="AV42" s="47">
        <v>102.1</v>
      </c>
      <c r="AW42" s="47">
        <v>97.4</v>
      </c>
      <c r="AX42" s="47">
        <v>105.6</v>
      </c>
      <c r="AY42" s="47">
        <v>95.1</v>
      </c>
      <c r="AZ42" s="47">
        <v>101.2</v>
      </c>
      <c r="BA42" s="47">
        <v>105.6</v>
      </c>
      <c r="BB42" s="47">
        <v>108.2</v>
      </c>
      <c r="BC42" s="47">
        <v>96.9</v>
      </c>
      <c r="BD42" s="47">
        <v>101.6</v>
      </c>
      <c r="BE42" s="47">
        <v>100.7</v>
      </c>
      <c r="BF42" s="47">
        <v>99.4</v>
      </c>
      <c r="BG42" s="47">
        <v>107.2</v>
      </c>
      <c r="BH42" s="47">
        <v>107.4</v>
      </c>
      <c r="BI42" s="47">
        <v>111.5</v>
      </c>
      <c r="BJ42" s="47">
        <v>91.1</v>
      </c>
      <c r="BK42" s="47">
        <v>97.4</v>
      </c>
      <c r="BL42" s="47">
        <v>107.9</v>
      </c>
      <c r="BM42" s="47">
        <v>289.89999999999998</v>
      </c>
      <c r="BN42" s="47">
        <v>104.3</v>
      </c>
      <c r="BO42" s="47">
        <v>98.5</v>
      </c>
      <c r="BP42" s="47">
        <v>99.2</v>
      </c>
      <c r="BQ42" s="47">
        <v>97.1</v>
      </c>
      <c r="BR42" s="47">
        <v>100.4</v>
      </c>
      <c r="BS42" s="47">
        <v>104</v>
      </c>
      <c r="BT42" s="47">
        <v>93.5</v>
      </c>
      <c r="BU42" s="47">
        <v>83.5</v>
      </c>
      <c r="BV42" s="47">
        <v>97</v>
      </c>
      <c r="BW42" s="47">
        <v>93.4</v>
      </c>
      <c r="BX42" s="47">
        <v>105.2</v>
      </c>
      <c r="BY42" s="47">
        <v>107.2</v>
      </c>
      <c r="BZ42" s="47">
        <v>105</v>
      </c>
    </row>
    <row r="43" spans="1:78">
      <c r="A43" s="47">
        <v>2006</v>
      </c>
      <c r="B43" s="47">
        <v>100.7</v>
      </c>
      <c r="C43" s="47">
        <v>100.8</v>
      </c>
      <c r="D43" s="47">
        <v>100.6</v>
      </c>
      <c r="E43" s="47">
        <v>100.8</v>
      </c>
      <c r="F43" s="47">
        <v>102.3</v>
      </c>
      <c r="G43" s="47">
        <v>97.3</v>
      </c>
      <c r="H43" s="47">
        <v>96.7</v>
      </c>
      <c r="I43" s="47">
        <v>97.4</v>
      </c>
      <c r="J43" s="47">
        <v>96.8</v>
      </c>
      <c r="K43" s="47">
        <v>99.6</v>
      </c>
      <c r="L43" s="47">
        <v>101.2</v>
      </c>
      <c r="M43" s="47">
        <v>97.2</v>
      </c>
      <c r="N43" s="47">
        <v>95.4</v>
      </c>
      <c r="O43" s="47">
        <v>94.3</v>
      </c>
      <c r="P43" s="47">
        <v>92.2</v>
      </c>
      <c r="Q43" s="47">
        <v>98.5</v>
      </c>
      <c r="R43" s="47">
        <v>98.2</v>
      </c>
      <c r="S43" s="47">
        <v>97.3</v>
      </c>
      <c r="T43" s="47">
        <v>92.6</v>
      </c>
      <c r="U43" s="47">
        <v>96.7</v>
      </c>
      <c r="V43" s="47">
        <v>106.1</v>
      </c>
      <c r="W43" s="47">
        <v>101.5</v>
      </c>
      <c r="X43" s="47">
        <v>97</v>
      </c>
      <c r="Y43" s="47">
        <v>100.6</v>
      </c>
      <c r="Z43" s="47">
        <v>100.1</v>
      </c>
      <c r="AA43" s="47">
        <v>100.9</v>
      </c>
      <c r="AB43" s="47">
        <v>101.1</v>
      </c>
      <c r="AC43" s="47">
        <v>99</v>
      </c>
      <c r="AD43" s="47">
        <v>97.8</v>
      </c>
      <c r="AE43" s="47">
        <v>99.7</v>
      </c>
      <c r="AF43" s="47">
        <v>93.7</v>
      </c>
      <c r="AG43" s="47">
        <v>100</v>
      </c>
      <c r="AH43" s="47">
        <v>98.7</v>
      </c>
      <c r="AI43" s="47">
        <v>109.3</v>
      </c>
      <c r="AJ43" s="47">
        <v>129.69999999999999</v>
      </c>
      <c r="AK43" s="47">
        <v>111</v>
      </c>
      <c r="AL43" s="47">
        <v>106.4</v>
      </c>
      <c r="AM43" s="47">
        <v>98.3</v>
      </c>
      <c r="AN43" s="47">
        <v>101.6</v>
      </c>
      <c r="AO43" s="47">
        <v>99.2</v>
      </c>
      <c r="AP43" s="47">
        <v>101</v>
      </c>
      <c r="AQ43" s="47">
        <v>101.7</v>
      </c>
      <c r="AR43" s="47">
        <v>101.2</v>
      </c>
      <c r="AS43" s="47">
        <v>101.8</v>
      </c>
      <c r="AT43" s="47">
        <v>101.1</v>
      </c>
      <c r="AU43" s="47">
        <v>100.5</v>
      </c>
      <c r="AV43" s="47">
        <v>102.6</v>
      </c>
      <c r="AW43" s="47">
        <v>98</v>
      </c>
      <c r="AX43" s="47">
        <v>105</v>
      </c>
      <c r="AY43" s="47">
        <v>96.1</v>
      </c>
      <c r="AZ43" s="47">
        <v>100.6</v>
      </c>
      <c r="BA43" s="47">
        <v>105.1</v>
      </c>
      <c r="BB43" s="47">
        <v>107.6</v>
      </c>
      <c r="BC43" s="47">
        <v>96.3</v>
      </c>
      <c r="BD43" s="47">
        <v>101.9</v>
      </c>
      <c r="BE43" s="47">
        <v>100.4</v>
      </c>
      <c r="BF43" s="47">
        <v>101.8</v>
      </c>
      <c r="BG43" s="47">
        <v>103.3</v>
      </c>
      <c r="BH43" s="47">
        <v>108.2</v>
      </c>
      <c r="BI43" s="47">
        <v>112.3</v>
      </c>
      <c r="BJ43" s="47">
        <v>91.3</v>
      </c>
      <c r="BK43" s="47">
        <v>98.1</v>
      </c>
      <c r="BL43" s="47">
        <v>106.3</v>
      </c>
      <c r="BM43" s="47">
        <v>235.9</v>
      </c>
      <c r="BN43" s="47">
        <v>104.4</v>
      </c>
      <c r="BO43" s="47">
        <v>99</v>
      </c>
      <c r="BP43" s="47">
        <v>99.9</v>
      </c>
      <c r="BQ43" s="47">
        <v>98</v>
      </c>
      <c r="BR43" s="47">
        <v>100.4</v>
      </c>
      <c r="BS43" s="47">
        <v>102.9</v>
      </c>
      <c r="BT43" s="47">
        <v>97</v>
      </c>
      <c r="BU43" s="47">
        <v>87.4</v>
      </c>
      <c r="BV43" s="47">
        <v>97.4</v>
      </c>
      <c r="BW43" s="47">
        <v>98.8</v>
      </c>
      <c r="BX43" s="47">
        <v>105.8</v>
      </c>
      <c r="BY43" s="47">
        <v>105.6</v>
      </c>
      <c r="BZ43" s="47">
        <v>102.2</v>
      </c>
    </row>
    <row r="44" spans="1:78">
      <c r="A44" s="47">
        <v>2007</v>
      </c>
      <c r="B44" s="47">
        <v>100.7</v>
      </c>
      <c r="C44" s="47">
        <v>100.8</v>
      </c>
      <c r="D44" s="47">
        <v>100.7</v>
      </c>
      <c r="E44" s="47">
        <v>100.9</v>
      </c>
      <c r="F44" s="47">
        <v>102</v>
      </c>
      <c r="G44" s="47">
        <v>97.6</v>
      </c>
      <c r="H44" s="47">
        <v>97.3</v>
      </c>
      <c r="I44" s="47">
        <v>97.7</v>
      </c>
      <c r="J44" s="47">
        <v>96.4</v>
      </c>
      <c r="K44" s="47">
        <v>100.5</v>
      </c>
      <c r="L44" s="47">
        <v>102.5</v>
      </c>
      <c r="M44" s="47">
        <v>99</v>
      </c>
      <c r="N44" s="47">
        <v>95.1</v>
      </c>
      <c r="O44" s="47">
        <v>92.8</v>
      </c>
      <c r="P44" s="47">
        <v>89.8</v>
      </c>
      <c r="Q44" s="47">
        <v>103.3</v>
      </c>
      <c r="R44" s="47">
        <v>103.2</v>
      </c>
      <c r="S44" s="47">
        <v>97.8</v>
      </c>
      <c r="T44" s="47">
        <v>93</v>
      </c>
      <c r="U44" s="47">
        <v>97.3</v>
      </c>
      <c r="V44" s="47">
        <v>105</v>
      </c>
      <c r="W44" s="47">
        <v>100.4</v>
      </c>
      <c r="X44" s="47">
        <v>97.7</v>
      </c>
      <c r="Y44" s="47">
        <v>100.4</v>
      </c>
      <c r="Z44" s="47">
        <v>100.1</v>
      </c>
      <c r="AA44" s="47">
        <v>100.7</v>
      </c>
      <c r="AB44" s="47">
        <v>100.9</v>
      </c>
      <c r="AC44" s="47">
        <v>99.1</v>
      </c>
      <c r="AD44" s="47">
        <v>98.6</v>
      </c>
      <c r="AE44" s="47">
        <v>100.1</v>
      </c>
      <c r="AF44" s="47">
        <v>95.2</v>
      </c>
      <c r="AG44" s="47">
        <v>101.5</v>
      </c>
      <c r="AH44" s="47">
        <v>98.7</v>
      </c>
      <c r="AI44" s="47">
        <v>107.5</v>
      </c>
      <c r="AJ44" s="47">
        <v>121.8</v>
      </c>
      <c r="AK44" s="47">
        <v>108.6</v>
      </c>
      <c r="AL44" s="47">
        <v>106.1</v>
      </c>
      <c r="AM44" s="47">
        <v>99.3</v>
      </c>
      <c r="AN44" s="47">
        <v>103.1</v>
      </c>
      <c r="AO44" s="47">
        <v>99.5</v>
      </c>
      <c r="AP44" s="47">
        <v>101.6</v>
      </c>
      <c r="AQ44" s="47">
        <v>102.1</v>
      </c>
      <c r="AR44" s="47">
        <v>100.9</v>
      </c>
      <c r="AS44" s="47">
        <v>102.2</v>
      </c>
      <c r="AT44" s="47">
        <v>101.8</v>
      </c>
      <c r="AU44" s="47">
        <v>101.6</v>
      </c>
      <c r="AV44" s="47">
        <v>102.1</v>
      </c>
      <c r="AW44" s="47">
        <v>99.3</v>
      </c>
      <c r="AX44" s="47">
        <v>104.5</v>
      </c>
      <c r="AY44" s="47">
        <v>97.1</v>
      </c>
      <c r="AZ44" s="47">
        <v>100.9</v>
      </c>
      <c r="BA44" s="47">
        <v>104</v>
      </c>
      <c r="BB44" s="47">
        <v>107.1</v>
      </c>
      <c r="BC44" s="47">
        <v>97.5</v>
      </c>
      <c r="BD44" s="47">
        <v>102</v>
      </c>
      <c r="BE44" s="47">
        <v>100.5</v>
      </c>
      <c r="BF44" s="47">
        <v>102.8</v>
      </c>
      <c r="BG44" s="47">
        <v>101.2</v>
      </c>
      <c r="BH44" s="47">
        <v>108.9</v>
      </c>
      <c r="BI44" s="47">
        <v>113</v>
      </c>
      <c r="BJ44" s="47">
        <v>92.6</v>
      </c>
      <c r="BK44" s="47">
        <v>99</v>
      </c>
      <c r="BL44" s="47">
        <v>104.9</v>
      </c>
      <c r="BM44" s="47">
        <v>196.5</v>
      </c>
      <c r="BN44" s="47">
        <v>103.1</v>
      </c>
      <c r="BO44" s="47">
        <v>99.2</v>
      </c>
      <c r="BP44" s="47">
        <v>100.8</v>
      </c>
      <c r="BQ44" s="47">
        <v>98.7</v>
      </c>
      <c r="BR44" s="47">
        <v>100.1</v>
      </c>
      <c r="BS44" s="47">
        <v>102.8</v>
      </c>
      <c r="BT44" s="47">
        <v>99</v>
      </c>
      <c r="BU44" s="47">
        <v>91.1</v>
      </c>
      <c r="BV44" s="47">
        <v>97.8</v>
      </c>
      <c r="BW44" s="47">
        <v>100.5</v>
      </c>
      <c r="BX44" s="47">
        <v>106.5</v>
      </c>
      <c r="BY44" s="47">
        <v>104.4</v>
      </c>
      <c r="BZ44" s="47">
        <v>100.6</v>
      </c>
    </row>
    <row r="45" spans="1:78">
      <c r="A45" s="47">
        <v>2008</v>
      </c>
      <c r="B45" s="47">
        <v>102.1</v>
      </c>
      <c r="C45" s="47">
        <v>102.3</v>
      </c>
      <c r="D45" s="47">
        <v>102.3</v>
      </c>
      <c r="E45" s="47">
        <v>102.6</v>
      </c>
      <c r="F45" s="47">
        <v>102</v>
      </c>
      <c r="G45" s="47">
        <v>100.1</v>
      </c>
      <c r="H45" s="47">
        <v>96.9</v>
      </c>
      <c r="I45" s="47">
        <v>100.7</v>
      </c>
      <c r="J45" s="47">
        <v>102.6</v>
      </c>
      <c r="K45" s="47">
        <v>102.8</v>
      </c>
      <c r="L45" s="47">
        <v>104.1</v>
      </c>
      <c r="M45" s="47">
        <v>103.1</v>
      </c>
      <c r="N45" s="47">
        <v>99.5</v>
      </c>
      <c r="O45" s="47">
        <v>94.6</v>
      </c>
      <c r="P45" s="47">
        <v>91.2</v>
      </c>
      <c r="Q45" s="47">
        <v>97.1</v>
      </c>
      <c r="R45" s="47">
        <v>96.7</v>
      </c>
      <c r="S45" s="47">
        <v>101.8</v>
      </c>
      <c r="T45" s="47">
        <v>97.9</v>
      </c>
      <c r="U45" s="47">
        <v>100.6</v>
      </c>
      <c r="V45" s="47">
        <v>104.6</v>
      </c>
      <c r="W45" s="47">
        <v>101.9</v>
      </c>
      <c r="X45" s="47">
        <v>99.2</v>
      </c>
      <c r="Y45" s="47">
        <v>100.6</v>
      </c>
      <c r="Z45" s="47">
        <v>100.5</v>
      </c>
      <c r="AA45" s="47">
        <v>100.7</v>
      </c>
      <c r="AB45" s="47">
        <v>100.9</v>
      </c>
      <c r="AC45" s="47">
        <v>100.1</v>
      </c>
      <c r="AD45" s="47">
        <v>104.5</v>
      </c>
      <c r="AE45" s="47">
        <v>103.8</v>
      </c>
      <c r="AF45" s="47">
        <v>101.4</v>
      </c>
      <c r="AG45" s="47">
        <v>131.4</v>
      </c>
      <c r="AH45" s="47">
        <v>99</v>
      </c>
      <c r="AI45" s="47">
        <v>107.1</v>
      </c>
      <c r="AJ45" s="47">
        <v>117.6</v>
      </c>
      <c r="AK45" s="47">
        <v>107.1</v>
      </c>
      <c r="AL45" s="47">
        <v>105.5</v>
      </c>
      <c r="AM45" s="47">
        <v>101.1</v>
      </c>
      <c r="AN45" s="47">
        <v>105.3</v>
      </c>
      <c r="AO45" s="47">
        <v>99.6</v>
      </c>
      <c r="AP45" s="47">
        <v>102.1</v>
      </c>
      <c r="AQ45" s="47">
        <v>102.5</v>
      </c>
      <c r="AR45" s="47">
        <v>100.9</v>
      </c>
      <c r="AS45" s="47">
        <v>102.6</v>
      </c>
      <c r="AT45" s="47">
        <v>101.9</v>
      </c>
      <c r="AU45" s="47">
        <v>101.9</v>
      </c>
      <c r="AV45" s="47">
        <v>101.8</v>
      </c>
      <c r="AW45" s="47">
        <v>101.1</v>
      </c>
      <c r="AX45" s="47">
        <v>103.8</v>
      </c>
      <c r="AY45" s="47">
        <v>99</v>
      </c>
      <c r="AZ45" s="47">
        <v>100.6</v>
      </c>
      <c r="BA45" s="47">
        <v>103.7</v>
      </c>
      <c r="BB45" s="47">
        <v>105.2</v>
      </c>
      <c r="BC45" s="47">
        <v>97.7</v>
      </c>
      <c r="BD45" s="47">
        <v>104.1</v>
      </c>
      <c r="BE45" s="47">
        <v>101.5</v>
      </c>
      <c r="BF45" s="47">
        <v>106.2</v>
      </c>
      <c r="BG45" s="47">
        <v>101.2</v>
      </c>
      <c r="BH45" s="47">
        <v>109.7</v>
      </c>
      <c r="BI45" s="47">
        <v>113.8</v>
      </c>
      <c r="BJ45" s="47">
        <v>92.7</v>
      </c>
      <c r="BK45" s="47">
        <v>99.6</v>
      </c>
      <c r="BL45" s="47">
        <v>104.3</v>
      </c>
      <c r="BM45" s="47">
        <v>160.30000000000001</v>
      </c>
      <c r="BN45" s="47">
        <v>103.3</v>
      </c>
      <c r="BO45" s="47">
        <v>99.5</v>
      </c>
      <c r="BP45" s="47">
        <v>102.1</v>
      </c>
      <c r="BQ45" s="47">
        <v>99.1</v>
      </c>
      <c r="BR45" s="47">
        <v>100.2</v>
      </c>
      <c r="BS45" s="47">
        <v>102.8</v>
      </c>
      <c r="BT45" s="47">
        <v>101.2</v>
      </c>
      <c r="BU45" s="47">
        <v>91.2</v>
      </c>
      <c r="BV45" s="47">
        <v>98.1</v>
      </c>
      <c r="BW45" s="47">
        <v>109.5</v>
      </c>
      <c r="BX45" s="47">
        <v>107.5</v>
      </c>
      <c r="BY45" s="47">
        <v>104</v>
      </c>
      <c r="BZ45" s="47">
        <v>100.6</v>
      </c>
    </row>
    <row r="46" spans="1:78">
      <c r="A46" s="47">
        <v>2009</v>
      </c>
      <c r="B46" s="47">
        <v>100.7</v>
      </c>
      <c r="C46" s="47">
        <v>101</v>
      </c>
      <c r="D46" s="47">
        <v>100.8</v>
      </c>
      <c r="E46" s="47">
        <v>101.1</v>
      </c>
      <c r="F46" s="47">
        <v>101.2</v>
      </c>
      <c r="G46" s="47">
        <v>100.3</v>
      </c>
      <c r="H46" s="47">
        <v>94.5</v>
      </c>
      <c r="I46" s="47">
        <v>101.5</v>
      </c>
      <c r="J46" s="47">
        <v>103.3</v>
      </c>
      <c r="K46" s="47">
        <v>101.8</v>
      </c>
      <c r="L46" s="47">
        <v>101</v>
      </c>
      <c r="M46" s="47">
        <v>101.8</v>
      </c>
      <c r="N46" s="47">
        <v>100.8</v>
      </c>
      <c r="O46" s="47">
        <v>94.2</v>
      </c>
      <c r="P46" s="47">
        <v>90</v>
      </c>
      <c r="Q46" s="47">
        <v>93.8</v>
      </c>
      <c r="R46" s="47">
        <v>93.4</v>
      </c>
      <c r="S46" s="47">
        <v>101.8</v>
      </c>
      <c r="T46" s="47">
        <v>101.1</v>
      </c>
      <c r="U46" s="47">
        <v>101.7</v>
      </c>
      <c r="V46" s="47">
        <v>102.2</v>
      </c>
      <c r="W46" s="47">
        <v>101.4</v>
      </c>
      <c r="X46" s="47">
        <v>100.1</v>
      </c>
      <c r="Y46" s="47">
        <v>100.4</v>
      </c>
      <c r="Z46" s="47">
        <v>100.5</v>
      </c>
      <c r="AA46" s="47">
        <v>100.4</v>
      </c>
      <c r="AB46" s="47">
        <v>100.5</v>
      </c>
      <c r="AC46" s="47">
        <v>100.7</v>
      </c>
      <c r="AD46" s="47">
        <v>100.2</v>
      </c>
      <c r="AE46" s="47">
        <v>103.2</v>
      </c>
      <c r="AF46" s="47">
        <v>100.8</v>
      </c>
      <c r="AG46" s="47">
        <v>87</v>
      </c>
      <c r="AH46" s="47">
        <v>99.7</v>
      </c>
      <c r="AI46" s="47">
        <v>104.8</v>
      </c>
      <c r="AJ46" s="47">
        <v>111.2</v>
      </c>
      <c r="AK46" s="47">
        <v>104.2</v>
      </c>
      <c r="AL46" s="47">
        <v>102.7</v>
      </c>
      <c r="AM46" s="47">
        <v>101.1</v>
      </c>
      <c r="AN46" s="47">
        <v>104.6</v>
      </c>
      <c r="AO46" s="47">
        <v>99.6</v>
      </c>
      <c r="AP46" s="47">
        <v>101.2</v>
      </c>
      <c r="AQ46" s="47">
        <v>101.1</v>
      </c>
      <c r="AR46" s="47">
        <v>100.1</v>
      </c>
      <c r="AS46" s="47">
        <v>101.2</v>
      </c>
      <c r="AT46" s="47">
        <v>101.2</v>
      </c>
      <c r="AU46" s="47">
        <v>100.9</v>
      </c>
      <c r="AV46" s="47">
        <v>101.6</v>
      </c>
      <c r="AW46" s="47">
        <v>101.3</v>
      </c>
      <c r="AX46" s="47">
        <v>102.6</v>
      </c>
      <c r="AY46" s="47">
        <v>99.8</v>
      </c>
      <c r="AZ46" s="47">
        <v>100.5</v>
      </c>
      <c r="BA46" s="47">
        <v>101.4</v>
      </c>
      <c r="BB46" s="47">
        <v>102.6</v>
      </c>
      <c r="BC46" s="47">
        <v>99.3</v>
      </c>
      <c r="BD46" s="47">
        <v>99</v>
      </c>
      <c r="BE46" s="47">
        <v>100.7</v>
      </c>
      <c r="BF46" s="47">
        <v>97.6</v>
      </c>
      <c r="BG46" s="47">
        <v>100.8</v>
      </c>
      <c r="BH46" s="47">
        <v>110.6</v>
      </c>
      <c r="BI46" s="47">
        <v>114.7</v>
      </c>
      <c r="BJ46" s="47">
        <v>99.2</v>
      </c>
      <c r="BK46" s="47">
        <v>99.7</v>
      </c>
      <c r="BL46" s="47">
        <v>101.7</v>
      </c>
      <c r="BM46" s="47">
        <v>124.1</v>
      </c>
      <c r="BN46" s="47">
        <v>102.8</v>
      </c>
      <c r="BO46" s="47">
        <v>99.8</v>
      </c>
      <c r="BP46" s="47">
        <v>100.2</v>
      </c>
      <c r="BQ46" s="47">
        <v>98.7</v>
      </c>
      <c r="BR46" s="47">
        <v>100.1</v>
      </c>
      <c r="BS46" s="47">
        <v>101.2</v>
      </c>
      <c r="BT46" s="47">
        <v>100.5</v>
      </c>
      <c r="BU46" s="47">
        <v>91.2</v>
      </c>
      <c r="BV46" s="47">
        <v>98.2</v>
      </c>
      <c r="BW46" s="47">
        <v>97.4</v>
      </c>
      <c r="BX46" s="47">
        <v>108.5</v>
      </c>
      <c r="BY46" s="47">
        <v>101.6</v>
      </c>
      <c r="BZ46" s="47">
        <v>100.4</v>
      </c>
    </row>
    <row r="47" spans="1:78">
      <c r="A47" s="47">
        <v>2010</v>
      </c>
      <c r="B47" s="47">
        <v>100</v>
      </c>
      <c r="C47" s="47">
        <v>100</v>
      </c>
      <c r="D47" s="47">
        <v>100</v>
      </c>
      <c r="E47" s="47">
        <v>100</v>
      </c>
      <c r="F47" s="47">
        <v>100</v>
      </c>
      <c r="G47" s="47">
        <v>100</v>
      </c>
      <c r="H47" s="47">
        <v>100</v>
      </c>
      <c r="I47" s="47">
        <v>100</v>
      </c>
      <c r="J47" s="47">
        <v>100</v>
      </c>
      <c r="K47" s="47">
        <v>100</v>
      </c>
      <c r="L47" s="47">
        <v>100</v>
      </c>
      <c r="M47" s="47">
        <v>100</v>
      </c>
      <c r="N47" s="47">
        <v>100</v>
      </c>
      <c r="O47" s="47">
        <v>100</v>
      </c>
      <c r="P47" s="47">
        <v>100</v>
      </c>
      <c r="Q47" s="47">
        <v>100</v>
      </c>
      <c r="R47" s="47">
        <v>100</v>
      </c>
      <c r="S47" s="47">
        <v>100</v>
      </c>
      <c r="T47" s="47">
        <v>100</v>
      </c>
      <c r="U47" s="47">
        <v>100</v>
      </c>
      <c r="V47" s="47">
        <v>100</v>
      </c>
      <c r="W47" s="47">
        <v>100</v>
      </c>
      <c r="X47" s="47">
        <v>100</v>
      </c>
      <c r="Y47" s="47">
        <v>100</v>
      </c>
      <c r="Z47" s="47">
        <v>100</v>
      </c>
      <c r="AA47" s="47">
        <v>100</v>
      </c>
      <c r="AB47" s="47">
        <v>100</v>
      </c>
      <c r="AC47" s="47">
        <v>100</v>
      </c>
      <c r="AD47" s="47">
        <v>100</v>
      </c>
      <c r="AE47" s="47">
        <v>100</v>
      </c>
      <c r="AF47" s="47">
        <v>100</v>
      </c>
      <c r="AG47" s="47">
        <v>100</v>
      </c>
      <c r="AH47" s="47">
        <v>100</v>
      </c>
      <c r="AI47" s="47">
        <v>100</v>
      </c>
      <c r="AJ47" s="47">
        <v>100</v>
      </c>
      <c r="AK47" s="47">
        <v>100</v>
      </c>
      <c r="AL47" s="47">
        <v>100</v>
      </c>
      <c r="AM47" s="47">
        <v>100</v>
      </c>
      <c r="AN47" s="47">
        <v>100</v>
      </c>
      <c r="AO47" s="47">
        <v>100</v>
      </c>
      <c r="AP47" s="47">
        <v>100</v>
      </c>
      <c r="AQ47" s="47">
        <v>100</v>
      </c>
      <c r="AR47" s="47">
        <v>100</v>
      </c>
      <c r="AS47" s="47">
        <v>100</v>
      </c>
      <c r="AT47" s="47">
        <v>100</v>
      </c>
      <c r="AU47" s="47">
        <v>100</v>
      </c>
      <c r="AV47" s="47">
        <v>100</v>
      </c>
      <c r="AW47" s="47">
        <v>100</v>
      </c>
      <c r="AX47" s="47">
        <v>100</v>
      </c>
      <c r="AY47" s="47">
        <v>100</v>
      </c>
      <c r="AZ47" s="47">
        <v>100</v>
      </c>
      <c r="BA47" s="47">
        <v>100</v>
      </c>
      <c r="BB47" s="47">
        <v>100</v>
      </c>
      <c r="BC47" s="47">
        <v>100</v>
      </c>
      <c r="BD47" s="47">
        <v>100</v>
      </c>
      <c r="BE47" s="47">
        <v>100</v>
      </c>
      <c r="BF47" s="47">
        <v>100</v>
      </c>
      <c r="BG47" s="47">
        <v>100</v>
      </c>
      <c r="BH47" s="47">
        <v>100</v>
      </c>
      <c r="BI47" s="47">
        <v>100</v>
      </c>
      <c r="BJ47" s="47">
        <v>100</v>
      </c>
      <c r="BK47" s="47">
        <v>100</v>
      </c>
      <c r="BL47" s="47">
        <v>100</v>
      </c>
      <c r="BM47" s="47">
        <v>100</v>
      </c>
      <c r="BN47" s="47">
        <v>100</v>
      </c>
      <c r="BO47" s="47">
        <v>100</v>
      </c>
      <c r="BP47" s="47">
        <v>100</v>
      </c>
      <c r="BQ47" s="47">
        <v>100</v>
      </c>
      <c r="BR47" s="47">
        <v>100</v>
      </c>
      <c r="BS47" s="47">
        <v>100</v>
      </c>
      <c r="BT47" s="47">
        <v>100</v>
      </c>
      <c r="BU47" s="47">
        <v>100</v>
      </c>
      <c r="BV47" s="47">
        <v>100</v>
      </c>
      <c r="BW47" s="47">
        <v>100</v>
      </c>
      <c r="BX47" s="47">
        <v>100</v>
      </c>
      <c r="BY47" s="47">
        <v>100</v>
      </c>
      <c r="BZ47" s="47">
        <v>100</v>
      </c>
    </row>
    <row r="48" spans="1:78">
      <c r="A48" s="47">
        <v>2011</v>
      </c>
      <c r="B48" s="47">
        <v>99.7</v>
      </c>
      <c r="C48" s="47">
        <v>99.8</v>
      </c>
      <c r="D48" s="47">
        <v>99.7</v>
      </c>
      <c r="E48" s="47">
        <v>99.7</v>
      </c>
      <c r="F48" s="47">
        <v>99.1</v>
      </c>
      <c r="G48" s="47">
        <v>99.6</v>
      </c>
      <c r="H48" s="47">
        <v>99</v>
      </c>
      <c r="I48" s="47">
        <v>99.8</v>
      </c>
      <c r="J48" s="47">
        <v>98.4</v>
      </c>
      <c r="K48" s="47">
        <v>100.4</v>
      </c>
      <c r="L48" s="47">
        <v>100.9</v>
      </c>
      <c r="M48" s="47">
        <v>99.9</v>
      </c>
      <c r="N48" s="47">
        <v>100.2</v>
      </c>
      <c r="O48" s="47">
        <v>97.8</v>
      </c>
      <c r="P48" s="47">
        <v>96.8</v>
      </c>
      <c r="Q48" s="47">
        <v>100.6</v>
      </c>
      <c r="R48" s="47">
        <v>100.6</v>
      </c>
      <c r="S48" s="47">
        <v>99.2</v>
      </c>
      <c r="T48" s="47">
        <v>99.5</v>
      </c>
      <c r="U48" s="47">
        <v>100.4</v>
      </c>
      <c r="V48" s="47">
        <v>99.5</v>
      </c>
      <c r="W48" s="47">
        <v>98.9</v>
      </c>
      <c r="X48" s="47">
        <v>100.2</v>
      </c>
      <c r="Y48" s="47">
        <v>99.8</v>
      </c>
      <c r="Z48" s="47">
        <v>99.8</v>
      </c>
      <c r="AA48" s="47">
        <v>99.8</v>
      </c>
      <c r="AB48" s="47">
        <v>99.6</v>
      </c>
      <c r="AC48" s="47">
        <v>99.9</v>
      </c>
      <c r="AD48" s="47">
        <v>103.3</v>
      </c>
      <c r="AE48" s="47">
        <v>102.8</v>
      </c>
      <c r="AF48" s="47">
        <v>102.9</v>
      </c>
      <c r="AG48" s="47">
        <v>118.4</v>
      </c>
      <c r="AH48" s="47">
        <v>100</v>
      </c>
      <c r="AI48" s="47">
        <v>94.4</v>
      </c>
      <c r="AJ48" s="47">
        <v>86.2</v>
      </c>
      <c r="AK48" s="47">
        <v>96.6</v>
      </c>
      <c r="AL48" s="47">
        <v>99.9</v>
      </c>
      <c r="AM48" s="47">
        <v>99.8</v>
      </c>
      <c r="AN48" s="47">
        <v>98</v>
      </c>
      <c r="AO48" s="47">
        <v>99.6</v>
      </c>
      <c r="AP48" s="47">
        <v>99.7</v>
      </c>
      <c r="AQ48" s="47">
        <v>100</v>
      </c>
      <c r="AR48" s="47">
        <v>100.8</v>
      </c>
      <c r="AS48" s="47">
        <v>100</v>
      </c>
      <c r="AT48" s="47">
        <v>99.8</v>
      </c>
      <c r="AU48" s="47">
        <v>100</v>
      </c>
      <c r="AV48" s="47">
        <v>99.2</v>
      </c>
      <c r="AW48" s="47">
        <v>98.7</v>
      </c>
      <c r="AX48" s="47">
        <v>99.4</v>
      </c>
      <c r="AY48" s="47">
        <v>100.1</v>
      </c>
      <c r="AZ48" s="47">
        <v>99.3</v>
      </c>
      <c r="BA48" s="47">
        <v>98</v>
      </c>
      <c r="BB48" s="47">
        <v>99.7</v>
      </c>
      <c r="BC48" s="47">
        <v>100</v>
      </c>
      <c r="BD48" s="47">
        <v>101.2</v>
      </c>
      <c r="BE48" s="47">
        <v>100.8</v>
      </c>
      <c r="BF48" s="47">
        <v>102.2</v>
      </c>
      <c r="BG48" s="47">
        <v>99.3</v>
      </c>
      <c r="BH48" s="47">
        <v>97.9</v>
      </c>
      <c r="BI48" s="47">
        <v>97</v>
      </c>
      <c r="BJ48" s="47">
        <v>100.1</v>
      </c>
      <c r="BK48" s="47">
        <v>99.8</v>
      </c>
      <c r="BL48" s="47">
        <v>96</v>
      </c>
      <c r="BM48" s="47">
        <v>72.5</v>
      </c>
      <c r="BN48" s="47">
        <v>98.3</v>
      </c>
      <c r="BO48" s="47">
        <v>100.3</v>
      </c>
      <c r="BP48" s="47">
        <v>100.8</v>
      </c>
      <c r="BQ48" s="47">
        <v>103.8</v>
      </c>
      <c r="BR48" s="47">
        <v>99.6</v>
      </c>
      <c r="BS48" s="47">
        <v>98.7</v>
      </c>
      <c r="BT48" s="47">
        <v>99.2</v>
      </c>
      <c r="BU48" s="47">
        <v>126.2</v>
      </c>
      <c r="BV48" s="47">
        <v>105.4</v>
      </c>
      <c r="BW48" s="47">
        <v>105.8</v>
      </c>
      <c r="BX48" s="47">
        <v>98.3</v>
      </c>
      <c r="BY48" s="47">
        <v>96.5</v>
      </c>
      <c r="BZ48" s="47">
        <v>99.9</v>
      </c>
    </row>
    <row r="49" spans="1:78">
      <c r="A49" s="47">
        <v>2012</v>
      </c>
      <c r="B49" s="47">
        <v>99.7</v>
      </c>
      <c r="C49" s="47">
        <v>99.7</v>
      </c>
      <c r="D49" s="47">
        <v>99.7</v>
      </c>
      <c r="E49" s="47">
        <v>99.7</v>
      </c>
      <c r="F49" s="47">
        <v>98.5</v>
      </c>
      <c r="G49" s="47">
        <v>99.7</v>
      </c>
      <c r="H49" s="47">
        <v>99.6</v>
      </c>
      <c r="I49" s="47">
        <v>99.7</v>
      </c>
      <c r="J49" s="47">
        <v>101.3</v>
      </c>
      <c r="K49" s="47">
        <v>101.4</v>
      </c>
      <c r="L49" s="47">
        <v>101.6</v>
      </c>
      <c r="M49" s="47">
        <v>99</v>
      </c>
      <c r="N49" s="47">
        <v>98.1</v>
      </c>
      <c r="O49" s="47">
        <v>97.3</v>
      </c>
      <c r="P49" s="47">
        <v>96.1</v>
      </c>
      <c r="Q49" s="47">
        <v>103.4</v>
      </c>
      <c r="R49" s="47">
        <v>103.3</v>
      </c>
      <c r="S49" s="47">
        <v>97.9</v>
      </c>
      <c r="T49" s="47">
        <v>98.9</v>
      </c>
      <c r="U49" s="47">
        <v>101.2</v>
      </c>
      <c r="V49" s="47">
        <v>98.4</v>
      </c>
      <c r="W49" s="47">
        <v>97.7</v>
      </c>
      <c r="X49" s="47">
        <v>100.2</v>
      </c>
      <c r="Y49" s="47">
        <v>99.5</v>
      </c>
      <c r="Z49" s="47">
        <v>99.5</v>
      </c>
      <c r="AA49" s="47">
        <v>99.4</v>
      </c>
      <c r="AB49" s="47">
        <v>99.2</v>
      </c>
      <c r="AC49" s="47">
        <v>99.9</v>
      </c>
      <c r="AD49" s="47">
        <v>107.3</v>
      </c>
      <c r="AE49" s="47">
        <v>108.8</v>
      </c>
      <c r="AF49" s="47">
        <v>107</v>
      </c>
      <c r="AG49" s="47">
        <v>120.7</v>
      </c>
      <c r="AH49" s="47">
        <v>100.4</v>
      </c>
      <c r="AI49" s="47">
        <v>91.7</v>
      </c>
      <c r="AJ49" s="47">
        <v>78.7</v>
      </c>
      <c r="AK49" s="47">
        <v>95.1</v>
      </c>
      <c r="AL49" s="47">
        <v>101.6</v>
      </c>
      <c r="AM49" s="47">
        <v>101.4</v>
      </c>
      <c r="AN49" s="47">
        <v>96.2</v>
      </c>
      <c r="AO49" s="47">
        <v>99.6</v>
      </c>
      <c r="AP49" s="47">
        <v>99.7</v>
      </c>
      <c r="AQ49" s="47">
        <v>100</v>
      </c>
      <c r="AR49" s="47">
        <v>101.4</v>
      </c>
      <c r="AS49" s="47">
        <v>99.9</v>
      </c>
      <c r="AT49" s="47">
        <v>100</v>
      </c>
      <c r="AU49" s="47">
        <v>100.7</v>
      </c>
      <c r="AV49" s="47">
        <v>98.6</v>
      </c>
      <c r="AW49" s="47">
        <v>98.2</v>
      </c>
      <c r="AX49" s="47">
        <v>99.1</v>
      </c>
      <c r="AY49" s="47">
        <v>100.2</v>
      </c>
      <c r="AZ49" s="47">
        <v>98.5</v>
      </c>
      <c r="BA49" s="47">
        <v>95.8</v>
      </c>
      <c r="BB49" s="47">
        <v>98.4</v>
      </c>
      <c r="BC49" s="47">
        <v>100.2</v>
      </c>
      <c r="BD49" s="47">
        <v>101.5</v>
      </c>
      <c r="BE49" s="47">
        <v>101</v>
      </c>
      <c r="BF49" s="47">
        <v>103.1</v>
      </c>
      <c r="BG49" s="47">
        <v>98.3</v>
      </c>
      <c r="BH49" s="47">
        <v>98.2</v>
      </c>
      <c r="BI49" s="47">
        <v>97.3</v>
      </c>
      <c r="BJ49" s="47">
        <v>102</v>
      </c>
      <c r="BK49" s="47">
        <v>100</v>
      </c>
      <c r="BL49" s="47">
        <v>94.5</v>
      </c>
      <c r="BM49" s="47">
        <v>66</v>
      </c>
      <c r="BN49" s="47">
        <v>97.2</v>
      </c>
      <c r="BO49" s="47">
        <v>100.7</v>
      </c>
      <c r="BP49" s="47">
        <v>100</v>
      </c>
      <c r="BQ49" s="47">
        <v>103.5</v>
      </c>
      <c r="BR49" s="47">
        <v>99.5</v>
      </c>
      <c r="BS49" s="47">
        <v>97.5</v>
      </c>
      <c r="BT49" s="47">
        <v>99.3</v>
      </c>
      <c r="BU49" s="47">
        <v>126.2</v>
      </c>
      <c r="BV49" s="47">
        <v>105.5</v>
      </c>
      <c r="BW49" s="47">
        <v>109.8</v>
      </c>
      <c r="BX49" s="47">
        <v>98.6</v>
      </c>
      <c r="BY49" s="47">
        <v>95</v>
      </c>
      <c r="BZ49" s="47">
        <v>99.3</v>
      </c>
    </row>
    <row r="50" spans="1:78">
      <c r="A50" s="47">
        <v>2013</v>
      </c>
      <c r="B50" s="47">
        <v>100</v>
      </c>
      <c r="C50" s="47">
        <v>100.1</v>
      </c>
      <c r="D50" s="47">
        <v>100.2</v>
      </c>
      <c r="E50" s="47">
        <v>100.2</v>
      </c>
      <c r="F50" s="47">
        <v>98.3</v>
      </c>
      <c r="G50" s="47">
        <v>99.6</v>
      </c>
      <c r="H50" s="47">
        <v>99.5</v>
      </c>
      <c r="I50" s="47">
        <v>99.6</v>
      </c>
      <c r="J50" s="47">
        <v>100.8</v>
      </c>
      <c r="K50" s="47">
        <v>102.4</v>
      </c>
      <c r="L50" s="47">
        <v>102.2</v>
      </c>
      <c r="M50" s="47">
        <v>99.3</v>
      </c>
      <c r="N50" s="47">
        <v>98.1</v>
      </c>
      <c r="O50" s="47">
        <v>97.2</v>
      </c>
      <c r="P50" s="47">
        <v>96.4</v>
      </c>
      <c r="Q50" s="47">
        <v>101.7</v>
      </c>
      <c r="R50" s="47">
        <v>101.6</v>
      </c>
      <c r="S50" s="47">
        <v>97.3</v>
      </c>
      <c r="T50" s="47">
        <v>99</v>
      </c>
      <c r="U50" s="47">
        <v>100.8</v>
      </c>
      <c r="V50" s="47">
        <v>96.9</v>
      </c>
      <c r="W50" s="47">
        <v>96.7</v>
      </c>
      <c r="X50" s="47">
        <v>100.5</v>
      </c>
      <c r="Y50" s="47">
        <v>99.1</v>
      </c>
      <c r="Z50" s="47">
        <v>99.2</v>
      </c>
      <c r="AA50" s="47">
        <v>99</v>
      </c>
      <c r="AB50" s="47">
        <v>98.8</v>
      </c>
      <c r="AC50" s="47">
        <v>99.7</v>
      </c>
      <c r="AD50" s="47">
        <v>112.3</v>
      </c>
      <c r="AE50" s="47">
        <v>116.6</v>
      </c>
      <c r="AF50" s="47">
        <v>109.9</v>
      </c>
      <c r="AG50" s="47">
        <v>130.30000000000001</v>
      </c>
      <c r="AH50" s="47">
        <v>100.9</v>
      </c>
      <c r="AI50" s="47">
        <v>89.7</v>
      </c>
      <c r="AJ50" s="47">
        <v>73.2</v>
      </c>
      <c r="AK50" s="47">
        <v>93.3</v>
      </c>
      <c r="AL50" s="47">
        <v>101.6</v>
      </c>
      <c r="AM50" s="47">
        <v>102.1</v>
      </c>
      <c r="AN50" s="47">
        <v>95.8</v>
      </c>
      <c r="AO50" s="47">
        <v>99.2</v>
      </c>
      <c r="AP50" s="47">
        <v>100.1</v>
      </c>
      <c r="AQ50" s="47">
        <v>100.5</v>
      </c>
      <c r="AR50" s="47">
        <v>101.3</v>
      </c>
      <c r="AS50" s="47">
        <v>100.5</v>
      </c>
      <c r="AT50" s="47">
        <v>100.7</v>
      </c>
      <c r="AU50" s="47">
        <v>101.4</v>
      </c>
      <c r="AV50" s="47">
        <v>99.1</v>
      </c>
      <c r="AW50" s="47">
        <v>97.9</v>
      </c>
      <c r="AX50" s="47">
        <v>98.3</v>
      </c>
      <c r="AY50" s="47">
        <v>100.6</v>
      </c>
      <c r="AZ50" s="47">
        <v>98</v>
      </c>
      <c r="BA50" s="47">
        <v>94.9</v>
      </c>
      <c r="BB50" s="47">
        <v>96.6</v>
      </c>
      <c r="BC50" s="47">
        <v>100.3</v>
      </c>
      <c r="BD50" s="47">
        <v>102.9</v>
      </c>
      <c r="BE50" s="47">
        <v>101</v>
      </c>
      <c r="BF50" s="47">
        <v>105.9</v>
      </c>
      <c r="BG50" s="47">
        <v>97.8</v>
      </c>
      <c r="BH50" s="47">
        <v>98.8</v>
      </c>
      <c r="BI50" s="47">
        <v>97.6</v>
      </c>
      <c r="BJ50" s="47">
        <v>105.5</v>
      </c>
      <c r="BK50" s="47">
        <v>100.8</v>
      </c>
      <c r="BL50" s="47">
        <v>93.6</v>
      </c>
      <c r="BM50" s="47">
        <v>62.5</v>
      </c>
      <c r="BN50" s="47">
        <v>96.9</v>
      </c>
      <c r="BO50" s="47">
        <v>101</v>
      </c>
      <c r="BP50" s="47">
        <v>99.4</v>
      </c>
      <c r="BQ50" s="47">
        <v>104.8</v>
      </c>
      <c r="BR50" s="47">
        <v>99.5</v>
      </c>
      <c r="BS50" s="47">
        <v>97.8</v>
      </c>
      <c r="BT50" s="47">
        <v>104.3</v>
      </c>
      <c r="BU50" s="47">
        <v>126.2</v>
      </c>
      <c r="BV50" s="47">
        <v>107.3</v>
      </c>
      <c r="BW50" s="47">
        <v>116.2</v>
      </c>
      <c r="BX50" s="47">
        <v>99.1</v>
      </c>
      <c r="BY50" s="47">
        <v>94.2</v>
      </c>
      <c r="BZ50" s="47">
        <v>98.3</v>
      </c>
    </row>
    <row r="51" spans="1:78">
      <c r="A51" s="47">
        <v>2014</v>
      </c>
      <c r="B51" s="47">
        <v>102.8</v>
      </c>
      <c r="C51" s="47">
        <v>102.7</v>
      </c>
      <c r="D51" s="47">
        <v>103.6</v>
      </c>
      <c r="E51" s="47">
        <v>103.5</v>
      </c>
      <c r="F51" s="47">
        <v>100.1</v>
      </c>
      <c r="G51" s="47">
        <v>103.4</v>
      </c>
      <c r="H51" s="47">
        <v>105.7</v>
      </c>
      <c r="I51" s="47">
        <v>102.9</v>
      </c>
      <c r="J51" s="47">
        <v>100.4</v>
      </c>
      <c r="K51" s="47">
        <v>112.3</v>
      </c>
      <c r="L51" s="47">
        <v>114.2</v>
      </c>
      <c r="M51" s="47">
        <v>106.8</v>
      </c>
      <c r="N51" s="47">
        <v>103.4</v>
      </c>
      <c r="O51" s="47">
        <v>99.9</v>
      </c>
      <c r="P51" s="47">
        <v>99.3</v>
      </c>
      <c r="Q51" s="47">
        <v>106</v>
      </c>
      <c r="R51" s="47">
        <v>105.8</v>
      </c>
      <c r="S51" s="47">
        <v>100.4</v>
      </c>
      <c r="T51" s="47">
        <v>102.7</v>
      </c>
      <c r="U51" s="47">
        <v>105.5</v>
      </c>
      <c r="V51" s="47">
        <v>97.9</v>
      </c>
      <c r="W51" s="47">
        <v>98.6</v>
      </c>
      <c r="X51" s="47">
        <v>103.1</v>
      </c>
      <c r="Y51" s="47">
        <v>99.1</v>
      </c>
      <c r="Z51" s="47">
        <v>100.1</v>
      </c>
      <c r="AA51" s="47">
        <v>98.6</v>
      </c>
      <c r="AB51" s="47">
        <v>98.4</v>
      </c>
      <c r="AC51" s="47">
        <v>102.1</v>
      </c>
      <c r="AD51" s="47">
        <v>119.3</v>
      </c>
      <c r="AE51" s="47">
        <v>126</v>
      </c>
      <c r="AF51" s="47">
        <v>116.3</v>
      </c>
      <c r="AG51" s="47">
        <v>138</v>
      </c>
      <c r="AH51" s="47">
        <v>103.4</v>
      </c>
      <c r="AI51" s="47">
        <v>93.1</v>
      </c>
      <c r="AJ51" s="47">
        <v>77.8</v>
      </c>
      <c r="AK51" s="47">
        <v>94.6</v>
      </c>
      <c r="AL51" s="47">
        <v>104.2</v>
      </c>
      <c r="AM51" s="47">
        <v>105.1</v>
      </c>
      <c r="AN51" s="47">
        <v>99.1</v>
      </c>
      <c r="AO51" s="47">
        <v>100.9</v>
      </c>
      <c r="AP51" s="47">
        <v>102.2</v>
      </c>
      <c r="AQ51" s="47">
        <v>102.5</v>
      </c>
      <c r="AR51" s="47">
        <v>103.6</v>
      </c>
      <c r="AS51" s="47">
        <v>102.5</v>
      </c>
      <c r="AT51" s="47">
        <v>103.2</v>
      </c>
      <c r="AU51" s="47">
        <v>103.2</v>
      </c>
      <c r="AV51" s="47">
        <v>103.2</v>
      </c>
      <c r="AW51" s="47">
        <v>99.7</v>
      </c>
      <c r="AX51" s="47">
        <v>99.8</v>
      </c>
      <c r="AY51" s="47">
        <v>103.9</v>
      </c>
      <c r="AZ51" s="47">
        <v>99</v>
      </c>
      <c r="BA51" s="47">
        <v>96.5</v>
      </c>
      <c r="BB51" s="47">
        <v>97.2</v>
      </c>
      <c r="BC51" s="47">
        <v>101</v>
      </c>
      <c r="BD51" s="47">
        <v>105.6</v>
      </c>
      <c r="BE51" s="47">
        <v>106.2</v>
      </c>
      <c r="BF51" s="47">
        <v>108.7</v>
      </c>
      <c r="BG51" s="47">
        <v>99</v>
      </c>
      <c r="BH51" s="47">
        <v>100.6</v>
      </c>
      <c r="BI51" s="47">
        <v>99</v>
      </c>
      <c r="BJ51" s="47">
        <v>107.9</v>
      </c>
      <c r="BK51" s="47">
        <v>103.8</v>
      </c>
      <c r="BL51" s="47">
        <v>97</v>
      </c>
      <c r="BM51" s="47">
        <v>65.7</v>
      </c>
      <c r="BN51" s="47">
        <v>101.9</v>
      </c>
      <c r="BO51" s="47">
        <v>103.4</v>
      </c>
      <c r="BP51" s="47">
        <v>102.5</v>
      </c>
      <c r="BQ51" s="47">
        <v>108.6</v>
      </c>
      <c r="BR51" s="47">
        <v>101.3</v>
      </c>
      <c r="BS51" s="47">
        <v>99.5</v>
      </c>
      <c r="BT51" s="47">
        <v>112</v>
      </c>
      <c r="BU51" s="47">
        <v>130.30000000000001</v>
      </c>
      <c r="BV51" s="47">
        <v>112.6</v>
      </c>
      <c r="BW51" s="47">
        <v>123.8</v>
      </c>
      <c r="BX51" s="47">
        <v>100.9</v>
      </c>
      <c r="BY51" s="47">
        <v>97.5</v>
      </c>
      <c r="BZ51" s="47">
        <v>99.6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52"/>
  <sheetViews>
    <sheetView workbookViewId="0">
      <pane xSplit="1" ySplit="2" topLeftCell="B4" activePane="bottomRight" state="frozen"/>
      <selection pane="topRight" activeCell="B1" sqref="B1"/>
      <selection pane="bottomLeft" activeCell="A3" sqref="A3"/>
      <selection pane="bottomRight" activeCell="F22" sqref="F22"/>
    </sheetView>
  </sheetViews>
  <sheetFormatPr baseColWidth="10" defaultRowHeight="15" x14ac:dyDescent="0"/>
  <cols>
    <col min="1" max="16384" width="10.83203125" style="37"/>
  </cols>
  <sheetData>
    <row r="1" spans="1:79">
      <c r="A1" s="37" t="s">
        <v>1659</v>
      </c>
      <c r="B1" s="37" t="s">
        <v>1658</v>
      </c>
      <c r="D1" s="37" t="s">
        <v>1657</v>
      </c>
      <c r="E1" s="37" t="s">
        <v>1656</v>
      </c>
      <c r="F1" s="37" t="s">
        <v>1655</v>
      </c>
      <c r="G1" s="37" t="s">
        <v>1654</v>
      </c>
      <c r="H1" s="37" t="s">
        <v>1653</v>
      </c>
      <c r="I1" s="37" t="s">
        <v>1652</v>
      </c>
      <c r="J1" s="37" t="s">
        <v>1651</v>
      </c>
      <c r="K1" s="37" t="s">
        <v>1650</v>
      </c>
      <c r="L1" s="37" t="s">
        <v>1649</v>
      </c>
      <c r="M1" s="37" t="s">
        <v>1648</v>
      </c>
      <c r="N1" s="37" t="s">
        <v>1647</v>
      </c>
      <c r="O1" s="37" t="s">
        <v>1646</v>
      </c>
      <c r="P1" s="37" t="s">
        <v>1645</v>
      </c>
      <c r="Q1" s="37" t="s">
        <v>1644</v>
      </c>
      <c r="R1" s="37" t="s">
        <v>1643</v>
      </c>
      <c r="S1" s="37" t="s">
        <v>1642</v>
      </c>
      <c r="T1" s="37" t="s">
        <v>1641</v>
      </c>
      <c r="U1" s="37" t="s">
        <v>1640</v>
      </c>
      <c r="V1" s="37" t="s">
        <v>1639</v>
      </c>
      <c r="W1" s="37" t="s">
        <v>1638</v>
      </c>
      <c r="X1" s="37" t="s">
        <v>1637</v>
      </c>
      <c r="Y1" s="37" t="s">
        <v>1636</v>
      </c>
      <c r="Z1" s="37" t="s">
        <v>1635</v>
      </c>
      <c r="AA1" s="37" t="s">
        <v>1634</v>
      </c>
      <c r="AB1" s="37" t="s">
        <v>1633</v>
      </c>
      <c r="AC1" s="37" t="s">
        <v>1632</v>
      </c>
      <c r="AD1" s="37" t="s">
        <v>1631</v>
      </c>
      <c r="AE1" s="37" t="s">
        <v>1630</v>
      </c>
      <c r="AF1" s="37" t="s">
        <v>1629</v>
      </c>
      <c r="AG1" s="37" t="s">
        <v>1628</v>
      </c>
      <c r="AH1" s="37" t="s">
        <v>1627</v>
      </c>
      <c r="AI1" s="37" t="s">
        <v>1626</v>
      </c>
      <c r="AJ1" s="37" t="s">
        <v>1625</v>
      </c>
      <c r="AK1" s="37" t="s">
        <v>1624</v>
      </c>
      <c r="AL1" s="37" t="s">
        <v>1623</v>
      </c>
      <c r="AM1" s="37" t="s">
        <v>1622</v>
      </c>
      <c r="AN1" s="37" t="s">
        <v>1621</v>
      </c>
      <c r="AO1" s="37" t="s">
        <v>1620</v>
      </c>
      <c r="AP1" s="37" t="s">
        <v>1619</v>
      </c>
      <c r="AQ1" s="37" t="s">
        <v>1618</v>
      </c>
      <c r="AR1" s="37" t="s">
        <v>1617</v>
      </c>
      <c r="AS1" s="37" t="s">
        <v>1616</v>
      </c>
      <c r="AT1" s="37" t="s">
        <v>1615</v>
      </c>
      <c r="AU1" s="37" t="s">
        <v>1614</v>
      </c>
      <c r="AV1" s="37" t="s">
        <v>1613</v>
      </c>
      <c r="AW1" s="37" t="s">
        <v>1612</v>
      </c>
      <c r="AX1" s="37" t="s">
        <v>1611</v>
      </c>
      <c r="AY1" s="37" t="s">
        <v>1610</v>
      </c>
      <c r="AZ1" s="37" t="s">
        <v>1609</v>
      </c>
      <c r="BA1" s="37" t="s">
        <v>1608</v>
      </c>
      <c r="BB1" s="37" t="s">
        <v>1607</v>
      </c>
      <c r="BC1" s="37" t="s">
        <v>1606</v>
      </c>
      <c r="BD1" s="37" t="s">
        <v>1605</v>
      </c>
      <c r="BE1" s="37" t="s">
        <v>1604</v>
      </c>
      <c r="BF1" s="37" t="s">
        <v>1603</v>
      </c>
      <c r="BG1" s="37" t="s">
        <v>1602</v>
      </c>
      <c r="BH1" s="37" t="s">
        <v>1601</v>
      </c>
      <c r="BI1" s="37" t="s">
        <v>1600</v>
      </c>
      <c r="BJ1" s="37" t="s">
        <v>1599</v>
      </c>
      <c r="BK1" s="37" t="s">
        <v>1598</v>
      </c>
      <c r="BL1" s="37" t="s">
        <v>1597</v>
      </c>
      <c r="BM1" s="37" t="s">
        <v>1596</v>
      </c>
      <c r="BN1" s="37" t="s">
        <v>1595</v>
      </c>
      <c r="BO1" s="37" t="s">
        <v>1594</v>
      </c>
      <c r="BP1" s="37" t="s">
        <v>1593</v>
      </c>
      <c r="BQ1" s="37" t="s">
        <v>1592</v>
      </c>
      <c r="BR1" s="37" t="s">
        <v>1591</v>
      </c>
      <c r="BS1" s="37" t="s">
        <v>1590</v>
      </c>
      <c r="BT1" s="37" t="s">
        <v>1589</v>
      </c>
      <c r="BU1" s="37" t="s">
        <v>1588</v>
      </c>
      <c r="BV1" s="37" t="s">
        <v>1587</v>
      </c>
      <c r="BW1" s="37" t="s">
        <v>1586</v>
      </c>
      <c r="BX1" s="37" t="s">
        <v>1585</v>
      </c>
      <c r="BY1" s="37" t="s">
        <v>1584</v>
      </c>
      <c r="BZ1" s="37" t="s">
        <v>1583</v>
      </c>
      <c r="CA1" s="37" t="s">
        <v>1582</v>
      </c>
    </row>
    <row r="2" spans="1:79">
      <c r="A2" s="37" t="s">
        <v>1581</v>
      </c>
      <c r="B2" s="37" t="s">
        <v>1580</v>
      </c>
      <c r="D2" s="37" t="s">
        <v>1579</v>
      </c>
      <c r="E2" s="37" t="s">
        <v>1578</v>
      </c>
      <c r="F2" s="37" t="s">
        <v>1577</v>
      </c>
      <c r="G2" s="37" t="s">
        <v>1576</v>
      </c>
      <c r="H2" s="37" t="s">
        <v>1575</v>
      </c>
      <c r="I2" s="37" t="s">
        <v>1574</v>
      </c>
      <c r="J2" s="37" t="s">
        <v>1573</v>
      </c>
      <c r="K2" s="37" t="s">
        <v>1572</v>
      </c>
      <c r="L2" s="37" t="s">
        <v>1571</v>
      </c>
      <c r="M2" s="37" t="s">
        <v>1570</v>
      </c>
      <c r="N2" s="37" t="s">
        <v>1569</v>
      </c>
      <c r="O2" s="37" t="s">
        <v>1568</v>
      </c>
      <c r="P2" s="37" t="s">
        <v>1567</v>
      </c>
      <c r="Q2" s="37" t="s">
        <v>1566</v>
      </c>
      <c r="R2" s="37" t="s">
        <v>1565</v>
      </c>
      <c r="S2" s="37" t="s">
        <v>1564</v>
      </c>
      <c r="T2" s="37" t="s">
        <v>1563</v>
      </c>
      <c r="U2" s="37" t="s">
        <v>1562</v>
      </c>
      <c r="V2" s="37" t="s">
        <v>1561</v>
      </c>
      <c r="W2" s="37" t="s">
        <v>1560</v>
      </c>
      <c r="X2" s="37" t="s">
        <v>1559</v>
      </c>
      <c r="Y2" s="37" t="s">
        <v>1558</v>
      </c>
      <c r="Z2" s="37" t="s">
        <v>1557</v>
      </c>
      <c r="AA2" s="37" t="s">
        <v>1556</v>
      </c>
      <c r="AB2" s="37" t="s">
        <v>1555</v>
      </c>
      <c r="AC2" s="37" t="s">
        <v>1554</v>
      </c>
      <c r="AD2" s="37" t="s">
        <v>1553</v>
      </c>
      <c r="AE2" s="37" t="s">
        <v>1552</v>
      </c>
      <c r="AF2" s="37" t="s">
        <v>1551</v>
      </c>
      <c r="AG2" s="37" t="s">
        <v>1550</v>
      </c>
      <c r="AH2" s="37" t="s">
        <v>1549</v>
      </c>
      <c r="AI2" s="37" t="s">
        <v>1548</v>
      </c>
      <c r="AJ2" s="37" t="s">
        <v>1547</v>
      </c>
      <c r="AK2" s="37" t="s">
        <v>1546</v>
      </c>
      <c r="AL2" s="37" t="s">
        <v>1545</v>
      </c>
      <c r="AM2" s="37" t="s">
        <v>1544</v>
      </c>
      <c r="AN2" s="37" t="s">
        <v>1543</v>
      </c>
      <c r="AO2" s="37" t="s">
        <v>1542</v>
      </c>
      <c r="AP2" s="37" t="s">
        <v>1541</v>
      </c>
      <c r="AQ2" s="37" t="s">
        <v>1540</v>
      </c>
      <c r="AR2" s="37" t="s">
        <v>1539</v>
      </c>
      <c r="AS2" s="37" t="s">
        <v>1538</v>
      </c>
      <c r="AT2" s="37" t="s">
        <v>1537</v>
      </c>
      <c r="AU2" s="37" t="s">
        <v>1536</v>
      </c>
      <c r="AV2" s="37" t="s">
        <v>1535</v>
      </c>
      <c r="AW2" s="37" t="s">
        <v>1534</v>
      </c>
      <c r="AX2" s="37" t="s">
        <v>1533</v>
      </c>
      <c r="AY2" s="37" t="s">
        <v>1532</v>
      </c>
      <c r="AZ2" s="37" t="s">
        <v>1531</v>
      </c>
      <c r="BA2" s="37" t="s">
        <v>1530</v>
      </c>
      <c r="BB2" s="37" t="s">
        <v>1529</v>
      </c>
      <c r="BC2" s="37" t="s">
        <v>1528</v>
      </c>
      <c r="BD2" s="37" t="s">
        <v>1527</v>
      </c>
      <c r="BE2" s="37" t="s">
        <v>1526</v>
      </c>
      <c r="BF2" s="37" t="s">
        <v>1525</v>
      </c>
      <c r="BG2" s="37" t="s">
        <v>1524</v>
      </c>
      <c r="BH2" s="37" t="s">
        <v>1523</v>
      </c>
      <c r="BI2" s="37" t="s">
        <v>1522</v>
      </c>
      <c r="BJ2" s="37" t="s">
        <v>1521</v>
      </c>
      <c r="BK2" s="37" t="s">
        <v>1520</v>
      </c>
      <c r="BL2" s="37" t="s">
        <v>1519</v>
      </c>
      <c r="BM2" s="37" t="s">
        <v>1518</v>
      </c>
      <c r="BN2" s="37" t="s">
        <v>1517</v>
      </c>
      <c r="BO2" s="37" t="s">
        <v>1516</v>
      </c>
      <c r="BP2" s="37" t="s">
        <v>1515</v>
      </c>
      <c r="BQ2" s="37" t="s">
        <v>1514</v>
      </c>
      <c r="BR2" s="37" t="s">
        <v>1513</v>
      </c>
      <c r="BS2" s="37" t="s">
        <v>1512</v>
      </c>
      <c r="BT2" s="37" t="s">
        <v>1511</v>
      </c>
      <c r="BU2" s="37" t="s">
        <v>1510</v>
      </c>
      <c r="BV2" s="37" t="s">
        <v>1509</v>
      </c>
      <c r="BW2" s="37" t="s">
        <v>1508</v>
      </c>
      <c r="BX2" s="37" t="s">
        <v>1507</v>
      </c>
      <c r="BY2" s="37" t="s">
        <v>1506</v>
      </c>
      <c r="BZ2" s="37" t="s">
        <v>1505</v>
      </c>
      <c r="CA2" s="37" t="s">
        <v>1504</v>
      </c>
    </row>
    <row r="3" spans="1:79">
      <c r="A3" s="37" t="s">
        <v>1503</v>
      </c>
      <c r="B3" s="37">
        <v>1</v>
      </c>
      <c r="D3" s="37">
        <v>161</v>
      </c>
      <c r="E3" s="37">
        <v>163</v>
      </c>
      <c r="F3" s="37">
        <v>166</v>
      </c>
      <c r="G3" s="37">
        <v>168</v>
      </c>
      <c r="H3" s="37">
        <v>2</v>
      </c>
      <c r="I3" s="37">
        <v>157</v>
      </c>
      <c r="J3" s="37">
        <v>172</v>
      </c>
      <c r="K3" s="37">
        <v>3</v>
      </c>
      <c r="L3" s="37">
        <v>8</v>
      </c>
      <c r="M3" s="37">
        <v>9</v>
      </c>
      <c r="N3" s="37">
        <v>13</v>
      </c>
      <c r="O3" s="37">
        <v>16</v>
      </c>
      <c r="P3" s="37">
        <v>21</v>
      </c>
      <c r="Q3" s="37">
        <v>22</v>
      </c>
      <c r="R3" s="37">
        <v>27</v>
      </c>
      <c r="S3" s="37">
        <v>28</v>
      </c>
      <c r="T3" s="37">
        <v>30</v>
      </c>
      <c r="U3" s="37">
        <v>33</v>
      </c>
      <c r="V3" s="37">
        <v>34</v>
      </c>
      <c r="W3" s="37">
        <v>37</v>
      </c>
      <c r="X3" s="37">
        <v>41</v>
      </c>
      <c r="Y3" s="37">
        <v>42</v>
      </c>
      <c r="Z3" s="37">
        <v>45</v>
      </c>
      <c r="AA3" s="37">
        <v>164</v>
      </c>
      <c r="AB3" s="37">
        <v>46</v>
      </c>
      <c r="AC3" s="37">
        <v>165</v>
      </c>
      <c r="AD3" s="37">
        <v>51</v>
      </c>
      <c r="AE3" s="37">
        <v>54</v>
      </c>
      <c r="AF3" s="37">
        <v>56</v>
      </c>
      <c r="AG3" s="37">
        <v>57</v>
      </c>
      <c r="AH3" s="37">
        <v>58</v>
      </c>
      <c r="AI3" s="37">
        <v>59</v>
      </c>
      <c r="AJ3" s="37">
        <v>60</v>
      </c>
      <c r="AK3" s="37">
        <v>61</v>
      </c>
      <c r="AL3" s="37">
        <v>66</v>
      </c>
      <c r="AM3" s="37">
        <v>70</v>
      </c>
      <c r="AN3" s="37">
        <v>73</v>
      </c>
      <c r="AO3" s="37">
        <v>77</v>
      </c>
      <c r="AP3" s="37">
        <v>81</v>
      </c>
      <c r="AQ3" s="37">
        <v>82</v>
      </c>
      <c r="AR3" s="37">
        <v>83</v>
      </c>
      <c r="AS3" s="37">
        <v>84</v>
      </c>
      <c r="AT3" s="37">
        <v>85</v>
      </c>
      <c r="AU3" s="37">
        <v>89</v>
      </c>
      <c r="AV3" s="37">
        <v>90</v>
      </c>
      <c r="AW3" s="37">
        <v>94</v>
      </c>
      <c r="AX3" s="37">
        <v>98</v>
      </c>
      <c r="AY3" s="37">
        <v>103</v>
      </c>
      <c r="AZ3" s="37">
        <v>106</v>
      </c>
      <c r="BA3" s="37">
        <v>107</v>
      </c>
      <c r="BB3" s="37">
        <v>108</v>
      </c>
      <c r="BC3" s="37">
        <v>109</v>
      </c>
      <c r="BD3" s="37">
        <v>110</v>
      </c>
      <c r="BE3" s="37">
        <v>111</v>
      </c>
      <c r="BF3" s="37">
        <v>112</v>
      </c>
      <c r="BG3" s="37">
        <v>113</v>
      </c>
      <c r="BH3" s="37">
        <v>117</v>
      </c>
      <c r="BI3" s="37">
        <v>118</v>
      </c>
      <c r="BJ3" s="37">
        <v>119</v>
      </c>
      <c r="BK3" s="37">
        <v>120</v>
      </c>
      <c r="BL3" s="37">
        <v>121</v>
      </c>
      <c r="BM3" s="37">
        <v>122</v>
      </c>
      <c r="BN3" s="37">
        <v>123</v>
      </c>
      <c r="BO3" s="37">
        <v>128</v>
      </c>
      <c r="BP3" s="37">
        <v>134</v>
      </c>
      <c r="BQ3" s="37">
        <v>138</v>
      </c>
      <c r="BR3" s="37">
        <v>145</v>
      </c>
      <c r="BS3" s="37">
        <v>146</v>
      </c>
      <c r="BT3" s="37">
        <v>147</v>
      </c>
      <c r="BU3" s="37">
        <v>151</v>
      </c>
      <c r="BV3" s="37">
        <v>155</v>
      </c>
      <c r="BW3" s="37">
        <v>156</v>
      </c>
      <c r="BX3" s="37">
        <v>167</v>
      </c>
      <c r="BY3" s="37">
        <v>162</v>
      </c>
      <c r="BZ3" s="37">
        <v>173</v>
      </c>
      <c r="CA3" s="37">
        <v>169</v>
      </c>
    </row>
    <row r="4" spans="1:79">
      <c r="A4" s="37" t="s">
        <v>1502</v>
      </c>
      <c r="B4" s="37">
        <v>1</v>
      </c>
      <c r="D4" s="37">
        <v>740</v>
      </c>
      <c r="E4" s="37">
        <v>742</v>
      </c>
      <c r="F4" s="37">
        <v>745</v>
      </c>
      <c r="G4" s="37">
        <v>747</v>
      </c>
      <c r="H4" s="37">
        <v>2</v>
      </c>
      <c r="I4" s="37">
        <v>736</v>
      </c>
      <c r="J4" s="37">
        <v>741</v>
      </c>
      <c r="K4" s="37">
        <v>3</v>
      </c>
      <c r="L4" s="37">
        <v>23</v>
      </c>
      <c r="M4" s="37">
        <v>24</v>
      </c>
      <c r="N4" s="37">
        <v>59</v>
      </c>
      <c r="O4" s="37">
        <v>72</v>
      </c>
      <c r="P4" s="37">
        <v>85</v>
      </c>
      <c r="Q4" s="37">
        <v>86</v>
      </c>
      <c r="R4" s="37">
        <v>137</v>
      </c>
      <c r="S4" s="37">
        <v>138</v>
      </c>
      <c r="T4" s="37">
        <v>159</v>
      </c>
      <c r="U4" s="37">
        <v>181</v>
      </c>
      <c r="V4" s="37">
        <v>198</v>
      </c>
      <c r="W4" s="37">
        <v>221</v>
      </c>
      <c r="X4" s="37">
        <v>239</v>
      </c>
      <c r="Y4" s="37">
        <v>249</v>
      </c>
      <c r="Z4" s="37">
        <v>277</v>
      </c>
      <c r="AA4" s="37">
        <v>743</v>
      </c>
      <c r="AB4" s="37">
        <v>278</v>
      </c>
      <c r="AC4" s="37">
        <v>744</v>
      </c>
      <c r="AD4" s="37">
        <v>286</v>
      </c>
      <c r="AE4" s="37">
        <v>306</v>
      </c>
      <c r="AF4" s="37">
        <v>307</v>
      </c>
      <c r="AG4" s="37">
        <v>309</v>
      </c>
      <c r="AH4" s="37">
        <v>312</v>
      </c>
      <c r="AI4" s="37">
        <v>314</v>
      </c>
      <c r="AJ4" s="37">
        <v>317</v>
      </c>
      <c r="AK4" s="37">
        <v>318</v>
      </c>
      <c r="AL4" s="37">
        <v>337</v>
      </c>
      <c r="AM4" s="37">
        <v>342</v>
      </c>
      <c r="AN4" s="37">
        <v>348</v>
      </c>
      <c r="AO4" s="37">
        <v>366</v>
      </c>
      <c r="AP4" s="37">
        <v>381</v>
      </c>
      <c r="AQ4" s="37">
        <v>389</v>
      </c>
      <c r="AR4" s="37">
        <v>390</v>
      </c>
      <c r="AS4" s="37">
        <v>391</v>
      </c>
      <c r="AT4" s="37">
        <v>394</v>
      </c>
      <c r="AU4" s="37">
        <v>424</v>
      </c>
      <c r="AV4" s="37">
        <v>425</v>
      </c>
      <c r="AW4" s="37">
        <v>442</v>
      </c>
      <c r="AX4" s="37">
        <v>453</v>
      </c>
      <c r="AY4" s="37">
        <v>460</v>
      </c>
      <c r="AZ4" s="37">
        <v>468</v>
      </c>
      <c r="BA4" s="37">
        <v>473</v>
      </c>
      <c r="BB4" s="37">
        <v>474</v>
      </c>
      <c r="BC4" s="37">
        <v>487</v>
      </c>
      <c r="BD4" s="37">
        <v>498</v>
      </c>
      <c r="BE4" s="37">
        <v>504</v>
      </c>
      <c r="BF4" s="37">
        <v>505</v>
      </c>
      <c r="BG4" s="37">
        <v>523</v>
      </c>
      <c r="BH4" s="37">
        <v>550</v>
      </c>
      <c r="BI4" s="37">
        <v>558</v>
      </c>
      <c r="BJ4" s="37">
        <v>559</v>
      </c>
      <c r="BK4" s="37">
        <v>571</v>
      </c>
      <c r="BL4" s="37">
        <v>574</v>
      </c>
      <c r="BM4" s="37">
        <v>578</v>
      </c>
      <c r="BN4" s="37">
        <v>579</v>
      </c>
      <c r="BO4" s="37">
        <v>591</v>
      </c>
      <c r="BP4" s="37">
        <v>629</v>
      </c>
      <c r="BQ4" s="37">
        <v>641</v>
      </c>
      <c r="BR4" s="37">
        <v>681</v>
      </c>
      <c r="BS4" s="37">
        <v>682</v>
      </c>
      <c r="BT4" s="37">
        <v>689</v>
      </c>
      <c r="BU4" s="37">
        <v>713</v>
      </c>
      <c r="BV4" s="37">
        <v>725</v>
      </c>
      <c r="BW4" s="37">
        <v>728</v>
      </c>
      <c r="BX4" s="37">
        <v>746</v>
      </c>
      <c r="BY4" s="37">
        <v>748</v>
      </c>
      <c r="BZ4" s="37">
        <v>749</v>
      </c>
      <c r="CA4" s="37">
        <v>750</v>
      </c>
    </row>
    <row r="5" spans="1:79">
      <c r="A5" s="37" t="s">
        <v>1501</v>
      </c>
      <c r="B5" s="37">
        <v>3157986390</v>
      </c>
      <c r="D5" s="37">
        <v>3032966069</v>
      </c>
      <c r="E5" s="37">
        <v>2665834914</v>
      </c>
      <c r="F5" s="37">
        <v>2540814593</v>
      </c>
      <c r="G5" s="37">
        <v>2156138193</v>
      </c>
      <c r="H5" s="37">
        <v>797528399</v>
      </c>
      <c r="I5" s="37">
        <v>125020321</v>
      </c>
      <c r="J5" s="37">
        <v>672508078</v>
      </c>
      <c r="K5" s="37">
        <v>68469210</v>
      </c>
      <c r="L5" s="37">
        <v>69438002</v>
      </c>
      <c r="M5" s="37">
        <v>40456237</v>
      </c>
      <c r="N5" s="37">
        <v>64498902</v>
      </c>
      <c r="O5" s="37">
        <v>33323947</v>
      </c>
      <c r="P5" s="37">
        <v>85887615</v>
      </c>
      <c r="Q5" s="37">
        <v>55384707</v>
      </c>
      <c r="R5" s="37">
        <v>30728767</v>
      </c>
      <c r="S5" s="37">
        <v>29179377</v>
      </c>
      <c r="T5" s="37">
        <v>33715019</v>
      </c>
      <c r="U5" s="37">
        <v>70816953</v>
      </c>
      <c r="V5" s="37">
        <v>88345330</v>
      </c>
      <c r="W5" s="37">
        <v>44766611</v>
      </c>
      <c r="X5" s="37">
        <v>39426117</v>
      </c>
      <c r="Y5" s="37">
        <v>168111926</v>
      </c>
      <c r="Z5" s="37">
        <v>670268861</v>
      </c>
      <c r="AA5" s="37">
        <v>178117385</v>
      </c>
      <c r="AB5" s="37">
        <v>588985146</v>
      </c>
      <c r="AC5" s="37">
        <v>96833670</v>
      </c>
      <c r="AD5" s="37">
        <v>81283715</v>
      </c>
      <c r="AE5" s="37">
        <v>222477832</v>
      </c>
      <c r="AF5" s="37">
        <v>99967498</v>
      </c>
      <c r="AG5" s="37">
        <v>55714670</v>
      </c>
      <c r="AH5" s="37">
        <v>15764004</v>
      </c>
      <c r="AI5" s="37">
        <v>51031660</v>
      </c>
      <c r="AJ5" s="37">
        <v>109055487</v>
      </c>
      <c r="AK5" s="37">
        <v>38125359</v>
      </c>
      <c r="AL5" s="37">
        <v>7480339</v>
      </c>
      <c r="AM5" s="37">
        <v>7435207</v>
      </c>
      <c r="AN5" s="37">
        <v>22172244</v>
      </c>
      <c r="AO5" s="37">
        <v>24048248</v>
      </c>
      <c r="AP5" s="37">
        <v>9794090</v>
      </c>
      <c r="AQ5" s="37">
        <v>127975371</v>
      </c>
      <c r="AR5" s="37">
        <v>56698422</v>
      </c>
      <c r="AS5" s="37">
        <v>2697210</v>
      </c>
      <c r="AT5" s="37">
        <v>54001212</v>
      </c>
      <c r="AU5" s="37">
        <v>37076380</v>
      </c>
      <c r="AV5" s="37">
        <v>25479865</v>
      </c>
      <c r="AW5" s="37">
        <v>11596515</v>
      </c>
      <c r="AX5" s="37">
        <v>15517761</v>
      </c>
      <c r="AY5" s="37">
        <v>10307727</v>
      </c>
      <c r="AZ5" s="37">
        <v>8375081</v>
      </c>
      <c r="BA5" s="37">
        <v>135270948</v>
      </c>
      <c r="BB5" s="37">
        <v>40885968</v>
      </c>
      <c r="BC5" s="37">
        <v>24165360</v>
      </c>
      <c r="BD5" s="37">
        <v>70219620</v>
      </c>
      <c r="BE5" s="37">
        <v>448665375</v>
      </c>
      <c r="BF5" s="37">
        <v>66332395</v>
      </c>
      <c r="BG5" s="37">
        <v>258833545</v>
      </c>
      <c r="BH5" s="37">
        <v>123499435</v>
      </c>
      <c r="BI5" s="37">
        <v>105619069</v>
      </c>
      <c r="BJ5" s="37">
        <v>72064482</v>
      </c>
      <c r="BK5" s="37">
        <v>2856923</v>
      </c>
      <c r="BL5" s="37">
        <v>30697664</v>
      </c>
      <c r="BM5" s="37">
        <v>361490033</v>
      </c>
      <c r="BN5" s="37">
        <v>53953767</v>
      </c>
      <c r="BO5" s="37">
        <v>68666913</v>
      </c>
      <c r="BP5" s="37">
        <v>44733243</v>
      </c>
      <c r="BQ5" s="37">
        <v>194136110</v>
      </c>
      <c r="BR5" s="37">
        <v>179635015</v>
      </c>
      <c r="BS5" s="37">
        <v>37344406</v>
      </c>
      <c r="BT5" s="37">
        <v>43764297</v>
      </c>
      <c r="BU5" s="37">
        <v>19974306</v>
      </c>
      <c r="BV5" s="37">
        <v>16643680</v>
      </c>
      <c r="BW5" s="37">
        <v>61908326</v>
      </c>
      <c r="BX5" s="37">
        <v>243745915</v>
      </c>
      <c r="BY5" s="37">
        <v>130460394</v>
      </c>
      <c r="BZ5" s="37">
        <v>391175486</v>
      </c>
      <c r="CA5" s="37">
        <v>148323958</v>
      </c>
    </row>
    <row r="6" spans="1:79">
      <c r="A6" s="37" t="s">
        <v>1500</v>
      </c>
      <c r="B6" s="37">
        <v>10000</v>
      </c>
      <c r="D6" s="37">
        <v>9604</v>
      </c>
      <c r="E6" s="37">
        <v>8442</v>
      </c>
      <c r="F6" s="37">
        <v>8046</v>
      </c>
      <c r="G6" s="37">
        <v>6828</v>
      </c>
      <c r="H6" s="37">
        <v>2525</v>
      </c>
      <c r="I6" s="37">
        <v>396</v>
      </c>
      <c r="J6" s="37">
        <v>2130</v>
      </c>
      <c r="K6" s="37">
        <v>217</v>
      </c>
      <c r="L6" s="37">
        <v>220</v>
      </c>
      <c r="M6" s="37">
        <v>128</v>
      </c>
      <c r="N6" s="37">
        <v>204</v>
      </c>
      <c r="O6" s="37">
        <v>106</v>
      </c>
      <c r="P6" s="37">
        <v>272</v>
      </c>
      <c r="Q6" s="37">
        <v>175</v>
      </c>
      <c r="R6" s="37">
        <v>97</v>
      </c>
      <c r="S6" s="37">
        <v>92</v>
      </c>
      <c r="T6" s="37">
        <v>107</v>
      </c>
      <c r="U6" s="37">
        <v>224</v>
      </c>
      <c r="V6" s="37">
        <v>280</v>
      </c>
      <c r="W6" s="37">
        <v>142</v>
      </c>
      <c r="X6" s="37">
        <v>125</v>
      </c>
      <c r="Y6" s="37">
        <v>532</v>
      </c>
      <c r="Z6" s="37">
        <v>2122</v>
      </c>
      <c r="AA6" s="37">
        <v>564</v>
      </c>
      <c r="AB6" s="37">
        <v>1865</v>
      </c>
      <c r="AC6" s="37">
        <v>307</v>
      </c>
      <c r="AD6" s="37">
        <v>257</v>
      </c>
      <c r="AE6" s="37">
        <v>704</v>
      </c>
      <c r="AF6" s="37">
        <v>317</v>
      </c>
      <c r="AG6" s="37">
        <v>176</v>
      </c>
      <c r="AH6" s="37">
        <v>50</v>
      </c>
      <c r="AI6" s="37">
        <v>162</v>
      </c>
      <c r="AJ6" s="37">
        <v>345</v>
      </c>
      <c r="AK6" s="37">
        <v>121</v>
      </c>
      <c r="AL6" s="37">
        <v>24</v>
      </c>
      <c r="AM6" s="37">
        <v>24</v>
      </c>
      <c r="AN6" s="37">
        <v>70</v>
      </c>
      <c r="AO6" s="37">
        <v>76</v>
      </c>
      <c r="AP6" s="37">
        <v>31</v>
      </c>
      <c r="AQ6" s="37">
        <v>405</v>
      </c>
      <c r="AR6" s="37">
        <v>180</v>
      </c>
      <c r="AS6" s="37">
        <v>9</v>
      </c>
      <c r="AT6" s="37">
        <v>171</v>
      </c>
      <c r="AU6" s="37">
        <v>117</v>
      </c>
      <c r="AV6" s="37">
        <v>81</v>
      </c>
      <c r="AW6" s="37">
        <v>37</v>
      </c>
      <c r="AX6" s="37">
        <v>49</v>
      </c>
      <c r="AY6" s="37">
        <v>33</v>
      </c>
      <c r="AZ6" s="37">
        <v>27</v>
      </c>
      <c r="BA6" s="37">
        <v>428</v>
      </c>
      <c r="BB6" s="37">
        <v>129</v>
      </c>
      <c r="BC6" s="37">
        <v>77</v>
      </c>
      <c r="BD6" s="37">
        <v>222</v>
      </c>
      <c r="BE6" s="37">
        <v>1421</v>
      </c>
      <c r="BF6" s="37">
        <v>210</v>
      </c>
      <c r="BG6" s="37">
        <v>820</v>
      </c>
      <c r="BH6" s="37">
        <v>391</v>
      </c>
      <c r="BI6" s="37">
        <v>334</v>
      </c>
      <c r="BJ6" s="37">
        <v>228</v>
      </c>
      <c r="BK6" s="37">
        <v>9</v>
      </c>
      <c r="BL6" s="37">
        <v>97</v>
      </c>
      <c r="BM6" s="37">
        <v>1145</v>
      </c>
      <c r="BN6" s="37">
        <v>171</v>
      </c>
      <c r="BO6" s="37">
        <v>217</v>
      </c>
      <c r="BP6" s="37">
        <v>142</v>
      </c>
      <c r="BQ6" s="37">
        <v>615</v>
      </c>
      <c r="BR6" s="37">
        <v>569</v>
      </c>
      <c r="BS6" s="37">
        <v>118</v>
      </c>
      <c r="BT6" s="37">
        <v>139</v>
      </c>
      <c r="BU6" s="37">
        <v>63</v>
      </c>
      <c r="BV6" s="37">
        <v>53</v>
      </c>
      <c r="BW6" s="37">
        <v>196</v>
      </c>
      <c r="BX6" s="37">
        <v>772</v>
      </c>
      <c r="BY6" s="37">
        <v>413</v>
      </c>
      <c r="BZ6" s="37">
        <v>1239</v>
      </c>
      <c r="CA6" s="37">
        <v>470</v>
      </c>
    </row>
    <row r="7" spans="1:79">
      <c r="A7" s="37">
        <v>1970</v>
      </c>
      <c r="B7" s="37">
        <v>32.6</v>
      </c>
      <c r="D7" s="37">
        <v>32.700000000000003</v>
      </c>
      <c r="E7" s="37">
        <v>33.4</v>
      </c>
      <c r="F7" s="37">
        <v>33.6</v>
      </c>
      <c r="G7" s="37">
        <v>32.200000000000003</v>
      </c>
      <c r="H7" s="37">
        <v>32.299999999999997</v>
      </c>
      <c r="I7" s="37">
        <v>30.5</v>
      </c>
      <c r="J7" s="37">
        <v>32.9</v>
      </c>
      <c r="K7" s="37">
        <v>35.299999999999997</v>
      </c>
      <c r="L7" s="37">
        <v>26.8</v>
      </c>
      <c r="M7" s="37">
        <v>29.1</v>
      </c>
      <c r="N7" s="37">
        <v>40.5</v>
      </c>
      <c r="O7" s="37">
        <v>51.1</v>
      </c>
      <c r="P7" s="37">
        <v>26.5</v>
      </c>
      <c r="Q7" s="37">
        <v>28.4</v>
      </c>
      <c r="R7" s="37">
        <v>38.299999999999997</v>
      </c>
      <c r="S7" s="37">
        <v>37.4</v>
      </c>
      <c r="T7" s="37">
        <v>47.8</v>
      </c>
      <c r="U7" s="37">
        <v>30.3</v>
      </c>
      <c r="V7" s="37">
        <v>26.6</v>
      </c>
      <c r="W7" s="37">
        <v>52.5</v>
      </c>
      <c r="X7" s="37">
        <v>44</v>
      </c>
      <c r="Y7" s="37">
        <v>25.1</v>
      </c>
      <c r="Z7" s="37">
        <v>26.3</v>
      </c>
      <c r="AA7" s="37">
        <v>25</v>
      </c>
      <c r="AB7" s="37">
        <v>28</v>
      </c>
      <c r="AC7" s="37">
        <v>30</v>
      </c>
      <c r="AD7" s="37">
        <v>20.8</v>
      </c>
      <c r="AE7" s="37">
        <v>35</v>
      </c>
      <c r="AF7" s="37">
        <v>67.7</v>
      </c>
      <c r="AG7" s="37">
        <v>28</v>
      </c>
      <c r="AH7" s="37">
        <v>19.399999999999999</v>
      </c>
      <c r="AJ7" s="37">
        <v>70.099999999999994</v>
      </c>
      <c r="AK7" s="37">
        <v>164.4</v>
      </c>
      <c r="AL7" s="37">
        <v>64.900000000000006</v>
      </c>
      <c r="AM7" s="37">
        <v>66.7</v>
      </c>
      <c r="AN7" s="37">
        <v>33.299999999999997</v>
      </c>
      <c r="AO7" s="37">
        <v>67.599999999999994</v>
      </c>
      <c r="AP7" s="37">
        <v>18.8</v>
      </c>
      <c r="AQ7" s="37">
        <v>29.9</v>
      </c>
      <c r="AR7" s="37">
        <v>27.5</v>
      </c>
      <c r="AS7" s="37">
        <v>23.9</v>
      </c>
      <c r="AT7" s="37">
        <v>29.1</v>
      </c>
      <c r="AU7" s="37">
        <v>32.9</v>
      </c>
      <c r="AV7" s="37">
        <v>31.3</v>
      </c>
      <c r="AW7" s="37">
        <v>33.9</v>
      </c>
      <c r="AX7" s="37">
        <v>30</v>
      </c>
      <c r="AY7" s="37">
        <v>38.799999999999997</v>
      </c>
      <c r="AZ7" s="37">
        <v>26.9</v>
      </c>
      <c r="BA7" s="37">
        <v>39.1</v>
      </c>
      <c r="BB7" s="37">
        <v>47.6</v>
      </c>
      <c r="BC7" s="37">
        <v>51.6</v>
      </c>
      <c r="BD7" s="37">
        <v>29.3</v>
      </c>
      <c r="BE7" s="37">
        <v>40.5</v>
      </c>
      <c r="BF7" s="37">
        <v>21.7</v>
      </c>
      <c r="BG7" s="37">
        <v>49</v>
      </c>
      <c r="BH7" s="37">
        <v>78.900000000000006</v>
      </c>
      <c r="BI7" s="37">
        <v>14.3</v>
      </c>
      <c r="BJ7" s="37">
        <v>12.4</v>
      </c>
      <c r="BK7" s="37">
        <v>29.1</v>
      </c>
      <c r="BM7" s="37">
        <v>39.4</v>
      </c>
      <c r="BN7" s="37">
        <v>1356.8</v>
      </c>
      <c r="BO7" s="37">
        <v>39.4</v>
      </c>
      <c r="BP7" s="37">
        <v>20.3</v>
      </c>
      <c r="BQ7" s="37">
        <v>25.6</v>
      </c>
      <c r="BR7" s="37">
        <v>30.5</v>
      </c>
      <c r="BS7" s="37">
        <v>15.7</v>
      </c>
      <c r="BT7" s="37">
        <v>68.8</v>
      </c>
      <c r="BU7" s="37">
        <v>29.2</v>
      </c>
      <c r="BV7" s="37">
        <v>30.9</v>
      </c>
      <c r="BW7" s="37">
        <v>11.8</v>
      </c>
    </row>
    <row r="8" spans="1:79">
      <c r="A8" s="37">
        <v>1971</v>
      </c>
      <c r="B8" s="37">
        <v>34.799999999999997</v>
      </c>
      <c r="C8" s="39">
        <f>B8/B7-1</f>
        <v>6.7484662576686949E-2</v>
      </c>
      <c r="D8" s="37">
        <v>34.9</v>
      </c>
      <c r="E8" s="37">
        <v>35.4</v>
      </c>
      <c r="F8" s="37">
        <v>35.700000000000003</v>
      </c>
      <c r="G8" s="37">
        <v>34.4</v>
      </c>
      <c r="H8" s="37">
        <v>34.299999999999997</v>
      </c>
      <c r="I8" s="37">
        <v>31.5</v>
      </c>
      <c r="J8" s="37">
        <v>35.1</v>
      </c>
      <c r="K8" s="37">
        <v>36.299999999999997</v>
      </c>
      <c r="L8" s="37">
        <v>30.8</v>
      </c>
      <c r="M8" s="37">
        <v>34.6</v>
      </c>
      <c r="N8" s="37">
        <v>42.1</v>
      </c>
      <c r="O8" s="37">
        <v>54</v>
      </c>
      <c r="P8" s="37">
        <v>27</v>
      </c>
      <c r="Q8" s="37">
        <v>27.1</v>
      </c>
      <c r="R8" s="37">
        <v>36.5</v>
      </c>
      <c r="S8" s="37">
        <v>35.700000000000003</v>
      </c>
      <c r="T8" s="37">
        <v>50.8</v>
      </c>
      <c r="U8" s="37">
        <v>32.9</v>
      </c>
      <c r="V8" s="37">
        <v>29.2</v>
      </c>
      <c r="W8" s="37">
        <v>54</v>
      </c>
      <c r="X8" s="37">
        <v>46.4</v>
      </c>
      <c r="Y8" s="37">
        <v>27.9</v>
      </c>
      <c r="Z8" s="37">
        <v>28.6</v>
      </c>
      <c r="AA8" s="37">
        <v>27</v>
      </c>
      <c r="AB8" s="37">
        <v>30.5</v>
      </c>
      <c r="AC8" s="37">
        <v>32.5</v>
      </c>
      <c r="AD8" s="37">
        <v>22.5</v>
      </c>
      <c r="AE8" s="37">
        <v>36.1</v>
      </c>
      <c r="AF8" s="37">
        <v>67.599999999999994</v>
      </c>
      <c r="AG8" s="37">
        <v>28.7</v>
      </c>
      <c r="AH8" s="37">
        <v>22.2</v>
      </c>
      <c r="AJ8" s="37">
        <v>73.3</v>
      </c>
      <c r="AK8" s="37">
        <v>167.1</v>
      </c>
      <c r="AL8" s="37">
        <v>69.900000000000006</v>
      </c>
      <c r="AM8" s="37">
        <v>70.2</v>
      </c>
      <c r="AN8" s="37">
        <v>35.799999999999997</v>
      </c>
      <c r="AO8" s="37">
        <v>71.5</v>
      </c>
      <c r="AP8" s="37">
        <v>20.399999999999999</v>
      </c>
      <c r="AQ8" s="37">
        <v>32.799999999999997</v>
      </c>
      <c r="AR8" s="37">
        <v>30.6</v>
      </c>
      <c r="AS8" s="37">
        <v>27.3</v>
      </c>
      <c r="AT8" s="37">
        <v>32.1</v>
      </c>
      <c r="AU8" s="37">
        <v>35.9</v>
      </c>
      <c r="AV8" s="37">
        <v>33.9</v>
      </c>
      <c r="AW8" s="37">
        <v>37.1</v>
      </c>
      <c r="AX8" s="37">
        <v>32.4</v>
      </c>
      <c r="AY8" s="37">
        <v>41.9</v>
      </c>
      <c r="AZ8" s="37">
        <v>29.8</v>
      </c>
      <c r="BA8" s="37">
        <v>39.799999999999997</v>
      </c>
      <c r="BB8" s="37">
        <v>49.1</v>
      </c>
      <c r="BC8" s="37">
        <v>54.8</v>
      </c>
      <c r="BD8" s="37">
        <v>29.5</v>
      </c>
      <c r="BE8" s="37">
        <v>42</v>
      </c>
      <c r="BF8" s="37">
        <v>22.6</v>
      </c>
      <c r="BG8" s="37">
        <v>51</v>
      </c>
      <c r="BH8" s="37">
        <v>80.7</v>
      </c>
      <c r="BI8" s="37">
        <v>15.6</v>
      </c>
      <c r="BJ8" s="37">
        <v>13.2</v>
      </c>
      <c r="BK8" s="37">
        <v>33.4</v>
      </c>
      <c r="BM8" s="37">
        <v>42.1</v>
      </c>
      <c r="BN8" s="37">
        <v>1328.7</v>
      </c>
      <c r="BO8" s="37">
        <v>41.4</v>
      </c>
      <c r="BP8" s="37">
        <v>23.2</v>
      </c>
      <c r="BQ8" s="37">
        <v>28</v>
      </c>
      <c r="BR8" s="37">
        <v>32</v>
      </c>
      <c r="BS8" s="37">
        <v>18</v>
      </c>
      <c r="BT8" s="37">
        <v>70.8</v>
      </c>
      <c r="BU8" s="37">
        <v>30.8</v>
      </c>
      <c r="BV8" s="37">
        <v>30.9</v>
      </c>
      <c r="BW8" s="37">
        <v>11.9</v>
      </c>
    </row>
    <row r="9" spans="1:79">
      <c r="A9" s="37">
        <v>1972</v>
      </c>
      <c r="B9" s="37">
        <v>36.4</v>
      </c>
      <c r="C9" s="39">
        <f t="shared" ref="C9:C50" si="0">B9/B8-1</f>
        <v>4.5977011494252817E-2</v>
      </c>
      <c r="D9" s="37">
        <v>36.799999999999997</v>
      </c>
      <c r="E9" s="37">
        <v>37</v>
      </c>
      <c r="F9" s="37">
        <v>37.5</v>
      </c>
      <c r="G9" s="37">
        <v>36.200000000000003</v>
      </c>
      <c r="H9" s="37">
        <v>35.6</v>
      </c>
      <c r="I9" s="37">
        <v>31.4</v>
      </c>
      <c r="J9" s="37">
        <v>36.799999999999997</v>
      </c>
      <c r="K9" s="37">
        <v>37.700000000000003</v>
      </c>
      <c r="L9" s="37">
        <v>32.299999999999997</v>
      </c>
      <c r="M9" s="37">
        <v>35.799999999999997</v>
      </c>
      <c r="N9" s="37">
        <v>44.2</v>
      </c>
      <c r="O9" s="37">
        <v>56.1</v>
      </c>
      <c r="P9" s="37">
        <v>27.1</v>
      </c>
      <c r="Q9" s="37">
        <v>25.7</v>
      </c>
      <c r="R9" s="37">
        <v>36.6</v>
      </c>
      <c r="S9" s="37">
        <v>35.799999999999997</v>
      </c>
      <c r="T9" s="37">
        <v>52.1</v>
      </c>
      <c r="U9" s="37">
        <v>35</v>
      </c>
      <c r="V9" s="37">
        <v>31.1</v>
      </c>
      <c r="W9" s="37">
        <v>54.6</v>
      </c>
      <c r="X9" s="37">
        <v>46.4</v>
      </c>
      <c r="Y9" s="37">
        <v>30.1</v>
      </c>
      <c r="Z9" s="37">
        <v>31.3</v>
      </c>
      <c r="AA9" s="37">
        <v>29.3</v>
      </c>
      <c r="AB9" s="37">
        <v>33.5</v>
      </c>
      <c r="AC9" s="37">
        <v>35.200000000000003</v>
      </c>
      <c r="AD9" s="37">
        <v>24.4</v>
      </c>
      <c r="AE9" s="37">
        <v>36.799999999999997</v>
      </c>
      <c r="AF9" s="37">
        <v>67.400000000000006</v>
      </c>
      <c r="AG9" s="37">
        <v>29.7</v>
      </c>
      <c r="AH9" s="37">
        <v>22.5</v>
      </c>
      <c r="AJ9" s="37">
        <v>74.5</v>
      </c>
      <c r="AK9" s="37">
        <v>166.2</v>
      </c>
      <c r="AL9" s="37">
        <v>72.5</v>
      </c>
      <c r="AM9" s="37">
        <v>71.900000000000006</v>
      </c>
      <c r="AN9" s="37">
        <v>37.299999999999997</v>
      </c>
      <c r="AO9" s="37">
        <v>72.599999999999994</v>
      </c>
      <c r="AP9" s="37">
        <v>22.3</v>
      </c>
      <c r="AQ9" s="37">
        <v>34.700000000000003</v>
      </c>
      <c r="AR9" s="37">
        <v>32.6</v>
      </c>
      <c r="AS9" s="37">
        <v>30.4</v>
      </c>
      <c r="AT9" s="37">
        <v>33.5</v>
      </c>
      <c r="AU9" s="37">
        <v>37.4</v>
      </c>
      <c r="AV9" s="37">
        <v>35.1</v>
      </c>
      <c r="AW9" s="37">
        <v>38.9</v>
      </c>
      <c r="AX9" s="37">
        <v>34.4</v>
      </c>
      <c r="AY9" s="37">
        <v>43.7</v>
      </c>
      <c r="AZ9" s="37">
        <v>32.299999999999997</v>
      </c>
      <c r="BA9" s="37">
        <v>43.5</v>
      </c>
      <c r="BB9" s="37">
        <v>50.8</v>
      </c>
      <c r="BC9" s="37">
        <v>59.6</v>
      </c>
      <c r="BD9" s="37">
        <v>32.799999999999997</v>
      </c>
      <c r="BE9" s="37">
        <v>43.6</v>
      </c>
      <c r="BF9" s="37">
        <v>23.8</v>
      </c>
      <c r="BG9" s="37">
        <v>51.7</v>
      </c>
      <c r="BH9" s="37">
        <v>84.5</v>
      </c>
      <c r="BI9" s="37">
        <v>16.600000000000001</v>
      </c>
      <c r="BJ9" s="37">
        <v>14.4</v>
      </c>
      <c r="BK9" s="37">
        <v>33.799999999999997</v>
      </c>
      <c r="BM9" s="37">
        <v>44.1</v>
      </c>
      <c r="BN9" s="37">
        <v>1321.3</v>
      </c>
      <c r="BO9" s="37">
        <v>44.2</v>
      </c>
      <c r="BP9" s="37">
        <v>24.6</v>
      </c>
      <c r="BQ9" s="37">
        <v>29.7</v>
      </c>
      <c r="BR9" s="37">
        <v>33.200000000000003</v>
      </c>
      <c r="BS9" s="37">
        <v>20.3</v>
      </c>
      <c r="BT9" s="37">
        <v>71.099999999999994</v>
      </c>
      <c r="BU9" s="37">
        <v>31.7</v>
      </c>
      <c r="BV9" s="37">
        <v>30.9</v>
      </c>
      <c r="BW9" s="37">
        <v>12</v>
      </c>
    </row>
    <row r="10" spans="1:79">
      <c r="A10" s="37">
        <v>1973</v>
      </c>
      <c r="B10" s="37">
        <v>40.700000000000003</v>
      </c>
      <c r="C10" s="39">
        <f t="shared" si="0"/>
        <v>0.11813186813186816</v>
      </c>
      <c r="D10" s="37">
        <v>40.9</v>
      </c>
      <c r="E10" s="37">
        <v>41.4</v>
      </c>
      <c r="F10" s="37">
        <v>41.7</v>
      </c>
      <c r="G10" s="37">
        <v>40.200000000000003</v>
      </c>
      <c r="H10" s="37">
        <v>40.200000000000003</v>
      </c>
      <c r="I10" s="37">
        <v>36.200000000000003</v>
      </c>
      <c r="J10" s="37">
        <v>41.5</v>
      </c>
      <c r="K10" s="37">
        <v>41</v>
      </c>
      <c r="L10" s="37">
        <v>36.700000000000003</v>
      </c>
      <c r="M10" s="37">
        <v>40.200000000000003</v>
      </c>
      <c r="N10" s="37">
        <v>53.1</v>
      </c>
      <c r="O10" s="37">
        <v>62.4</v>
      </c>
      <c r="P10" s="37">
        <v>34.200000000000003</v>
      </c>
      <c r="Q10" s="37">
        <v>33.6</v>
      </c>
      <c r="R10" s="37">
        <v>37.200000000000003</v>
      </c>
      <c r="S10" s="37">
        <v>36.4</v>
      </c>
      <c r="T10" s="37">
        <v>57.9</v>
      </c>
      <c r="U10" s="37">
        <v>37.9</v>
      </c>
      <c r="V10" s="37">
        <v>37.200000000000003</v>
      </c>
      <c r="W10" s="37">
        <v>56.3</v>
      </c>
      <c r="X10" s="37">
        <v>48.7</v>
      </c>
      <c r="Y10" s="37">
        <v>34.4</v>
      </c>
      <c r="Z10" s="37">
        <v>34.9</v>
      </c>
      <c r="AA10" s="37">
        <v>33.299999999999997</v>
      </c>
      <c r="AB10" s="37">
        <v>36.700000000000003</v>
      </c>
      <c r="AC10" s="37">
        <v>38.1</v>
      </c>
      <c r="AD10" s="37">
        <v>29.3</v>
      </c>
      <c r="AE10" s="37">
        <v>38.6</v>
      </c>
      <c r="AF10" s="37">
        <v>67.3</v>
      </c>
      <c r="AG10" s="37">
        <v>32.9</v>
      </c>
      <c r="AH10" s="37">
        <v>24.7</v>
      </c>
      <c r="AJ10" s="37">
        <v>82.3</v>
      </c>
      <c r="AK10" s="37">
        <v>180.9</v>
      </c>
      <c r="AL10" s="37">
        <v>77.5</v>
      </c>
      <c r="AM10" s="37">
        <v>83.4</v>
      </c>
      <c r="AN10" s="37">
        <v>41.8</v>
      </c>
      <c r="AO10" s="37">
        <v>79.8</v>
      </c>
      <c r="AP10" s="37">
        <v>24.3</v>
      </c>
      <c r="AQ10" s="37">
        <v>42.6</v>
      </c>
      <c r="AR10" s="37">
        <v>40.9</v>
      </c>
      <c r="AS10" s="37">
        <v>39</v>
      </c>
      <c r="AT10" s="37">
        <v>41.7</v>
      </c>
      <c r="AU10" s="37">
        <v>44.3</v>
      </c>
      <c r="AV10" s="37">
        <v>42.7</v>
      </c>
      <c r="AW10" s="37">
        <v>44.9</v>
      </c>
      <c r="AX10" s="37">
        <v>40.799999999999997</v>
      </c>
      <c r="AY10" s="37">
        <v>48.9</v>
      </c>
      <c r="AZ10" s="37">
        <v>36.9</v>
      </c>
      <c r="BA10" s="37">
        <v>43</v>
      </c>
      <c r="BB10" s="37">
        <v>52.4</v>
      </c>
      <c r="BC10" s="37">
        <v>62.7</v>
      </c>
      <c r="BD10" s="37">
        <v>31.8</v>
      </c>
      <c r="BE10" s="37">
        <v>46.5</v>
      </c>
      <c r="BF10" s="37">
        <v>25.6</v>
      </c>
      <c r="BG10" s="37">
        <v>55.8</v>
      </c>
      <c r="BH10" s="37">
        <v>85.9</v>
      </c>
      <c r="BI10" s="37">
        <v>18.5</v>
      </c>
      <c r="BJ10" s="37">
        <v>16.100000000000001</v>
      </c>
      <c r="BK10" s="37">
        <v>37.200000000000003</v>
      </c>
      <c r="BM10" s="37">
        <v>48.3</v>
      </c>
      <c r="BN10" s="37">
        <v>1356.8</v>
      </c>
      <c r="BO10" s="37">
        <v>49.9</v>
      </c>
      <c r="BP10" s="37">
        <v>27.6</v>
      </c>
      <c r="BQ10" s="37">
        <v>32.799999999999997</v>
      </c>
      <c r="BR10" s="37">
        <v>35.6</v>
      </c>
      <c r="BS10" s="37">
        <v>24.3</v>
      </c>
      <c r="BT10" s="37">
        <v>67.8</v>
      </c>
      <c r="BU10" s="37">
        <v>36.1</v>
      </c>
      <c r="BV10" s="37">
        <v>30.9</v>
      </c>
      <c r="BW10" s="37">
        <v>13.4</v>
      </c>
    </row>
    <row r="11" spans="1:79">
      <c r="A11" s="37">
        <v>1974</v>
      </c>
      <c r="B11" s="37">
        <v>50.1</v>
      </c>
      <c r="C11" s="39">
        <f t="shared" si="0"/>
        <v>0.23095823095823098</v>
      </c>
      <c r="D11" s="37">
        <v>50.2</v>
      </c>
      <c r="E11" s="37">
        <v>51.5</v>
      </c>
      <c r="F11" s="37">
        <v>51.7</v>
      </c>
      <c r="G11" s="37">
        <v>48</v>
      </c>
      <c r="H11" s="37">
        <v>51.4</v>
      </c>
      <c r="I11" s="37">
        <v>47.3</v>
      </c>
      <c r="J11" s="37">
        <v>52.6</v>
      </c>
      <c r="K11" s="37">
        <v>50.7</v>
      </c>
      <c r="L11" s="37">
        <v>48.3</v>
      </c>
      <c r="M11" s="37">
        <v>52.8</v>
      </c>
      <c r="N11" s="37">
        <v>63</v>
      </c>
      <c r="O11" s="37">
        <v>81.5</v>
      </c>
      <c r="P11" s="37">
        <v>44.8</v>
      </c>
      <c r="Q11" s="37">
        <v>45.3</v>
      </c>
      <c r="R11" s="37">
        <v>46.2</v>
      </c>
      <c r="S11" s="37">
        <v>45.2</v>
      </c>
      <c r="T11" s="37">
        <v>77.8</v>
      </c>
      <c r="U11" s="37">
        <v>54</v>
      </c>
      <c r="V11" s="37">
        <v>51.9</v>
      </c>
      <c r="W11" s="37">
        <v>68.099999999999994</v>
      </c>
      <c r="X11" s="37">
        <v>56.5</v>
      </c>
      <c r="Y11" s="37">
        <v>42.9</v>
      </c>
      <c r="Z11" s="37">
        <v>39.799999999999997</v>
      </c>
      <c r="AA11" s="37">
        <v>41.1</v>
      </c>
      <c r="AB11" s="37">
        <v>39.5</v>
      </c>
      <c r="AC11" s="37">
        <v>40.9</v>
      </c>
      <c r="AD11" s="37">
        <v>41.4</v>
      </c>
      <c r="AE11" s="37">
        <v>48.5</v>
      </c>
      <c r="AF11" s="37">
        <v>76.900000000000006</v>
      </c>
      <c r="AG11" s="37">
        <v>42.9</v>
      </c>
      <c r="AH11" s="37">
        <v>36.9</v>
      </c>
      <c r="AJ11" s="37">
        <v>112.4</v>
      </c>
      <c r="AK11" s="37">
        <v>252.7</v>
      </c>
      <c r="AL11" s="37">
        <v>99.2</v>
      </c>
      <c r="AM11" s="37">
        <v>104.2</v>
      </c>
      <c r="AN11" s="37">
        <v>59</v>
      </c>
      <c r="AO11" s="37">
        <v>113.4</v>
      </c>
      <c r="AP11" s="37">
        <v>29.2</v>
      </c>
      <c r="AQ11" s="37">
        <v>52.3</v>
      </c>
      <c r="AR11" s="37">
        <v>49.3</v>
      </c>
      <c r="AS11" s="37">
        <v>46.4</v>
      </c>
      <c r="AT11" s="37">
        <v>50.6</v>
      </c>
      <c r="AU11" s="37">
        <v>56.2</v>
      </c>
      <c r="AV11" s="37">
        <v>52.3</v>
      </c>
      <c r="AW11" s="37">
        <v>59.1</v>
      </c>
      <c r="AX11" s="37">
        <v>54.3</v>
      </c>
      <c r="AY11" s="37">
        <v>59.6</v>
      </c>
      <c r="AZ11" s="37">
        <v>46.9</v>
      </c>
      <c r="BA11" s="37">
        <v>46.6</v>
      </c>
      <c r="BB11" s="37">
        <v>55.5</v>
      </c>
      <c r="BC11" s="37">
        <v>87.5</v>
      </c>
      <c r="BD11" s="37">
        <v>33.799999999999997</v>
      </c>
      <c r="BE11" s="37">
        <v>55.1</v>
      </c>
      <c r="BF11" s="37">
        <v>29.2</v>
      </c>
      <c r="BG11" s="37">
        <v>74</v>
      </c>
      <c r="BH11" s="37">
        <v>87</v>
      </c>
      <c r="BI11" s="37">
        <v>21.8</v>
      </c>
      <c r="BJ11" s="37">
        <v>18.899999999999999</v>
      </c>
      <c r="BK11" s="37">
        <v>44.4</v>
      </c>
      <c r="BM11" s="37">
        <v>59.3</v>
      </c>
      <c r="BN11" s="37">
        <v>1598.9</v>
      </c>
      <c r="BO11" s="37">
        <v>64.400000000000006</v>
      </c>
      <c r="BP11" s="37">
        <v>37.6</v>
      </c>
      <c r="BQ11" s="37">
        <v>37.5</v>
      </c>
      <c r="BR11" s="37">
        <v>42.1</v>
      </c>
      <c r="BS11" s="37">
        <v>33.5</v>
      </c>
      <c r="BT11" s="37">
        <v>75.599999999999994</v>
      </c>
      <c r="BU11" s="37">
        <v>45</v>
      </c>
      <c r="BV11" s="37">
        <v>30.9</v>
      </c>
      <c r="BW11" s="37">
        <v>14.9</v>
      </c>
    </row>
    <row r="12" spans="1:79">
      <c r="A12" s="37">
        <v>1975</v>
      </c>
      <c r="B12" s="37">
        <v>56</v>
      </c>
      <c r="C12" s="39">
        <f t="shared" si="0"/>
        <v>0.11776447105788423</v>
      </c>
      <c r="D12" s="37">
        <v>56.2</v>
      </c>
      <c r="E12" s="37">
        <v>57.5</v>
      </c>
      <c r="F12" s="37">
        <v>57.9</v>
      </c>
      <c r="G12" s="37">
        <v>53.2</v>
      </c>
      <c r="H12" s="37">
        <v>58.1</v>
      </c>
      <c r="I12" s="37">
        <v>51.8</v>
      </c>
      <c r="J12" s="37">
        <v>59.9</v>
      </c>
      <c r="K12" s="37">
        <v>61.3</v>
      </c>
      <c r="L12" s="37">
        <v>54.5</v>
      </c>
      <c r="M12" s="37">
        <v>59.9</v>
      </c>
      <c r="N12" s="37">
        <v>71.900000000000006</v>
      </c>
      <c r="O12" s="37">
        <v>88.4</v>
      </c>
      <c r="P12" s="37">
        <v>45.7</v>
      </c>
      <c r="Q12" s="37">
        <v>44.6</v>
      </c>
      <c r="R12" s="37">
        <v>54.8</v>
      </c>
      <c r="S12" s="37">
        <v>54</v>
      </c>
      <c r="T12" s="37">
        <v>89</v>
      </c>
      <c r="U12" s="37">
        <v>61.5</v>
      </c>
      <c r="V12" s="37">
        <v>58.2</v>
      </c>
      <c r="W12" s="37">
        <v>77.3</v>
      </c>
      <c r="X12" s="37">
        <v>60.9</v>
      </c>
      <c r="Y12" s="37">
        <v>49.9</v>
      </c>
      <c r="Z12" s="37">
        <v>44</v>
      </c>
      <c r="AA12" s="37">
        <v>45</v>
      </c>
      <c r="AB12" s="37">
        <v>43.7</v>
      </c>
      <c r="AC12" s="37">
        <v>44.9</v>
      </c>
      <c r="AD12" s="37">
        <v>45.3</v>
      </c>
      <c r="AE12" s="37">
        <v>55.1</v>
      </c>
      <c r="AF12" s="37">
        <v>80.599999999999994</v>
      </c>
      <c r="AG12" s="37">
        <v>51.4</v>
      </c>
      <c r="AH12" s="37">
        <v>43.3</v>
      </c>
      <c r="AJ12" s="37">
        <v>116.7</v>
      </c>
      <c r="AK12" s="37">
        <v>265.89999999999998</v>
      </c>
      <c r="AL12" s="37">
        <v>103.9</v>
      </c>
      <c r="AM12" s="37">
        <v>105.6</v>
      </c>
      <c r="AN12" s="37">
        <v>63.2</v>
      </c>
      <c r="AO12" s="37">
        <v>108.9</v>
      </c>
      <c r="AP12" s="37">
        <v>34.700000000000003</v>
      </c>
      <c r="AQ12" s="37">
        <v>55.4</v>
      </c>
      <c r="AR12" s="37">
        <v>53.3</v>
      </c>
      <c r="AS12" s="37">
        <v>49.7</v>
      </c>
      <c r="AT12" s="37">
        <v>54.8</v>
      </c>
      <c r="AU12" s="37">
        <v>57.5</v>
      </c>
      <c r="AV12" s="37">
        <v>54.6</v>
      </c>
      <c r="AW12" s="37">
        <v>59.2</v>
      </c>
      <c r="AX12" s="37">
        <v>57.6</v>
      </c>
      <c r="AY12" s="37">
        <v>63.4</v>
      </c>
      <c r="AZ12" s="37">
        <v>52.4</v>
      </c>
      <c r="BA12" s="37">
        <v>52.6</v>
      </c>
      <c r="BB12" s="37">
        <v>62.8</v>
      </c>
      <c r="BC12" s="37">
        <v>97.6</v>
      </c>
      <c r="BD12" s="37">
        <v>38.200000000000003</v>
      </c>
      <c r="BE12" s="37">
        <v>61.9</v>
      </c>
      <c r="BF12" s="37">
        <v>35.299999999999997</v>
      </c>
      <c r="BG12" s="37">
        <v>80.2</v>
      </c>
      <c r="BH12" s="37">
        <v>88.9</v>
      </c>
      <c r="BI12" s="37">
        <v>27.4</v>
      </c>
      <c r="BJ12" s="37">
        <v>23.8</v>
      </c>
      <c r="BK12" s="37">
        <v>55.4</v>
      </c>
      <c r="BM12" s="37">
        <v>67.3</v>
      </c>
      <c r="BN12" s="37">
        <v>1655</v>
      </c>
      <c r="BO12" s="37">
        <v>69.400000000000006</v>
      </c>
      <c r="BP12" s="37">
        <v>43.6</v>
      </c>
      <c r="BQ12" s="37">
        <v>44.7</v>
      </c>
      <c r="BR12" s="37">
        <v>47</v>
      </c>
      <c r="BS12" s="37">
        <v>41.2</v>
      </c>
      <c r="BT12" s="37">
        <v>80.3</v>
      </c>
      <c r="BU12" s="37">
        <v>50.8</v>
      </c>
      <c r="BV12" s="37">
        <v>30.9</v>
      </c>
      <c r="BW12" s="37">
        <v>15.2</v>
      </c>
      <c r="BY12" s="37">
        <v>32.6</v>
      </c>
    </row>
    <row r="13" spans="1:79">
      <c r="A13" s="37">
        <v>1976</v>
      </c>
      <c r="B13" s="37">
        <v>61.3</v>
      </c>
      <c r="C13" s="39">
        <f t="shared" si="0"/>
        <v>9.4642857142857029E-2</v>
      </c>
      <c r="D13" s="37">
        <v>61.2</v>
      </c>
      <c r="E13" s="37">
        <v>63</v>
      </c>
      <c r="F13" s="37">
        <v>63</v>
      </c>
      <c r="G13" s="37">
        <v>58.4</v>
      </c>
      <c r="H13" s="37">
        <v>63.4</v>
      </c>
      <c r="I13" s="37">
        <v>59.4</v>
      </c>
      <c r="J13" s="37">
        <v>64.5</v>
      </c>
      <c r="K13" s="37">
        <v>68.5</v>
      </c>
      <c r="L13" s="37">
        <v>60.5</v>
      </c>
      <c r="M13" s="37">
        <v>69.7</v>
      </c>
      <c r="N13" s="37">
        <v>79.5</v>
      </c>
      <c r="O13" s="37">
        <v>90.7</v>
      </c>
      <c r="P13" s="37">
        <v>51.8</v>
      </c>
      <c r="Q13" s="37">
        <v>53.4</v>
      </c>
      <c r="R13" s="37">
        <v>58.9</v>
      </c>
      <c r="S13" s="37">
        <v>57.9</v>
      </c>
      <c r="T13" s="37">
        <v>88.8</v>
      </c>
      <c r="U13" s="37">
        <v>64.599999999999994</v>
      </c>
      <c r="V13" s="37">
        <v>61.7</v>
      </c>
      <c r="W13" s="37">
        <v>82.8</v>
      </c>
      <c r="X13" s="37">
        <v>66.900000000000006</v>
      </c>
      <c r="Y13" s="37">
        <v>54.8</v>
      </c>
      <c r="Z13" s="37">
        <v>48.4</v>
      </c>
      <c r="AA13" s="37">
        <v>49.2</v>
      </c>
      <c r="AB13" s="37">
        <v>48.3</v>
      </c>
      <c r="AC13" s="37">
        <v>49.5</v>
      </c>
      <c r="AD13" s="37">
        <v>49.1</v>
      </c>
      <c r="AE13" s="37">
        <v>60.6</v>
      </c>
      <c r="AF13" s="37">
        <v>86.7</v>
      </c>
      <c r="AG13" s="37">
        <v>54.1</v>
      </c>
      <c r="AH13" s="37">
        <v>48.3</v>
      </c>
      <c r="AJ13" s="37">
        <v>118.3</v>
      </c>
      <c r="AK13" s="37">
        <v>265</v>
      </c>
      <c r="AL13" s="37">
        <v>107.7</v>
      </c>
      <c r="AM13" s="37">
        <v>107.8</v>
      </c>
      <c r="AN13" s="37">
        <v>63.7</v>
      </c>
      <c r="AO13" s="37">
        <v>110.4</v>
      </c>
      <c r="AP13" s="37">
        <v>40.700000000000003</v>
      </c>
      <c r="AQ13" s="37">
        <v>60</v>
      </c>
      <c r="AR13" s="37">
        <v>58.9</v>
      </c>
      <c r="AS13" s="37">
        <v>55.8</v>
      </c>
      <c r="AT13" s="37">
        <v>60.4</v>
      </c>
      <c r="AU13" s="37">
        <v>61.4</v>
      </c>
      <c r="AV13" s="37">
        <v>59.9</v>
      </c>
      <c r="AW13" s="37">
        <v>61.1</v>
      </c>
      <c r="AX13" s="37">
        <v>60.7</v>
      </c>
      <c r="AY13" s="37">
        <v>67.099999999999994</v>
      </c>
      <c r="AZ13" s="37">
        <v>56.2</v>
      </c>
      <c r="BA13" s="37">
        <v>56.9</v>
      </c>
      <c r="BB13" s="37">
        <v>66.5</v>
      </c>
      <c r="BC13" s="37">
        <v>100.6</v>
      </c>
      <c r="BD13" s="37">
        <v>42</v>
      </c>
      <c r="BE13" s="37">
        <v>68.099999999999994</v>
      </c>
      <c r="BF13" s="37">
        <v>41.4</v>
      </c>
      <c r="BG13" s="37">
        <v>84.6</v>
      </c>
      <c r="BH13" s="37">
        <v>98.2</v>
      </c>
      <c r="BI13" s="37">
        <v>32.299999999999997</v>
      </c>
      <c r="BJ13" s="37">
        <v>29.7</v>
      </c>
      <c r="BK13" s="37">
        <v>55.8</v>
      </c>
      <c r="BL13" s="37">
        <v>32</v>
      </c>
      <c r="BM13" s="37">
        <v>71.7</v>
      </c>
      <c r="BN13" s="37">
        <v>1641.7</v>
      </c>
      <c r="BO13" s="37">
        <v>73.3</v>
      </c>
      <c r="BP13" s="37">
        <v>45.2</v>
      </c>
      <c r="BQ13" s="37">
        <v>49.6</v>
      </c>
      <c r="BR13" s="37">
        <v>56.8</v>
      </c>
      <c r="BS13" s="37">
        <v>47.4</v>
      </c>
      <c r="BT13" s="37">
        <v>83.8</v>
      </c>
      <c r="BU13" s="37">
        <v>52.9</v>
      </c>
      <c r="BV13" s="37">
        <v>46</v>
      </c>
      <c r="BW13" s="37">
        <v>29.4</v>
      </c>
      <c r="BY13" s="37">
        <v>37.4</v>
      </c>
    </row>
    <row r="14" spans="1:79">
      <c r="A14" s="37">
        <v>1977</v>
      </c>
      <c r="B14" s="37">
        <v>66.2</v>
      </c>
      <c r="C14" s="39">
        <f t="shared" si="0"/>
        <v>7.9934747145187668E-2</v>
      </c>
      <c r="D14" s="37">
        <v>66.2</v>
      </c>
      <c r="E14" s="37">
        <v>68</v>
      </c>
      <c r="F14" s="37">
        <v>68.099999999999994</v>
      </c>
      <c r="G14" s="37">
        <v>63.6</v>
      </c>
      <c r="H14" s="37">
        <v>67.599999999999994</v>
      </c>
      <c r="I14" s="37">
        <v>64.8</v>
      </c>
      <c r="J14" s="37">
        <v>68.400000000000006</v>
      </c>
      <c r="K14" s="37">
        <v>74.5</v>
      </c>
      <c r="L14" s="37">
        <v>71.8</v>
      </c>
      <c r="M14" s="37">
        <v>82.2</v>
      </c>
      <c r="N14" s="37">
        <v>79.2</v>
      </c>
      <c r="O14" s="37">
        <v>94.4</v>
      </c>
      <c r="P14" s="37">
        <v>52</v>
      </c>
      <c r="Q14" s="37">
        <v>51.5</v>
      </c>
      <c r="R14" s="37">
        <v>66.5</v>
      </c>
      <c r="S14" s="37">
        <v>65.5</v>
      </c>
      <c r="T14" s="37">
        <v>89.6</v>
      </c>
      <c r="U14" s="37">
        <v>67.099999999999994</v>
      </c>
      <c r="V14" s="37">
        <v>64.599999999999994</v>
      </c>
      <c r="W14" s="37">
        <v>89.7</v>
      </c>
      <c r="X14" s="37">
        <v>68</v>
      </c>
      <c r="Y14" s="37">
        <v>58.7</v>
      </c>
      <c r="Z14" s="37">
        <v>52.9</v>
      </c>
      <c r="AA14" s="37">
        <v>53.6</v>
      </c>
      <c r="AB14" s="37">
        <v>52.9</v>
      </c>
      <c r="AC14" s="37">
        <v>54.5</v>
      </c>
      <c r="AD14" s="37">
        <v>52.8</v>
      </c>
      <c r="AE14" s="37">
        <v>66.3</v>
      </c>
      <c r="AF14" s="37">
        <v>96.2</v>
      </c>
      <c r="AG14" s="37">
        <v>59.8</v>
      </c>
      <c r="AH14" s="37">
        <v>49.7</v>
      </c>
      <c r="AJ14" s="37">
        <v>122.9</v>
      </c>
      <c r="AK14" s="37">
        <v>268.60000000000002</v>
      </c>
      <c r="AL14" s="37">
        <v>112.7</v>
      </c>
      <c r="AM14" s="37">
        <v>115.5</v>
      </c>
      <c r="AN14" s="37">
        <v>67.099999999999994</v>
      </c>
      <c r="AO14" s="37">
        <v>115.1</v>
      </c>
      <c r="AP14" s="37">
        <v>45.5</v>
      </c>
      <c r="AQ14" s="37">
        <v>63.7</v>
      </c>
      <c r="AR14" s="37">
        <v>62.3</v>
      </c>
      <c r="AS14" s="37">
        <v>60.8</v>
      </c>
      <c r="AT14" s="37">
        <v>63.3</v>
      </c>
      <c r="AU14" s="37">
        <v>65.099999999999994</v>
      </c>
      <c r="AV14" s="37">
        <v>63.6</v>
      </c>
      <c r="AW14" s="37">
        <v>64.599999999999994</v>
      </c>
      <c r="AX14" s="37">
        <v>65.3</v>
      </c>
      <c r="AY14" s="37">
        <v>71.2</v>
      </c>
      <c r="AZ14" s="37">
        <v>60.3</v>
      </c>
      <c r="BA14" s="37">
        <v>59.7</v>
      </c>
      <c r="BB14" s="37">
        <v>71.400000000000006</v>
      </c>
      <c r="BC14" s="37">
        <v>106.9</v>
      </c>
      <c r="BD14" s="37">
        <v>43.8</v>
      </c>
      <c r="BE14" s="37">
        <v>80.5</v>
      </c>
      <c r="BF14" s="37">
        <v>49.3</v>
      </c>
      <c r="BG14" s="37">
        <v>86.5</v>
      </c>
      <c r="BH14" s="37">
        <v>149.5</v>
      </c>
      <c r="BI14" s="37">
        <v>36.9</v>
      </c>
      <c r="BJ14" s="37">
        <v>35.1</v>
      </c>
      <c r="BK14" s="37">
        <v>56.3</v>
      </c>
      <c r="BL14" s="37">
        <v>36.4</v>
      </c>
      <c r="BM14" s="37">
        <v>76.099999999999994</v>
      </c>
      <c r="BN14" s="37">
        <v>1644.7</v>
      </c>
      <c r="BO14" s="37">
        <v>77.599999999999994</v>
      </c>
      <c r="BP14" s="37">
        <v>46.3</v>
      </c>
      <c r="BQ14" s="37">
        <v>54.5</v>
      </c>
      <c r="BR14" s="37">
        <v>60.2</v>
      </c>
      <c r="BS14" s="37">
        <v>53</v>
      </c>
      <c r="BT14" s="37">
        <v>91.7</v>
      </c>
      <c r="BU14" s="37">
        <v>55.4</v>
      </c>
      <c r="BV14" s="37">
        <v>46</v>
      </c>
      <c r="BW14" s="37">
        <v>37.9</v>
      </c>
      <c r="BY14" s="37">
        <v>41.9</v>
      </c>
    </row>
    <row r="15" spans="1:79">
      <c r="A15" s="37">
        <v>1978</v>
      </c>
      <c r="B15" s="37">
        <v>69.099999999999994</v>
      </c>
      <c r="C15" s="39">
        <f t="shared" si="0"/>
        <v>4.3806646525679671E-2</v>
      </c>
      <c r="D15" s="37">
        <v>69.099999999999994</v>
      </c>
      <c r="E15" s="37">
        <v>70.5</v>
      </c>
      <c r="F15" s="37">
        <v>70.8</v>
      </c>
      <c r="G15" s="37">
        <v>67</v>
      </c>
      <c r="H15" s="37">
        <v>70</v>
      </c>
      <c r="I15" s="37">
        <v>66</v>
      </c>
      <c r="J15" s="37">
        <v>71.2</v>
      </c>
      <c r="K15" s="37">
        <v>78.3</v>
      </c>
      <c r="L15" s="37">
        <v>77.400000000000006</v>
      </c>
      <c r="M15" s="37">
        <v>84</v>
      </c>
      <c r="N15" s="37">
        <v>79.099999999999994</v>
      </c>
      <c r="O15" s="37">
        <v>91.4</v>
      </c>
      <c r="P15" s="37">
        <v>54.2</v>
      </c>
      <c r="Q15" s="37">
        <v>53.3</v>
      </c>
      <c r="R15" s="37">
        <v>66.2</v>
      </c>
      <c r="S15" s="37">
        <v>65.2</v>
      </c>
      <c r="T15" s="37">
        <v>90.1</v>
      </c>
      <c r="U15" s="37">
        <v>68.599999999999994</v>
      </c>
      <c r="V15" s="37">
        <v>66.900000000000006</v>
      </c>
      <c r="W15" s="37">
        <v>93.8</v>
      </c>
      <c r="X15" s="37">
        <v>71.900000000000006</v>
      </c>
      <c r="Y15" s="37">
        <v>61.4</v>
      </c>
      <c r="Z15" s="37">
        <v>57.1</v>
      </c>
      <c r="AA15" s="37">
        <v>57.1</v>
      </c>
      <c r="AB15" s="37">
        <v>57.5</v>
      </c>
      <c r="AC15" s="37">
        <v>59</v>
      </c>
      <c r="AD15" s="37">
        <v>55.2</v>
      </c>
      <c r="AE15" s="37">
        <v>65.900000000000006</v>
      </c>
      <c r="AF15" s="37">
        <v>94.6</v>
      </c>
      <c r="AG15" s="37">
        <v>59.7</v>
      </c>
      <c r="AH15" s="37">
        <v>47.6</v>
      </c>
      <c r="AJ15" s="37">
        <v>125.2</v>
      </c>
      <c r="AK15" s="37">
        <v>273.3</v>
      </c>
      <c r="AL15" s="37">
        <v>113.1</v>
      </c>
      <c r="AM15" s="37">
        <v>117.7</v>
      </c>
      <c r="AN15" s="37">
        <v>69.8</v>
      </c>
      <c r="AO15" s="37">
        <v>114.4</v>
      </c>
      <c r="AP15" s="37">
        <v>49.1</v>
      </c>
      <c r="AQ15" s="37">
        <v>65.900000000000006</v>
      </c>
      <c r="AR15" s="37">
        <v>64.8</v>
      </c>
      <c r="AS15" s="37">
        <v>64.5</v>
      </c>
      <c r="AT15" s="37">
        <v>65.400000000000006</v>
      </c>
      <c r="AU15" s="37">
        <v>66.7</v>
      </c>
      <c r="AV15" s="37">
        <v>65.8</v>
      </c>
      <c r="AW15" s="37">
        <v>65.599999999999994</v>
      </c>
      <c r="AX15" s="37">
        <v>68</v>
      </c>
      <c r="AY15" s="37">
        <v>73.900000000000006</v>
      </c>
      <c r="AZ15" s="37">
        <v>62.3</v>
      </c>
      <c r="BA15" s="37">
        <v>65.5</v>
      </c>
      <c r="BB15" s="37">
        <v>73.400000000000006</v>
      </c>
      <c r="BC15" s="37">
        <v>110.1</v>
      </c>
      <c r="BD15" s="37">
        <v>49.6</v>
      </c>
      <c r="BE15" s="37">
        <v>81.599999999999994</v>
      </c>
      <c r="BF15" s="37">
        <v>52.2</v>
      </c>
      <c r="BG15" s="37">
        <v>83.5</v>
      </c>
      <c r="BH15" s="37">
        <v>154.1</v>
      </c>
      <c r="BI15" s="37">
        <v>41.5</v>
      </c>
      <c r="BJ15" s="37">
        <v>40.299999999999997</v>
      </c>
      <c r="BK15" s="37">
        <v>58.4</v>
      </c>
      <c r="BL15" s="37">
        <v>39.700000000000003</v>
      </c>
      <c r="BM15" s="37">
        <v>79.599999999999994</v>
      </c>
      <c r="BN15" s="37">
        <v>1656.5</v>
      </c>
      <c r="BO15" s="37">
        <v>80.900000000000006</v>
      </c>
      <c r="BP15" s="37">
        <v>49</v>
      </c>
      <c r="BQ15" s="37">
        <v>57.5</v>
      </c>
      <c r="BR15" s="37">
        <v>62</v>
      </c>
      <c r="BS15" s="37">
        <v>56.4</v>
      </c>
      <c r="BT15" s="37">
        <v>94.2</v>
      </c>
      <c r="BU15" s="37">
        <v>57.4</v>
      </c>
      <c r="BV15" s="37">
        <v>46</v>
      </c>
      <c r="BW15" s="37">
        <v>38.6</v>
      </c>
      <c r="BY15" s="37">
        <v>45.8</v>
      </c>
    </row>
    <row r="16" spans="1:79">
      <c r="A16" s="37">
        <v>1979</v>
      </c>
      <c r="B16" s="37">
        <v>71.599999999999994</v>
      </c>
      <c r="C16" s="39">
        <f t="shared" si="0"/>
        <v>3.6179450072358899E-2</v>
      </c>
      <c r="D16" s="37">
        <v>71.599999999999994</v>
      </c>
      <c r="E16" s="37">
        <v>73.099999999999994</v>
      </c>
      <c r="F16" s="37">
        <v>73.3</v>
      </c>
      <c r="G16" s="37">
        <v>70</v>
      </c>
      <c r="H16" s="37">
        <v>71.400000000000006</v>
      </c>
      <c r="I16" s="37">
        <v>68.900000000000006</v>
      </c>
      <c r="J16" s="37">
        <v>72.2</v>
      </c>
      <c r="K16" s="37">
        <v>79.5</v>
      </c>
      <c r="L16" s="37">
        <v>80.3</v>
      </c>
      <c r="M16" s="37">
        <v>87.7</v>
      </c>
      <c r="N16" s="37">
        <v>78.400000000000006</v>
      </c>
      <c r="O16" s="37">
        <v>92.6</v>
      </c>
      <c r="P16" s="37">
        <v>56.7</v>
      </c>
      <c r="Q16" s="37">
        <v>56.3</v>
      </c>
      <c r="R16" s="37">
        <v>68.400000000000006</v>
      </c>
      <c r="S16" s="37">
        <v>67.3</v>
      </c>
      <c r="T16" s="37">
        <v>89.6</v>
      </c>
      <c r="U16" s="37">
        <v>68.900000000000006</v>
      </c>
      <c r="V16" s="37">
        <v>67.7</v>
      </c>
      <c r="W16" s="37">
        <v>92.5</v>
      </c>
      <c r="X16" s="37">
        <v>73.3</v>
      </c>
      <c r="Y16" s="37">
        <v>63.2</v>
      </c>
      <c r="Z16" s="37">
        <v>60.3</v>
      </c>
      <c r="AA16" s="37">
        <v>60.4</v>
      </c>
      <c r="AB16" s="37">
        <v>60.7</v>
      </c>
      <c r="AC16" s="37">
        <v>62.1</v>
      </c>
      <c r="AD16" s="37">
        <v>58.7</v>
      </c>
      <c r="AE16" s="37">
        <v>69</v>
      </c>
      <c r="AF16" s="37">
        <v>94.6</v>
      </c>
      <c r="AG16" s="37">
        <v>61</v>
      </c>
      <c r="AH16" s="37">
        <v>58.2</v>
      </c>
      <c r="AJ16" s="37">
        <v>127.4</v>
      </c>
      <c r="AK16" s="37">
        <v>276.5</v>
      </c>
      <c r="AL16" s="37">
        <v>114.7</v>
      </c>
      <c r="AM16" s="37">
        <v>120.1</v>
      </c>
      <c r="AN16" s="37">
        <v>71.900000000000006</v>
      </c>
      <c r="AO16" s="37">
        <v>114.9</v>
      </c>
      <c r="AP16" s="37">
        <v>51.7</v>
      </c>
      <c r="AQ16" s="37">
        <v>69.2</v>
      </c>
      <c r="AR16" s="37">
        <v>68.7</v>
      </c>
      <c r="AS16" s="37">
        <v>70.900000000000006</v>
      </c>
      <c r="AT16" s="37">
        <v>68.7</v>
      </c>
      <c r="AU16" s="37">
        <v>69</v>
      </c>
      <c r="AV16" s="37">
        <v>69.099999999999994</v>
      </c>
      <c r="AW16" s="37">
        <v>66.7</v>
      </c>
      <c r="AX16" s="37">
        <v>70.5</v>
      </c>
      <c r="AY16" s="37">
        <v>75.900000000000006</v>
      </c>
      <c r="AZ16" s="37">
        <v>64.2</v>
      </c>
      <c r="BA16" s="37">
        <v>67</v>
      </c>
      <c r="BB16" s="37">
        <v>75.900000000000006</v>
      </c>
      <c r="BC16" s="37">
        <v>110.5</v>
      </c>
      <c r="BD16" s="37">
        <v>50.7</v>
      </c>
      <c r="BE16" s="37">
        <v>86.5</v>
      </c>
      <c r="BF16" s="37">
        <v>57.6</v>
      </c>
      <c r="BG16" s="37">
        <v>89.4</v>
      </c>
      <c r="BH16" s="37">
        <v>154.4</v>
      </c>
      <c r="BI16" s="37">
        <v>45.2</v>
      </c>
      <c r="BJ16" s="37">
        <v>44.6</v>
      </c>
      <c r="BK16" s="37">
        <v>59.5</v>
      </c>
      <c r="BL16" s="37">
        <v>43.1</v>
      </c>
      <c r="BM16" s="37">
        <v>82.2</v>
      </c>
      <c r="BN16" s="37">
        <v>1659.4</v>
      </c>
      <c r="BO16" s="37">
        <v>82.1</v>
      </c>
      <c r="BP16" s="37">
        <v>51.5</v>
      </c>
      <c r="BQ16" s="37">
        <v>59.7</v>
      </c>
      <c r="BR16" s="37">
        <v>63.8</v>
      </c>
      <c r="BS16" s="37">
        <v>59.7</v>
      </c>
      <c r="BT16" s="37">
        <v>95.1</v>
      </c>
      <c r="BU16" s="37">
        <v>61.1</v>
      </c>
      <c r="BV16" s="37">
        <v>46</v>
      </c>
      <c r="BW16" s="37">
        <v>38.9</v>
      </c>
      <c r="BY16" s="37">
        <v>49.3</v>
      </c>
    </row>
    <row r="17" spans="1:78">
      <c r="A17" s="37">
        <v>1980</v>
      </c>
      <c r="B17" s="37">
        <v>77.2</v>
      </c>
      <c r="C17" s="39">
        <f t="shared" si="0"/>
        <v>7.8212290502793325E-2</v>
      </c>
      <c r="D17" s="37">
        <v>77</v>
      </c>
      <c r="E17" s="37">
        <v>78.900000000000006</v>
      </c>
      <c r="F17" s="37">
        <v>79</v>
      </c>
      <c r="G17" s="37">
        <v>74.5</v>
      </c>
      <c r="H17" s="37">
        <v>75.8</v>
      </c>
      <c r="I17" s="37">
        <v>75.8</v>
      </c>
      <c r="J17" s="37">
        <v>75.8</v>
      </c>
      <c r="K17" s="37">
        <v>83.6</v>
      </c>
      <c r="L17" s="37">
        <v>82.6</v>
      </c>
      <c r="M17" s="37">
        <v>92.4</v>
      </c>
      <c r="N17" s="37">
        <v>80.400000000000006</v>
      </c>
      <c r="O17" s="37">
        <v>99.2</v>
      </c>
      <c r="P17" s="37">
        <v>66.400000000000006</v>
      </c>
      <c r="Q17" s="37">
        <v>69.3</v>
      </c>
      <c r="R17" s="37">
        <v>69.2</v>
      </c>
      <c r="S17" s="37">
        <v>68.099999999999994</v>
      </c>
      <c r="T17" s="37">
        <v>95.3</v>
      </c>
      <c r="U17" s="37">
        <v>72.5</v>
      </c>
      <c r="V17" s="37">
        <v>70.900000000000006</v>
      </c>
      <c r="W17" s="37">
        <v>94.9</v>
      </c>
      <c r="X17" s="37">
        <v>79.2</v>
      </c>
      <c r="Y17" s="37">
        <v>67.099999999999994</v>
      </c>
      <c r="Z17" s="37">
        <v>64</v>
      </c>
      <c r="AA17" s="37">
        <v>65.400000000000006</v>
      </c>
      <c r="AB17" s="37">
        <v>63.5</v>
      </c>
      <c r="AC17" s="37">
        <v>64.8</v>
      </c>
      <c r="AD17" s="37">
        <v>66.3</v>
      </c>
      <c r="AE17" s="37">
        <v>92.1</v>
      </c>
      <c r="AF17" s="37">
        <v>127</v>
      </c>
      <c r="AG17" s="37">
        <v>82</v>
      </c>
      <c r="AH17" s="37">
        <v>92</v>
      </c>
      <c r="AJ17" s="37">
        <v>136.5</v>
      </c>
      <c r="AK17" s="37">
        <v>288.3</v>
      </c>
      <c r="AL17" s="37">
        <v>121.4</v>
      </c>
      <c r="AM17" s="37">
        <v>126.9</v>
      </c>
      <c r="AN17" s="37">
        <v>78.7</v>
      </c>
      <c r="AO17" s="37">
        <v>130.6</v>
      </c>
      <c r="AP17" s="37">
        <v>55.3</v>
      </c>
      <c r="AQ17" s="37">
        <v>72.900000000000006</v>
      </c>
      <c r="AR17" s="37">
        <v>72.099999999999994</v>
      </c>
      <c r="AS17" s="37">
        <v>74.7</v>
      </c>
      <c r="AT17" s="37">
        <v>71.8</v>
      </c>
      <c r="AU17" s="37">
        <v>72.3</v>
      </c>
      <c r="AV17" s="37">
        <v>72.900000000000006</v>
      </c>
      <c r="AW17" s="37">
        <v>69.099999999999994</v>
      </c>
      <c r="AX17" s="37">
        <v>76.5</v>
      </c>
      <c r="AY17" s="37">
        <v>78.900000000000006</v>
      </c>
      <c r="AZ17" s="37">
        <v>69.2</v>
      </c>
      <c r="BA17" s="37">
        <v>68.099999999999994</v>
      </c>
      <c r="BB17" s="37">
        <v>78.3</v>
      </c>
      <c r="BC17" s="37">
        <v>113</v>
      </c>
      <c r="BD17" s="37">
        <v>51.3</v>
      </c>
      <c r="BE17" s="37">
        <v>92</v>
      </c>
      <c r="BF17" s="37">
        <v>61.6</v>
      </c>
      <c r="BG17" s="37">
        <v>98.6</v>
      </c>
      <c r="BH17" s="37">
        <v>154.19999999999999</v>
      </c>
      <c r="BI17" s="37">
        <v>49.4</v>
      </c>
      <c r="BJ17" s="37">
        <v>49.4</v>
      </c>
      <c r="BK17" s="37">
        <v>61.1</v>
      </c>
      <c r="BL17" s="37">
        <v>47.5</v>
      </c>
      <c r="BM17" s="37">
        <v>88.2</v>
      </c>
      <c r="BN17" s="37">
        <v>1655</v>
      </c>
      <c r="BO17" s="37">
        <v>88.7</v>
      </c>
      <c r="BP17" s="37">
        <v>56.9</v>
      </c>
      <c r="BQ17" s="37">
        <v>64.099999999999994</v>
      </c>
      <c r="BR17" s="37">
        <v>71.5</v>
      </c>
      <c r="BS17" s="37">
        <v>65</v>
      </c>
      <c r="BT17" s="37">
        <v>95.8</v>
      </c>
      <c r="BU17" s="37">
        <v>76</v>
      </c>
      <c r="BV17" s="37">
        <v>52.7</v>
      </c>
      <c r="BW17" s="37">
        <v>39.299999999999997</v>
      </c>
      <c r="BY17" s="37">
        <v>53.2</v>
      </c>
      <c r="BZ17" s="37">
        <v>84.5</v>
      </c>
    </row>
    <row r="18" spans="1:78">
      <c r="A18" s="37">
        <v>1981</v>
      </c>
      <c r="B18" s="37">
        <v>80.900000000000006</v>
      </c>
      <c r="C18" s="39">
        <f t="shared" si="0"/>
        <v>4.7927461139896321E-2</v>
      </c>
      <c r="D18" s="37">
        <v>80.7</v>
      </c>
      <c r="E18" s="37">
        <v>82.8</v>
      </c>
      <c r="F18" s="37">
        <v>82.9</v>
      </c>
      <c r="G18" s="37">
        <v>78</v>
      </c>
      <c r="H18" s="37">
        <v>79.8</v>
      </c>
      <c r="I18" s="37">
        <v>80.5</v>
      </c>
      <c r="J18" s="37">
        <v>79.599999999999994</v>
      </c>
      <c r="K18" s="37">
        <v>87.9</v>
      </c>
      <c r="L18" s="37">
        <v>85.7</v>
      </c>
      <c r="M18" s="37">
        <v>95</v>
      </c>
      <c r="N18" s="37">
        <v>83.8</v>
      </c>
      <c r="O18" s="37">
        <v>102.8</v>
      </c>
      <c r="P18" s="37">
        <v>70.2</v>
      </c>
      <c r="Q18" s="37">
        <v>73.400000000000006</v>
      </c>
      <c r="R18" s="37">
        <v>77.099999999999994</v>
      </c>
      <c r="S18" s="37">
        <v>76.2</v>
      </c>
      <c r="T18" s="37">
        <v>99.8</v>
      </c>
      <c r="U18" s="37">
        <v>77.099999999999994</v>
      </c>
      <c r="V18" s="37">
        <v>74.099999999999994</v>
      </c>
      <c r="W18" s="37">
        <v>99.5</v>
      </c>
      <c r="X18" s="37">
        <v>85.4</v>
      </c>
      <c r="Y18" s="37">
        <v>70.599999999999994</v>
      </c>
      <c r="Z18" s="37">
        <v>66.900000000000006</v>
      </c>
      <c r="AA18" s="37">
        <v>68</v>
      </c>
      <c r="AB18" s="37">
        <v>66.5</v>
      </c>
      <c r="AC18" s="37">
        <v>68</v>
      </c>
      <c r="AD18" s="37">
        <v>68.400000000000006</v>
      </c>
      <c r="AE18" s="37">
        <v>99.3</v>
      </c>
      <c r="AF18" s="37">
        <v>137.80000000000001</v>
      </c>
      <c r="AG18" s="37">
        <v>87.5</v>
      </c>
      <c r="AH18" s="37">
        <v>97.5</v>
      </c>
      <c r="AJ18" s="37">
        <v>142.69999999999999</v>
      </c>
      <c r="AK18" s="37">
        <v>298.89999999999998</v>
      </c>
      <c r="AL18" s="37">
        <v>126.5</v>
      </c>
      <c r="AM18" s="37">
        <v>131.80000000000001</v>
      </c>
      <c r="AN18" s="37">
        <v>83.6</v>
      </c>
      <c r="AO18" s="37">
        <v>135.9</v>
      </c>
      <c r="AP18" s="37">
        <v>59.3</v>
      </c>
      <c r="AQ18" s="37">
        <v>75.900000000000006</v>
      </c>
      <c r="AR18" s="37">
        <v>74.900000000000006</v>
      </c>
      <c r="AS18" s="37">
        <v>78.7</v>
      </c>
      <c r="AT18" s="37">
        <v>74.3</v>
      </c>
      <c r="AU18" s="37">
        <v>74.900000000000006</v>
      </c>
      <c r="AV18" s="37">
        <v>75.5</v>
      </c>
      <c r="AW18" s="37">
        <v>72.099999999999994</v>
      </c>
      <c r="AX18" s="37">
        <v>80.099999999999994</v>
      </c>
      <c r="AY18" s="37">
        <v>81.8</v>
      </c>
      <c r="AZ18" s="37">
        <v>72.099999999999994</v>
      </c>
      <c r="BA18" s="37">
        <v>70</v>
      </c>
      <c r="BB18" s="37">
        <v>82.6</v>
      </c>
      <c r="BC18" s="37">
        <v>118.3</v>
      </c>
      <c r="BD18" s="37">
        <v>52</v>
      </c>
      <c r="BE18" s="37">
        <v>95.1</v>
      </c>
      <c r="BF18" s="37">
        <v>66.2</v>
      </c>
      <c r="BG18" s="37">
        <v>100.8</v>
      </c>
      <c r="BH18" s="37">
        <v>153.6</v>
      </c>
      <c r="BI18" s="37">
        <v>53.2</v>
      </c>
      <c r="BJ18" s="37">
        <v>52.8</v>
      </c>
      <c r="BK18" s="37">
        <v>67.2</v>
      </c>
      <c r="BL18" s="37">
        <v>51.4</v>
      </c>
      <c r="BM18" s="37">
        <v>92.6</v>
      </c>
      <c r="BN18" s="37">
        <v>1621</v>
      </c>
      <c r="BO18" s="37">
        <v>93</v>
      </c>
      <c r="BP18" s="37">
        <v>61.3</v>
      </c>
      <c r="BQ18" s="37">
        <v>67.900000000000006</v>
      </c>
      <c r="BR18" s="37">
        <v>74.7</v>
      </c>
      <c r="BS18" s="37">
        <v>68.5</v>
      </c>
      <c r="BT18" s="37">
        <v>98.2</v>
      </c>
      <c r="BU18" s="37">
        <v>78.400000000000006</v>
      </c>
      <c r="BV18" s="37">
        <v>55.9</v>
      </c>
      <c r="BW18" s="37">
        <v>40.200000000000003</v>
      </c>
      <c r="BY18" s="37">
        <v>56.9</v>
      </c>
      <c r="BZ18" s="37">
        <v>89.2</v>
      </c>
    </row>
    <row r="19" spans="1:78">
      <c r="A19" s="37">
        <v>1982</v>
      </c>
      <c r="B19" s="37">
        <v>83.2</v>
      </c>
      <c r="C19" s="39">
        <f t="shared" si="0"/>
        <v>2.8430160692212603E-2</v>
      </c>
      <c r="D19" s="37">
        <v>83.2</v>
      </c>
      <c r="E19" s="37">
        <v>85</v>
      </c>
      <c r="F19" s="37">
        <v>85.3</v>
      </c>
      <c r="G19" s="37">
        <v>80.5</v>
      </c>
      <c r="H19" s="37">
        <v>81.2</v>
      </c>
      <c r="I19" s="37">
        <v>79.3</v>
      </c>
      <c r="J19" s="37">
        <v>81.7</v>
      </c>
      <c r="K19" s="37">
        <v>91.4</v>
      </c>
      <c r="L19" s="37">
        <v>91</v>
      </c>
      <c r="M19" s="37">
        <v>102.5</v>
      </c>
      <c r="N19" s="37">
        <v>84.9</v>
      </c>
      <c r="O19" s="37">
        <v>98</v>
      </c>
      <c r="P19" s="37">
        <v>66.5</v>
      </c>
      <c r="Q19" s="37">
        <v>66.099999999999994</v>
      </c>
      <c r="R19" s="37">
        <v>74.599999999999994</v>
      </c>
      <c r="S19" s="37">
        <v>73.5</v>
      </c>
      <c r="T19" s="37">
        <v>100</v>
      </c>
      <c r="U19" s="37">
        <v>79.7</v>
      </c>
      <c r="V19" s="37">
        <v>77</v>
      </c>
      <c r="W19" s="37">
        <v>101.9</v>
      </c>
      <c r="X19" s="37">
        <v>87.6</v>
      </c>
      <c r="Y19" s="37">
        <v>73</v>
      </c>
      <c r="Z19" s="37">
        <v>69.3</v>
      </c>
      <c r="AA19" s="37">
        <v>70</v>
      </c>
      <c r="AB19" s="37">
        <v>69.2</v>
      </c>
      <c r="AC19" s="37">
        <v>70.7</v>
      </c>
      <c r="AD19" s="37">
        <v>69.3</v>
      </c>
      <c r="AE19" s="37">
        <v>102.7</v>
      </c>
      <c r="AF19" s="37">
        <v>138.5</v>
      </c>
      <c r="AG19" s="37">
        <v>87.9</v>
      </c>
      <c r="AH19" s="37">
        <v>107.7</v>
      </c>
      <c r="AJ19" s="37">
        <v>143.9</v>
      </c>
      <c r="AK19" s="37">
        <v>298.89999999999998</v>
      </c>
      <c r="AL19" s="37">
        <v>125</v>
      </c>
      <c r="AM19" s="37">
        <v>133.9</v>
      </c>
      <c r="AN19" s="37">
        <v>85.2</v>
      </c>
      <c r="AO19" s="37">
        <v>135.9</v>
      </c>
      <c r="AP19" s="37">
        <v>62.1</v>
      </c>
      <c r="AQ19" s="37">
        <v>78.099999999999994</v>
      </c>
      <c r="AR19" s="37">
        <v>77.5</v>
      </c>
      <c r="AS19" s="37">
        <v>81.099999999999994</v>
      </c>
      <c r="AT19" s="37">
        <v>77.099999999999994</v>
      </c>
      <c r="AU19" s="37">
        <v>77</v>
      </c>
      <c r="AV19" s="37">
        <v>77.8</v>
      </c>
      <c r="AW19" s="37">
        <v>73.5</v>
      </c>
      <c r="AX19" s="37">
        <v>81.099999999999994</v>
      </c>
      <c r="AY19" s="37">
        <v>83.6</v>
      </c>
      <c r="AZ19" s="37">
        <v>73.7</v>
      </c>
      <c r="BA19" s="37">
        <v>72</v>
      </c>
      <c r="BB19" s="37">
        <v>85.9</v>
      </c>
      <c r="BC19" s="37">
        <v>122.1</v>
      </c>
      <c r="BD19" s="37">
        <v>53.3</v>
      </c>
      <c r="BE19" s="37">
        <v>99.9</v>
      </c>
      <c r="BF19" s="37">
        <v>71.900000000000006</v>
      </c>
      <c r="BG19" s="37">
        <v>105.9</v>
      </c>
      <c r="BH19" s="37">
        <v>151.9</v>
      </c>
      <c r="BI19" s="37">
        <v>56.4</v>
      </c>
      <c r="BJ19" s="37">
        <v>56.3</v>
      </c>
      <c r="BK19" s="37">
        <v>68.5</v>
      </c>
      <c r="BL19" s="37">
        <v>54.2</v>
      </c>
      <c r="BM19" s="37">
        <v>94.4</v>
      </c>
      <c r="BN19" s="37">
        <v>1575.3</v>
      </c>
      <c r="BO19" s="37">
        <v>94.5</v>
      </c>
      <c r="BP19" s="37">
        <v>62.2</v>
      </c>
      <c r="BQ19" s="37">
        <v>70.099999999999994</v>
      </c>
      <c r="BR19" s="37">
        <v>76</v>
      </c>
      <c r="BS19" s="37">
        <v>70.900000000000006</v>
      </c>
      <c r="BT19" s="37">
        <v>101.3</v>
      </c>
      <c r="BU19" s="37">
        <v>78.599999999999994</v>
      </c>
      <c r="BV19" s="37">
        <v>55.9</v>
      </c>
      <c r="BW19" s="37">
        <v>42.3</v>
      </c>
      <c r="BY19" s="37">
        <v>59.9</v>
      </c>
      <c r="BZ19" s="37">
        <v>92</v>
      </c>
    </row>
    <row r="20" spans="1:78">
      <c r="A20" s="37">
        <v>1983</v>
      </c>
      <c r="B20" s="37">
        <v>84.7</v>
      </c>
      <c r="C20" s="39">
        <f t="shared" si="0"/>
        <v>1.8028846153846256E-2</v>
      </c>
      <c r="D20" s="37">
        <v>84.7</v>
      </c>
      <c r="E20" s="37">
        <v>86.6</v>
      </c>
      <c r="F20" s="37">
        <v>86.8</v>
      </c>
      <c r="G20" s="37">
        <v>82.4</v>
      </c>
      <c r="H20" s="37">
        <v>82.9</v>
      </c>
      <c r="I20" s="37">
        <v>81.400000000000006</v>
      </c>
      <c r="J20" s="37">
        <v>83.3</v>
      </c>
      <c r="K20" s="37">
        <v>93.7</v>
      </c>
      <c r="L20" s="37">
        <v>91.2</v>
      </c>
      <c r="M20" s="37">
        <v>102</v>
      </c>
      <c r="N20" s="37">
        <v>86.4</v>
      </c>
      <c r="O20" s="37">
        <v>96.2</v>
      </c>
      <c r="P20" s="37">
        <v>71.3</v>
      </c>
      <c r="Q20" s="37">
        <v>72</v>
      </c>
      <c r="R20" s="37">
        <v>74.3</v>
      </c>
      <c r="S20" s="37">
        <v>73.3</v>
      </c>
      <c r="T20" s="37">
        <v>100.2</v>
      </c>
      <c r="U20" s="37">
        <v>80.599999999999994</v>
      </c>
      <c r="V20" s="37">
        <v>78.8</v>
      </c>
      <c r="W20" s="37">
        <v>102.7</v>
      </c>
      <c r="X20" s="37">
        <v>89.9</v>
      </c>
      <c r="Y20" s="37">
        <v>74.900000000000006</v>
      </c>
      <c r="Z20" s="37">
        <v>71.400000000000006</v>
      </c>
      <c r="AA20" s="37">
        <v>72.099999999999994</v>
      </c>
      <c r="AB20" s="37">
        <v>71.599999999999994</v>
      </c>
      <c r="AC20" s="37">
        <v>73.400000000000006</v>
      </c>
      <c r="AD20" s="37">
        <v>70.7</v>
      </c>
      <c r="AE20" s="37">
        <v>102.4</v>
      </c>
      <c r="AF20" s="37">
        <v>138.5</v>
      </c>
      <c r="AG20" s="37">
        <v>88.1</v>
      </c>
      <c r="AH20" s="37">
        <v>101.8</v>
      </c>
      <c r="AJ20" s="37">
        <v>144.80000000000001</v>
      </c>
      <c r="AK20" s="37">
        <v>296.5</v>
      </c>
      <c r="AL20" s="37">
        <v>125.7</v>
      </c>
      <c r="AM20" s="37">
        <v>135.9</v>
      </c>
      <c r="AN20" s="37">
        <v>86.4</v>
      </c>
      <c r="AO20" s="37">
        <v>136.9</v>
      </c>
      <c r="AP20" s="37">
        <v>64.400000000000006</v>
      </c>
      <c r="AQ20" s="37">
        <v>79.8</v>
      </c>
      <c r="AR20" s="37">
        <v>79.8</v>
      </c>
      <c r="AS20" s="37">
        <v>85.3</v>
      </c>
      <c r="AT20" s="37">
        <v>78.900000000000006</v>
      </c>
      <c r="AU20" s="37">
        <v>78.5</v>
      </c>
      <c r="AV20" s="37">
        <v>79.5</v>
      </c>
      <c r="AW20" s="37">
        <v>74.900000000000006</v>
      </c>
      <c r="AX20" s="37">
        <v>82.5</v>
      </c>
      <c r="AY20" s="37">
        <v>85.1</v>
      </c>
      <c r="AZ20" s="37">
        <v>74.599999999999994</v>
      </c>
      <c r="BA20" s="37">
        <v>73</v>
      </c>
      <c r="BB20" s="37">
        <v>88.6</v>
      </c>
      <c r="BC20" s="37">
        <v>127.1</v>
      </c>
      <c r="BD20" s="37">
        <v>53.3</v>
      </c>
      <c r="BE20" s="37">
        <v>99.1</v>
      </c>
      <c r="BF20" s="37">
        <v>73.5</v>
      </c>
      <c r="BG20" s="37">
        <v>102.5</v>
      </c>
      <c r="BH20" s="37">
        <v>150.9</v>
      </c>
      <c r="BI20" s="37">
        <v>59.2</v>
      </c>
      <c r="BJ20" s="37">
        <v>59.5</v>
      </c>
      <c r="BK20" s="37">
        <v>68.599999999999994</v>
      </c>
      <c r="BL20" s="37">
        <v>56.2</v>
      </c>
      <c r="BM20" s="37">
        <v>96.7</v>
      </c>
      <c r="BN20" s="37">
        <v>1539.8</v>
      </c>
      <c r="BO20" s="37">
        <v>97.2</v>
      </c>
      <c r="BP20" s="37">
        <v>63.2</v>
      </c>
      <c r="BQ20" s="37">
        <v>72.599999999999994</v>
      </c>
      <c r="BR20" s="37">
        <v>79</v>
      </c>
      <c r="BS20" s="37">
        <v>72.5</v>
      </c>
      <c r="BT20" s="37">
        <v>103.5</v>
      </c>
      <c r="BU20" s="37">
        <v>79.5</v>
      </c>
      <c r="BV20" s="37">
        <v>60.4</v>
      </c>
      <c r="BW20" s="37">
        <v>50.9</v>
      </c>
      <c r="BY20" s="37">
        <v>62.4</v>
      </c>
      <c r="BZ20" s="37">
        <v>94.2</v>
      </c>
    </row>
    <row r="21" spans="1:78">
      <c r="A21" s="37">
        <v>1984</v>
      </c>
      <c r="B21" s="37">
        <v>86.7</v>
      </c>
      <c r="C21" s="39">
        <f t="shared" si="0"/>
        <v>2.3612750885478206E-2</v>
      </c>
      <c r="D21" s="37">
        <v>86.5</v>
      </c>
      <c r="E21" s="37">
        <v>88.5</v>
      </c>
      <c r="F21" s="37">
        <v>88.7</v>
      </c>
      <c r="G21" s="37">
        <v>84.6</v>
      </c>
      <c r="H21" s="37">
        <v>85.2</v>
      </c>
      <c r="I21" s="37">
        <v>84.4</v>
      </c>
      <c r="J21" s="37">
        <v>85.5</v>
      </c>
      <c r="K21" s="37">
        <v>97.2</v>
      </c>
      <c r="L21" s="37">
        <v>91.3</v>
      </c>
      <c r="M21" s="37">
        <v>102.3</v>
      </c>
      <c r="N21" s="37">
        <v>86.5</v>
      </c>
      <c r="O21" s="37">
        <v>97.3</v>
      </c>
      <c r="P21" s="37">
        <v>75.599999999999994</v>
      </c>
      <c r="Q21" s="37">
        <v>75.8</v>
      </c>
      <c r="R21" s="37">
        <v>79.2</v>
      </c>
      <c r="S21" s="37">
        <v>78.3</v>
      </c>
      <c r="T21" s="37">
        <v>102.9</v>
      </c>
      <c r="U21" s="37">
        <v>81.3</v>
      </c>
      <c r="V21" s="37">
        <v>80.099999999999994</v>
      </c>
      <c r="W21" s="37">
        <v>103.3</v>
      </c>
      <c r="X21" s="37">
        <v>98.4</v>
      </c>
      <c r="Y21" s="37">
        <v>77.099999999999994</v>
      </c>
      <c r="Z21" s="37">
        <v>73</v>
      </c>
      <c r="AA21" s="37">
        <v>74</v>
      </c>
      <c r="AB21" s="37">
        <v>73.2</v>
      </c>
      <c r="AC21" s="37">
        <v>75.900000000000006</v>
      </c>
      <c r="AD21" s="37">
        <v>71.8</v>
      </c>
      <c r="AE21" s="37">
        <v>102.3</v>
      </c>
      <c r="AF21" s="37">
        <v>138.5</v>
      </c>
      <c r="AG21" s="37">
        <v>88.4</v>
      </c>
      <c r="AH21" s="37">
        <v>94.3</v>
      </c>
      <c r="AJ21" s="37">
        <v>145.9</v>
      </c>
      <c r="AK21" s="37">
        <v>296.2</v>
      </c>
      <c r="AL21" s="37">
        <v>125.8</v>
      </c>
      <c r="AM21" s="37">
        <v>136.9</v>
      </c>
      <c r="AN21" s="37">
        <v>88.6</v>
      </c>
      <c r="AO21" s="37">
        <v>137.19999999999999</v>
      </c>
      <c r="AP21" s="37">
        <v>66.900000000000006</v>
      </c>
      <c r="AQ21" s="37">
        <v>81.900000000000006</v>
      </c>
      <c r="AR21" s="37">
        <v>82.6</v>
      </c>
      <c r="AS21" s="37">
        <v>89</v>
      </c>
      <c r="AT21" s="37">
        <v>81.5</v>
      </c>
      <c r="AU21" s="37">
        <v>80.3</v>
      </c>
      <c r="AV21" s="37">
        <v>81.5</v>
      </c>
      <c r="AW21" s="37">
        <v>76.2</v>
      </c>
      <c r="AX21" s="37">
        <v>83.7</v>
      </c>
      <c r="AY21" s="37">
        <v>86.2</v>
      </c>
      <c r="AZ21" s="37">
        <v>75.400000000000006</v>
      </c>
      <c r="BA21" s="37">
        <v>75.599999999999994</v>
      </c>
      <c r="BB21" s="37">
        <v>95.6</v>
      </c>
      <c r="BC21" s="37">
        <v>131.1</v>
      </c>
      <c r="BD21" s="37">
        <v>54.3</v>
      </c>
      <c r="BE21" s="37">
        <v>100</v>
      </c>
      <c r="BF21" s="37">
        <v>77.7</v>
      </c>
      <c r="BG21" s="37">
        <v>100.8</v>
      </c>
      <c r="BH21" s="37">
        <v>147.5</v>
      </c>
      <c r="BI21" s="37">
        <v>61.8</v>
      </c>
      <c r="BJ21" s="37">
        <v>62.1</v>
      </c>
      <c r="BK21" s="37">
        <v>69.400000000000006</v>
      </c>
      <c r="BL21" s="37">
        <v>58.6</v>
      </c>
      <c r="BM21" s="37">
        <v>98.6</v>
      </c>
      <c r="BN21" s="37">
        <v>1504.4</v>
      </c>
      <c r="BO21" s="37">
        <v>98.4</v>
      </c>
      <c r="BP21" s="37">
        <v>63.6</v>
      </c>
      <c r="BQ21" s="37">
        <v>75.400000000000006</v>
      </c>
      <c r="BR21" s="37">
        <v>80.8</v>
      </c>
      <c r="BS21" s="37">
        <v>73.900000000000006</v>
      </c>
      <c r="BT21" s="37">
        <v>105.1</v>
      </c>
      <c r="BU21" s="37">
        <v>80</v>
      </c>
      <c r="BV21" s="37">
        <v>62.6</v>
      </c>
      <c r="BW21" s="37">
        <v>57.9</v>
      </c>
      <c r="BY21" s="37">
        <v>64.599999999999994</v>
      </c>
      <c r="BZ21" s="37">
        <v>96.8</v>
      </c>
    </row>
    <row r="22" spans="1:78">
      <c r="A22" s="37">
        <v>1985</v>
      </c>
      <c r="B22" s="37">
        <v>88.4</v>
      </c>
      <c r="C22" s="39">
        <f t="shared" si="0"/>
        <v>1.9607843137254832E-2</v>
      </c>
      <c r="D22" s="37">
        <v>88.3</v>
      </c>
      <c r="E22" s="37">
        <v>90.3</v>
      </c>
      <c r="F22" s="37">
        <v>90.4</v>
      </c>
      <c r="G22" s="37">
        <v>87</v>
      </c>
      <c r="H22" s="37">
        <v>86.7</v>
      </c>
      <c r="I22" s="37">
        <v>86.5</v>
      </c>
      <c r="J22" s="37">
        <v>86.7</v>
      </c>
      <c r="K22" s="37">
        <v>99.3</v>
      </c>
      <c r="L22" s="37">
        <v>93.4</v>
      </c>
      <c r="M22" s="37">
        <v>104.8</v>
      </c>
      <c r="N22" s="37">
        <v>86</v>
      </c>
      <c r="O22" s="37">
        <v>98.4</v>
      </c>
      <c r="P22" s="37">
        <v>73.900000000000006</v>
      </c>
      <c r="Q22" s="37">
        <v>72.900000000000006</v>
      </c>
      <c r="R22" s="37">
        <v>88.3</v>
      </c>
      <c r="S22" s="37">
        <v>87.3</v>
      </c>
      <c r="T22" s="37">
        <v>104.8</v>
      </c>
      <c r="U22" s="37">
        <v>81.900000000000006</v>
      </c>
      <c r="V22" s="37">
        <v>80.8</v>
      </c>
      <c r="W22" s="37">
        <v>104.9</v>
      </c>
      <c r="X22" s="37">
        <v>100.5</v>
      </c>
      <c r="Y22" s="37">
        <v>78.8</v>
      </c>
      <c r="Z22" s="37">
        <v>74.900000000000006</v>
      </c>
      <c r="AA22" s="37">
        <v>76</v>
      </c>
      <c r="AB22" s="37">
        <v>75.2</v>
      </c>
      <c r="AC22" s="37">
        <v>78.3</v>
      </c>
      <c r="AD22" s="37">
        <v>73.2</v>
      </c>
      <c r="AE22" s="37">
        <v>101.9</v>
      </c>
      <c r="AF22" s="37">
        <v>138.5</v>
      </c>
      <c r="AG22" s="37">
        <v>88.5</v>
      </c>
      <c r="AH22" s="37">
        <v>86.9</v>
      </c>
      <c r="AI22" s="37">
        <v>65</v>
      </c>
      <c r="AJ22" s="37">
        <v>147</v>
      </c>
      <c r="AK22" s="37">
        <v>294.2</v>
      </c>
      <c r="AL22" s="37">
        <v>126.2</v>
      </c>
      <c r="AM22" s="37">
        <v>137.5</v>
      </c>
      <c r="AN22" s="37">
        <v>90.6</v>
      </c>
      <c r="AO22" s="37">
        <v>137.30000000000001</v>
      </c>
      <c r="AP22" s="37">
        <v>69.2</v>
      </c>
      <c r="AQ22" s="37">
        <v>84.7</v>
      </c>
      <c r="AR22" s="37">
        <v>86.5</v>
      </c>
      <c r="AS22" s="37">
        <v>91</v>
      </c>
      <c r="AT22" s="37">
        <v>85.9</v>
      </c>
      <c r="AU22" s="37">
        <v>82.2</v>
      </c>
      <c r="AV22" s="37">
        <v>83.7</v>
      </c>
      <c r="AW22" s="37">
        <v>77.3</v>
      </c>
      <c r="AX22" s="37">
        <v>85.2</v>
      </c>
      <c r="AY22" s="37">
        <v>88</v>
      </c>
      <c r="AZ22" s="37">
        <v>76.3</v>
      </c>
      <c r="BA22" s="37">
        <v>80</v>
      </c>
      <c r="BB22" s="37">
        <v>97</v>
      </c>
      <c r="BC22" s="37">
        <v>133.9</v>
      </c>
      <c r="BD22" s="37">
        <v>59.1</v>
      </c>
      <c r="BE22" s="37">
        <v>102.2</v>
      </c>
      <c r="BF22" s="37">
        <v>81</v>
      </c>
      <c r="BG22" s="37">
        <v>102.3</v>
      </c>
      <c r="BH22" s="37">
        <v>145.80000000000001</v>
      </c>
      <c r="BI22" s="37">
        <v>64.5</v>
      </c>
      <c r="BJ22" s="37">
        <v>64.8</v>
      </c>
      <c r="BK22" s="37">
        <v>69.8</v>
      </c>
      <c r="BL22" s="37">
        <v>62.3</v>
      </c>
      <c r="BM22" s="37">
        <v>100.6</v>
      </c>
      <c r="BN22" s="37">
        <v>1476.4</v>
      </c>
      <c r="BO22" s="37">
        <v>100.3</v>
      </c>
      <c r="BP22" s="37">
        <v>64.400000000000006</v>
      </c>
      <c r="BQ22" s="37">
        <v>77.7</v>
      </c>
      <c r="BR22" s="37">
        <v>81.900000000000006</v>
      </c>
      <c r="BS22" s="37">
        <v>75.2</v>
      </c>
      <c r="BT22" s="37">
        <v>107.7</v>
      </c>
      <c r="BU22" s="37">
        <v>80.599999999999994</v>
      </c>
      <c r="BV22" s="37">
        <v>62.6</v>
      </c>
      <c r="BW22" s="37">
        <v>61.1</v>
      </c>
      <c r="BY22" s="37">
        <v>67</v>
      </c>
      <c r="BZ22" s="37">
        <v>99.4</v>
      </c>
    </row>
    <row r="23" spans="1:78">
      <c r="A23" s="37">
        <v>1986</v>
      </c>
      <c r="B23" s="37">
        <v>89</v>
      </c>
      <c r="C23" s="39">
        <f t="shared" si="0"/>
        <v>6.7873303167420573E-3</v>
      </c>
      <c r="D23" s="37">
        <v>89</v>
      </c>
      <c r="E23" s="37">
        <v>90.7</v>
      </c>
      <c r="F23" s="37">
        <v>91</v>
      </c>
      <c r="G23" s="37">
        <v>88.6</v>
      </c>
      <c r="H23" s="37">
        <v>86.9</v>
      </c>
      <c r="I23" s="37">
        <v>84.3</v>
      </c>
      <c r="J23" s="37">
        <v>87.4</v>
      </c>
      <c r="K23" s="37">
        <v>100.3</v>
      </c>
      <c r="L23" s="37">
        <v>94.5</v>
      </c>
      <c r="M23" s="37">
        <v>105.7</v>
      </c>
      <c r="N23" s="37">
        <v>85</v>
      </c>
      <c r="O23" s="37">
        <v>99.3</v>
      </c>
      <c r="P23" s="37">
        <v>73</v>
      </c>
      <c r="Q23" s="37">
        <v>71.2</v>
      </c>
      <c r="R23" s="37">
        <v>81.900000000000006</v>
      </c>
      <c r="S23" s="37">
        <v>80.7</v>
      </c>
      <c r="T23" s="37">
        <v>104.3</v>
      </c>
      <c r="U23" s="37">
        <v>82.5</v>
      </c>
      <c r="V23" s="37">
        <v>81.400000000000006</v>
      </c>
      <c r="W23" s="37">
        <v>105.8</v>
      </c>
      <c r="X23" s="37">
        <v>100.5</v>
      </c>
      <c r="Y23" s="37">
        <v>80.099999999999994</v>
      </c>
      <c r="Z23" s="37">
        <v>76.7</v>
      </c>
      <c r="AA23" s="37">
        <v>77.599999999999994</v>
      </c>
      <c r="AB23" s="37">
        <v>77.099999999999994</v>
      </c>
      <c r="AC23" s="37">
        <v>80.3</v>
      </c>
      <c r="AD23" s="37">
        <v>74.3</v>
      </c>
      <c r="AE23" s="37">
        <v>96.8</v>
      </c>
      <c r="AF23" s="37">
        <v>131.6</v>
      </c>
      <c r="AG23" s="37">
        <v>84.6</v>
      </c>
      <c r="AH23" s="37">
        <v>72.3</v>
      </c>
      <c r="AI23" s="37">
        <v>66.599999999999994</v>
      </c>
      <c r="AJ23" s="37">
        <v>147</v>
      </c>
      <c r="AK23" s="37">
        <v>290.3</v>
      </c>
      <c r="AL23" s="37">
        <v>127.5</v>
      </c>
      <c r="AM23" s="37">
        <v>138.80000000000001</v>
      </c>
      <c r="AN23" s="37">
        <v>91.1</v>
      </c>
      <c r="AO23" s="37">
        <v>137</v>
      </c>
      <c r="AP23" s="37">
        <v>71.2</v>
      </c>
      <c r="AQ23" s="37">
        <v>86.5</v>
      </c>
      <c r="AR23" s="37">
        <v>89</v>
      </c>
      <c r="AS23" s="37">
        <v>91.9</v>
      </c>
      <c r="AT23" s="37">
        <v>88.7</v>
      </c>
      <c r="AU23" s="37">
        <v>84</v>
      </c>
      <c r="AV23" s="37">
        <v>86.1</v>
      </c>
      <c r="AW23" s="37">
        <v>77.900000000000006</v>
      </c>
      <c r="AX23" s="37">
        <v>86</v>
      </c>
      <c r="AY23" s="37">
        <v>89.3</v>
      </c>
      <c r="AZ23" s="37">
        <v>77.099999999999994</v>
      </c>
      <c r="BA23" s="37">
        <v>81.5</v>
      </c>
      <c r="BB23" s="37">
        <v>98.3</v>
      </c>
      <c r="BC23" s="37">
        <v>135</v>
      </c>
      <c r="BD23" s="37">
        <v>60.5</v>
      </c>
      <c r="BE23" s="37">
        <v>101.5</v>
      </c>
      <c r="BF23" s="37">
        <v>83.2</v>
      </c>
      <c r="BG23" s="37">
        <v>99.3</v>
      </c>
      <c r="BH23" s="37">
        <v>145.19999999999999</v>
      </c>
      <c r="BI23" s="37">
        <v>66.900000000000006</v>
      </c>
      <c r="BJ23" s="37">
        <v>67.400000000000006</v>
      </c>
      <c r="BK23" s="37">
        <v>69.900000000000006</v>
      </c>
      <c r="BL23" s="37">
        <v>64</v>
      </c>
      <c r="BM23" s="37">
        <v>102.2</v>
      </c>
      <c r="BN23" s="37">
        <v>1415.8</v>
      </c>
      <c r="BO23" s="37">
        <v>101.3</v>
      </c>
      <c r="BP23" s="37">
        <v>67.099999999999994</v>
      </c>
      <c r="BQ23" s="37">
        <v>79.400000000000006</v>
      </c>
      <c r="BR23" s="37">
        <v>83.5</v>
      </c>
      <c r="BS23" s="37">
        <v>76</v>
      </c>
      <c r="BT23" s="37">
        <v>108.2</v>
      </c>
      <c r="BU23" s="37">
        <v>79.400000000000006</v>
      </c>
      <c r="BV23" s="37">
        <v>67.2</v>
      </c>
      <c r="BW23" s="37">
        <v>62.8</v>
      </c>
      <c r="BY23" s="37">
        <v>69</v>
      </c>
      <c r="BZ23" s="37">
        <v>101.1</v>
      </c>
    </row>
    <row r="24" spans="1:78">
      <c r="A24" s="37">
        <v>1987</v>
      </c>
      <c r="B24" s="37">
        <v>89</v>
      </c>
      <c r="C24" s="39">
        <f t="shared" si="0"/>
        <v>0</v>
      </c>
      <c r="D24" s="37">
        <v>89.2</v>
      </c>
      <c r="E24" s="37">
        <v>90.5</v>
      </c>
      <c r="F24" s="37">
        <v>91</v>
      </c>
      <c r="G24" s="37">
        <v>89.8</v>
      </c>
      <c r="H24" s="37">
        <v>86.1</v>
      </c>
      <c r="I24" s="37">
        <v>82.2</v>
      </c>
      <c r="J24" s="37">
        <v>86.9</v>
      </c>
      <c r="K24" s="37">
        <v>100.2</v>
      </c>
      <c r="L24" s="37">
        <v>93</v>
      </c>
      <c r="M24" s="37">
        <v>102.8</v>
      </c>
      <c r="N24" s="37">
        <v>83.3</v>
      </c>
      <c r="O24" s="37">
        <v>89.8</v>
      </c>
      <c r="P24" s="37">
        <v>72.400000000000006</v>
      </c>
      <c r="Q24" s="37">
        <v>70.7</v>
      </c>
      <c r="R24" s="37">
        <v>77.8</v>
      </c>
      <c r="S24" s="37">
        <v>76.5</v>
      </c>
      <c r="T24" s="37">
        <v>101.9</v>
      </c>
      <c r="U24" s="37">
        <v>82.8</v>
      </c>
      <c r="V24" s="37">
        <v>82.2</v>
      </c>
      <c r="W24" s="37">
        <v>103.9</v>
      </c>
      <c r="X24" s="37">
        <v>100.4</v>
      </c>
      <c r="Y24" s="37">
        <v>80.900000000000006</v>
      </c>
      <c r="Z24" s="37">
        <v>78.900000000000006</v>
      </c>
      <c r="AA24" s="37">
        <v>79.400000000000006</v>
      </c>
      <c r="AB24" s="37">
        <v>79.5</v>
      </c>
      <c r="AC24" s="37">
        <v>82.8</v>
      </c>
      <c r="AD24" s="37">
        <v>75.2</v>
      </c>
      <c r="AE24" s="37">
        <v>89.7</v>
      </c>
      <c r="AF24" s="37">
        <v>122.3</v>
      </c>
      <c r="AG24" s="37">
        <v>78.7</v>
      </c>
      <c r="AH24" s="37">
        <v>54.6</v>
      </c>
      <c r="AI24" s="37">
        <v>67.5</v>
      </c>
      <c r="AJ24" s="37">
        <v>146.1</v>
      </c>
      <c r="AK24" s="37">
        <v>284.5</v>
      </c>
      <c r="AL24" s="37">
        <v>128.69999999999999</v>
      </c>
      <c r="AM24" s="37">
        <v>136.9</v>
      </c>
      <c r="AN24" s="37">
        <v>91.4</v>
      </c>
      <c r="AO24" s="37">
        <v>136.30000000000001</v>
      </c>
      <c r="AP24" s="37">
        <v>72.7</v>
      </c>
      <c r="AQ24" s="37">
        <v>87.4</v>
      </c>
      <c r="AR24" s="37">
        <v>89.9</v>
      </c>
      <c r="AS24" s="37">
        <v>93</v>
      </c>
      <c r="AT24" s="37">
        <v>89.6</v>
      </c>
      <c r="AU24" s="37">
        <v>85.4</v>
      </c>
      <c r="AV24" s="37">
        <v>88</v>
      </c>
      <c r="AW24" s="37">
        <v>78.3</v>
      </c>
      <c r="AX24" s="37">
        <v>86.9</v>
      </c>
      <c r="AY24" s="37">
        <v>90.2</v>
      </c>
      <c r="AZ24" s="37">
        <v>77.8</v>
      </c>
      <c r="BA24" s="37">
        <v>83.1</v>
      </c>
      <c r="BB24" s="37">
        <v>100.4</v>
      </c>
      <c r="BC24" s="37">
        <v>135.5</v>
      </c>
      <c r="BD24" s="37">
        <v>61.9</v>
      </c>
      <c r="BE24" s="37">
        <v>102.2</v>
      </c>
      <c r="BF24" s="37">
        <v>84.9</v>
      </c>
      <c r="BG24" s="37">
        <v>99.7</v>
      </c>
      <c r="BH24" s="37">
        <v>144.4</v>
      </c>
      <c r="BI24" s="37">
        <v>69.099999999999994</v>
      </c>
      <c r="BJ24" s="37">
        <v>69.900000000000006</v>
      </c>
      <c r="BK24" s="37">
        <v>71.099999999999994</v>
      </c>
      <c r="BL24" s="37">
        <v>65.7</v>
      </c>
      <c r="BM24" s="37">
        <v>102.7</v>
      </c>
      <c r="BN24" s="37">
        <v>1308.0999999999999</v>
      </c>
      <c r="BO24" s="37">
        <v>101.4</v>
      </c>
      <c r="BP24" s="37">
        <v>68.3</v>
      </c>
      <c r="BQ24" s="37">
        <v>80.900000000000006</v>
      </c>
      <c r="BR24" s="37">
        <v>84.5</v>
      </c>
      <c r="BS24" s="37">
        <v>76.7</v>
      </c>
      <c r="BT24" s="37">
        <v>108.5</v>
      </c>
      <c r="BU24" s="37">
        <v>79</v>
      </c>
      <c r="BV24" s="37">
        <v>69.599999999999994</v>
      </c>
      <c r="BW24" s="37">
        <v>64.2</v>
      </c>
      <c r="BY24" s="37">
        <v>71</v>
      </c>
      <c r="BZ24" s="37">
        <v>102</v>
      </c>
    </row>
    <row r="25" spans="1:78">
      <c r="A25" s="37">
        <v>1988</v>
      </c>
      <c r="B25" s="37">
        <v>89.7</v>
      </c>
      <c r="C25" s="39">
        <f t="shared" si="0"/>
        <v>7.8651685393258397E-3</v>
      </c>
      <c r="D25" s="37">
        <v>89.6</v>
      </c>
      <c r="E25" s="37">
        <v>91</v>
      </c>
      <c r="F25" s="37">
        <v>91.2</v>
      </c>
      <c r="G25" s="37">
        <v>90.9</v>
      </c>
      <c r="H25" s="37">
        <v>86.7</v>
      </c>
      <c r="I25" s="37">
        <v>85.9</v>
      </c>
      <c r="J25" s="37">
        <v>86.9</v>
      </c>
      <c r="K25" s="37">
        <v>99</v>
      </c>
      <c r="L25" s="37">
        <v>92.3</v>
      </c>
      <c r="M25" s="37">
        <v>99.4</v>
      </c>
      <c r="N25" s="37">
        <v>82.6</v>
      </c>
      <c r="O25" s="37">
        <v>88.9</v>
      </c>
      <c r="P25" s="37">
        <v>79.2</v>
      </c>
      <c r="Q25" s="37">
        <v>81.3</v>
      </c>
      <c r="R25" s="37">
        <v>78.5</v>
      </c>
      <c r="S25" s="37">
        <v>77.3</v>
      </c>
      <c r="T25" s="37">
        <v>100.7</v>
      </c>
      <c r="U25" s="37">
        <v>82.5</v>
      </c>
      <c r="V25" s="37">
        <v>82.3</v>
      </c>
      <c r="W25" s="37">
        <v>101.8</v>
      </c>
      <c r="X25" s="37">
        <v>100.4</v>
      </c>
      <c r="Y25" s="37">
        <v>81.5</v>
      </c>
      <c r="Z25" s="37">
        <v>80.599999999999994</v>
      </c>
      <c r="AA25" s="37">
        <v>81.2</v>
      </c>
      <c r="AB25" s="37">
        <v>81.3</v>
      </c>
      <c r="AC25" s="37">
        <v>85</v>
      </c>
      <c r="AD25" s="37">
        <v>76.5</v>
      </c>
      <c r="AE25" s="37">
        <v>87.5</v>
      </c>
      <c r="AF25" s="37">
        <v>119.4</v>
      </c>
      <c r="AG25" s="37">
        <v>76.900000000000006</v>
      </c>
      <c r="AH25" s="37">
        <v>47.8</v>
      </c>
      <c r="AI25" s="37">
        <v>68.7</v>
      </c>
      <c r="AJ25" s="37">
        <v>145.4</v>
      </c>
      <c r="AK25" s="37">
        <v>279.8</v>
      </c>
      <c r="AL25" s="37">
        <v>130.1</v>
      </c>
      <c r="AM25" s="37">
        <v>135.9</v>
      </c>
      <c r="AN25" s="37">
        <v>91.8</v>
      </c>
      <c r="AO25" s="37">
        <v>134.80000000000001</v>
      </c>
      <c r="AP25" s="37">
        <v>74.099999999999994</v>
      </c>
      <c r="AQ25" s="37">
        <v>88.5</v>
      </c>
      <c r="AR25" s="37">
        <v>91.2</v>
      </c>
      <c r="AS25" s="37">
        <v>93.9</v>
      </c>
      <c r="AT25" s="37">
        <v>90.9</v>
      </c>
      <c r="AU25" s="37">
        <v>86.3</v>
      </c>
      <c r="AV25" s="37">
        <v>89.2</v>
      </c>
      <c r="AW25" s="37">
        <v>79</v>
      </c>
      <c r="AX25" s="37">
        <v>87.6</v>
      </c>
      <c r="AY25" s="37">
        <v>90.8</v>
      </c>
      <c r="AZ25" s="37">
        <v>78.5</v>
      </c>
      <c r="BA25" s="37">
        <v>83.4</v>
      </c>
      <c r="BB25" s="37">
        <v>101.1</v>
      </c>
      <c r="BC25" s="37">
        <v>136.30000000000001</v>
      </c>
      <c r="BD25" s="37">
        <v>61.9</v>
      </c>
      <c r="BE25" s="37">
        <v>101.7</v>
      </c>
      <c r="BF25" s="37">
        <v>85.5</v>
      </c>
      <c r="BG25" s="37">
        <v>98.6</v>
      </c>
      <c r="BH25" s="37">
        <v>142.5</v>
      </c>
      <c r="BI25" s="37">
        <v>71.400000000000006</v>
      </c>
      <c r="BJ25" s="37">
        <v>72.5</v>
      </c>
      <c r="BK25" s="37">
        <v>71.3</v>
      </c>
      <c r="BL25" s="37">
        <v>67.5</v>
      </c>
      <c r="BM25" s="37">
        <v>103.3</v>
      </c>
      <c r="BN25" s="37">
        <v>1195.9000000000001</v>
      </c>
      <c r="BO25" s="37">
        <v>103.1</v>
      </c>
      <c r="BP25" s="37">
        <v>68.8</v>
      </c>
      <c r="BQ25" s="37">
        <v>82.3</v>
      </c>
      <c r="BR25" s="37">
        <v>84.8</v>
      </c>
      <c r="BS25" s="37">
        <v>77.400000000000006</v>
      </c>
      <c r="BT25" s="37">
        <v>108.4</v>
      </c>
      <c r="BU25" s="37">
        <v>79.400000000000006</v>
      </c>
      <c r="BV25" s="37">
        <v>69.599999999999994</v>
      </c>
      <c r="BW25" s="37">
        <v>65.8</v>
      </c>
      <c r="BY25" s="37">
        <v>72.900000000000006</v>
      </c>
      <c r="BZ25" s="37">
        <v>102.6</v>
      </c>
    </row>
    <row r="26" spans="1:78">
      <c r="A26" s="37">
        <v>1989</v>
      </c>
      <c r="B26" s="37">
        <v>91.7</v>
      </c>
      <c r="C26" s="39">
        <f t="shared" si="0"/>
        <v>2.2296544035674382E-2</v>
      </c>
      <c r="D26" s="37">
        <v>91.7</v>
      </c>
      <c r="E26" s="37">
        <v>93</v>
      </c>
      <c r="F26" s="37">
        <v>93.3</v>
      </c>
      <c r="G26" s="37">
        <v>93.1</v>
      </c>
      <c r="H26" s="37">
        <v>88.6</v>
      </c>
      <c r="I26" s="37">
        <v>86.9</v>
      </c>
      <c r="J26" s="37">
        <v>89</v>
      </c>
      <c r="K26" s="37">
        <v>100.7</v>
      </c>
      <c r="L26" s="37">
        <v>93.9</v>
      </c>
      <c r="M26" s="37">
        <v>99.9</v>
      </c>
      <c r="N26" s="37">
        <v>83.7</v>
      </c>
      <c r="O26" s="37">
        <v>93.1</v>
      </c>
      <c r="P26" s="37">
        <v>79</v>
      </c>
      <c r="Q26" s="37">
        <v>79.3</v>
      </c>
      <c r="R26" s="37">
        <v>85.4</v>
      </c>
      <c r="S26" s="37">
        <v>84.5</v>
      </c>
      <c r="T26" s="37">
        <v>102.1</v>
      </c>
      <c r="U26" s="37">
        <v>84</v>
      </c>
      <c r="V26" s="37">
        <v>84.6</v>
      </c>
      <c r="W26" s="37">
        <v>103.4</v>
      </c>
      <c r="X26" s="37">
        <v>99.2</v>
      </c>
      <c r="Y26" s="37">
        <v>84.5</v>
      </c>
      <c r="Z26" s="37">
        <v>83</v>
      </c>
      <c r="AA26" s="37">
        <v>83.9</v>
      </c>
      <c r="AB26" s="37">
        <v>83.6</v>
      </c>
      <c r="AC26" s="37">
        <v>87.5</v>
      </c>
      <c r="AD26" s="37">
        <v>79.400000000000006</v>
      </c>
      <c r="AE26" s="37">
        <v>87.2</v>
      </c>
      <c r="AF26" s="37">
        <v>116.6</v>
      </c>
      <c r="AG26" s="37">
        <v>77.3</v>
      </c>
      <c r="AH26" s="37">
        <v>47.1</v>
      </c>
      <c r="AI26" s="37">
        <v>70.400000000000006</v>
      </c>
      <c r="AJ26" s="37">
        <v>146.1</v>
      </c>
      <c r="AK26" s="37">
        <v>273.3</v>
      </c>
      <c r="AL26" s="37">
        <v>132.4</v>
      </c>
      <c r="AM26" s="37">
        <v>137.9</v>
      </c>
      <c r="AN26" s="37">
        <v>94.6</v>
      </c>
      <c r="AO26" s="37">
        <v>134.4</v>
      </c>
      <c r="AP26" s="37">
        <v>76.8</v>
      </c>
      <c r="AQ26" s="37">
        <v>92.4</v>
      </c>
      <c r="AR26" s="37">
        <v>96</v>
      </c>
      <c r="AS26" s="37">
        <v>98.1</v>
      </c>
      <c r="AT26" s="37">
        <v>95.8</v>
      </c>
      <c r="AU26" s="37">
        <v>90</v>
      </c>
      <c r="AV26" s="37">
        <v>93.2</v>
      </c>
      <c r="AW26" s="37">
        <v>81.8</v>
      </c>
      <c r="AX26" s="37">
        <v>90</v>
      </c>
      <c r="AY26" s="37">
        <v>93.5</v>
      </c>
      <c r="AZ26" s="37">
        <v>80.400000000000006</v>
      </c>
      <c r="BA26" s="37">
        <v>84.7</v>
      </c>
      <c r="BB26" s="37">
        <v>103.1</v>
      </c>
      <c r="BC26" s="37">
        <v>140.6</v>
      </c>
      <c r="BD26" s="37">
        <v>62.6</v>
      </c>
      <c r="BE26" s="37">
        <v>102.8</v>
      </c>
      <c r="BF26" s="37">
        <v>87.6</v>
      </c>
      <c r="BG26" s="37">
        <v>99</v>
      </c>
      <c r="BH26" s="37">
        <v>143.6</v>
      </c>
      <c r="BI26" s="37">
        <v>74.3</v>
      </c>
      <c r="BJ26" s="37">
        <v>75.400000000000006</v>
      </c>
      <c r="BK26" s="37">
        <v>72.900000000000006</v>
      </c>
      <c r="BL26" s="37">
        <v>70.400000000000006</v>
      </c>
      <c r="BM26" s="37">
        <v>106.6</v>
      </c>
      <c r="BN26" s="37">
        <v>1111.7</v>
      </c>
      <c r="BO26" s="37">
        <v>105.2</v>
      </c>
      <c r="BP26" s="37">
        <v>74.3</v>
      </c>
      <c r="BQ26" s="37">
        <v>85.6</v>
      </c>
      <c r="BR26" s="37">
        <v>86</v>
      </c>
      <c r="BS26" s="37">
        <v>80.099999999999994</v>
      </c>
      <c r="BT26" s="37">
        <v>109.4</v>
      </c>
      <c r="BU26" s="37">
        <v>80.2</v>
      </c>
      <c r="BV26" s="37">
        <v>69.599999999999994</v>
      </c>
      <c r="BW26" s="37">
        <v>66.099999999999994</v>
      </c>
      <c r="BY26" s="37">
        <v>75.5</v>
      </c>
      <c r="BZ26" s="37">
        <v>105.7</v>
      </c>
    </row>
    <row r="27" spans="1:78">
      <c r="A27" s="37">
        <v>1990</v>
      </c>
      <c r="B27" s="37">
        <v>94.5</v>
      </c>
      <c r="C27" s="39">
        <f t="shared" si="0"/>
        <v>3.0534351145038219E-2</v>
      </c>
      <c r="D27" s="37">
        <v>94.2</v>
      </c>
      <c r="E27" s="37">
        <v>95.9</v>
      </c>
      <c r="F27" s="37">
        <v>95.8</v>
      </c>
      <c r="G27" s="37">
        <v>95.6</v>
      </c>
      <c r="H27" s="37">
        <v>92.2</v>
      </c>
      <c r="I27" s="37">
        <v>96.5</v>
      </c>
      <c r="J27" s="37">
        <v>91.2</v>
      </c>
      <c r="K27" s="37">
        <v>102.4</v>
      </c>
      <c r="L27" s="37">
        <v>97.3</v>
      </c>
      <c r="M27" s="37">
        <v>105.1</v>
      </c>
      <c r="N27" s="37">
        <v>85.9</v>
      </c>
      <c r="O27" s="37">
        <v>98.1</v>
      </c>
      <c r="P27" s="37">
        <v>88.1</v>
      </c>
      <c r="Q27" s="37">
        <v>91.8</v>
      </c>
      <c r="R27" s="37">
        <v>95.2</v>
      </c>
      <c r="S27" s="37">
        <v>94.5</v>
      </c>
      <c r="T27" s="37">
        <v>104.9</v>
      </c>
      <c r="U27" s="37">
        <v>86.4</v>
      </c>
      <c r="V27" s="37">
        <v>86.7</v>
      </c>
      <c r="W27" s="37">
        <v>104.2</v>
      </c>
      <c r="X27" s="37">
        <v>101.4</v>
      </c>
      <c r="Y27" s="37">
        <v>86.5</v>
      </c>
      <c r="Z27" s="37">
        <v>85.5</v>
      </c>
      <c r="AA27" s="37">
        <v>86.7</v>
      </c>
      <c r="AB27" s="37">
        <v>85.9</v>
      </c>
      <c r="AC27" s="37">
        <v>89.8</v>
      </c>
      <c r="AD27" s="37">
        <v>82.8</v>
      </c>
      <c r="AE27" s="37">
        <v>89.3</v>
      </c>
      <c r="AF27" s="37">
        <v>115.5</v>
      </c>
      <c r="AG27" s="37">
        <v>79.2</v>
      </c>
      <c r="AH27" s="37">
        <v>58.5</v>
      </c>
      <c r="AI27" s="37">
        <v>71.5</v>
      </c>
      <c r="AJ27" s="37">
        <v>146.19999999999999</v>
      </c>
      <c r="AK27" s="37">
        <v>269.8</v>
      </c>
      <c r="AL27" s="37">
        <v>133.4</v>
      </c>
      <c r="AM27" s="37">
        <v>137.69999999999999</v>
      </c>
      <c r="AN27" s="37">
        <v>96.6</v>
      </c>
      <c r="AO27" s="37">
        <v>133.69999999999999</v>
      </c>
      <c r="AP27" s="37">
        <v>79</v>
      </c>
      <c r="AQ27" s="37">
        <v>96.8</v>
      </c>
      <c r="AR27" s="37">
        <v>101.3</v>
      </c>
      <c r="AS27" s="37">
        <v>102.1</v>
      </c>
      <c r="AT27" s="37">
        <v>101.3</v>
      </c>
      <c r="AU27" s="37">
        <v>94.4</v>
      </c>
      <c r="AV27" s="37">
        <v>99</v>
      </c>
      <c r="AW27" s="37">
        <v>83.9</v>
      </c>
      <c r="AX27" s="37">
        <v>93.2</v>
      </c>
      <c r="AY27" s="37">
        <v>96.5</v>
      </c>
      <c r="AZ27" s="37">
        <v>82.5</v>
      </c>
      <c r="BA27" s="37">
        <v>85.3</v>
      </c>
      <c r="BB27" s="37">
        <v>103.9</v>
      </c>
      <c r="BC27" s="37">
        <v>136.1</v>
      </c>
      <c r="BD27" s="37">
        <v>63.5</v>
      </c>
      <c r="BE27" s="37">
        <v>104.2</v>
      </c>
      <c r="BF27" s="37">
        <v>88.8</v>
      </c>
      <c r="BG27" s="37">
        <v>101.1</v>
      </c>
      <c r="BH27" s="37">
        <v>142.69999999999999</v>
      </c>
      <c r="BI27" s="37">
        <v>78</v>
      </c>
      <c r="BJ27" s="37">
        <v>79.2</v>
      </c>
      <c r="BK27" s="37">
        <v>74.2</v>
      </c>
      <c r="BL27" s="37">
        <v>74.099999999999994</v>
      </c>
      <c r="BM27" s="37">
        <v>110.2</v>
      </c>
      <c r="BN27" s="37">
        <v>1101.4000000000001</v>
      </c>
      <c r="BO27" s="37">
        <v>107.4</v>
      </c>
      <c r="BP27" s="37">
        <v>76.400000000000006</v>
      </c>
      <c r="BQ27" s="37">
        <v>89.7</v>
      </c>
      <c r="BR27" s="37">
        <v>87</v>
      </c>
      <c r="BS27" s="37">
        <v>81.900000000000006</v>
      </c>
      <c r="BT27" s="37">
        <v>109.3</v>
      </c>
      <c r="BU27" s="37">
        <v>82.5</v>
      </c>
      <c r="BV27" s="37">
        <v>69.599999999999994</v>
      </c>
      <c r="BW27" s="37">
        <v>66.099999999999994</v>
      </c>
      <c r="BY27" s="37">
        <v>78.7</v>
      </c>
      <c r="BZ27" s="37">
        <v>108.8</v>
      </c>
    </row>
    <row r="28" spans="1:78">
      <c r="A28" s="37">
        <v>1991</v>
      </c>
      <c r="B28" s="37">
        <v>97.6</v>
      </c>
      <c r="C28" s="39">
        <f t="shared" si="0"/>
        <v>3.2804232804232836E-2</v>
      </c>
      <c r="D28" s="37">
        <v>96.9</v>
      </c>
      <c r="E28" s="37">
        <v>99.1</v>
      </c>
      <c r="F28" s="37">
        <v>98.5</v>
      </c>
      <c r="G28" s="37">
        <v>98</v>
      </c>
      <c r="H28" s="37">
        <v>96.6</v>
      </c>
      <c r="I28" s="37">
        <v>105.9</v>
      </c>
      <c r="J28" s="37">
        <v>94.6</v>
      </c>
      <c r="K28" s="37">
        <v>104.9</v>
      </c>
      <c r="L28" s="37">
        <v>101.1</v>
      </c>
      <c r="M28" s="37">
        <v>107.8</v>
      </c>
      <c r="N28" s="37">
        <v>88.4</v>
      </c>
      <c r="O28" s="37">
        <v>102.9</v>
      </c>
      <c r="P28" s="37">
        <v>99.8</v>
      </c>
      <c r="Q28" s="37">
        <v>106.3</v>
      </c>
      <c r="R28" s="37">
        <v>106.3</v>
      </c>
      <c r="S28" s="37">
        <v>105.2</v>
      </c>
      <c r="T28" s="37">
        <v>111.7</v>
      </c>
      <c r="U28" s="37">
        <v>89.5</v>
      </c>
      <c r="V28" s="37">
        <v>91.1</v>
      </c>
      <c r="W28" s="37">
        <v>106.2</v>
      </c>
      <c r="X28" s="37">
        <v>103.6</v>
      </c>
      <c r="Y28" s="37">
        <v>88.9</v>
      </c>
      <c r="Z28" s="37">
        <v>88.2</v>
      </c>
      <c r="AA28" s="37">
        <v>89.8</v>
      </c>
      <c r="AB28" s="37">
        <v>88.4</v>
      </c>
      <c r="AC28" s="37">
        <v>92.1</v>
      </c>
      <c r="AD28" s="37">
        <v>87</v>
      </c>
      <c r="AE28" s="37">
        <v>91.3</v>
      </c>
      <c r="AF28" s="37">
        <v>115.5</v>
      </c>
      <c r="AG28" s="37">
        <v>82.4</v>
      </c>
      <c r="AH28" s="37">
        <v>65.400000000000006</v>
      </c>
      <c r="AI28" s="37">
        <v>72.099999999999994</v>
      </c>
      <c r="AJ28" s="37">
        <v>147.4</v>
      </c>
      <c r="AK28" s="37">
        <v>264.10000000000002</v>
      </c>
      <c r="AL28" s="37">
        <v>135.1</v>
      </c>
      <c r="AM28" s="37">
        <v>138</v>
      </c>
      <c r="AN28" s="37">
        <v>101.1</v>
      </c>
      <c r="AO28" s="37">
        <v>136.1</v>
      </c>
      <c r="AP28" s="37">
        <v>81.3</v>
      </c>
      <c r="AQ28" s="37">
        <v>101.3</v>
      </c>
      <c r="AR28" s="37">
        <v>106.5</v>
      </c>
      <c r="AS28" s="37">
        <v>105.2</v>
      </c>
      <c r="AT28" s="37">
        <v>106.9</v>
      </c>
      <c r="AU28" s="37">
        <v>98.5</v>
      </c>
      <c r="AV28" s="37">
        <v>103.7</v>
      </c>
      <c r="AW28" s="37">
        <v>86.7</v>
      </c>
      <c r="AX28" s="37">
        <v>98</v>
      </c>
      <c r="AY28" s="37">
        <v>99.6</v>
      </c>
      <c r="AZ28" s="37">
        <v>85.5</v>
      </c>
      <c r="BA28" s="37">
        <v>85.6</v>
      </c>
      <c r="BB28" s="37">
        <v>106</v>
      </c>
      <c r="BC28" s="37">
        <v>135.4</v>
      </c>
      <c r="BD28" s="37">
        <v>63.9</v>
      </c>
      <c r="BE28" s="37">
        <v>105</v>
      </c>
      <c r="BF28" s="37">
        <v>89.7</v>
      </c>
      <c r="BG28" s="37">
        <v>102.5</v>
      </c>
      <c r="BH28" s="37">
        <v>140.1</v>
      </c>
      <c r="BI28" s="37">
        <v>81.7</v>
      </c>
      <c r="BJ28" s="37">
        <v>82.9</v>
      </c>
      <c r="BK28" s="37">
        <v>79.8</v>
      </c>
      <c r="BL28" s="37">
        <v>78</v>
      </c>
      <c r="BM28" s="37">
        <v>113.4</v>
      </c>
      <c r="BN28" s="37">
        <v>1091.5</v>
      </c>
      <c r="BO28" s="37">
        <v>111.4</v>
      </c>
      <c r="BP28" s="37">
        <v>78.2</v>
      </c>
      <c r="BQ28" s="37">
        <v>92.9</v>
      </c>
      <c r="BR28" s="37">
        <v>88.7</v>
      </c>
      <c r="BS28" s="37">
        <v>84.2</v>
      </c>
      <c r="BT28" s="37">
        <v>109.8</v>
      </c>
      <c r="BU28" s="37">
        <v>85.6</v>
      </c>
      <c r="BV28" s="37">
        <v>69.599999999999994</v>
      </c>
      <c r="BW28" s="37">
        <v>66.099999999999994</v>
      </c>
      <c r="BY28" s="37">
        <v>82.3</v>
      </c>
      <c r="BZ28" s="37">
        <v>111.5</v>
      </c>
    </row>
    <row r="29" spans="1:78">
      <c r="A29" s="37">
        <v>1992</v>
      </c>
      <c r="B29" s="37">
        <v>99.3</v>
      </c>
      <c r="C29" s="39">
        <f t="shared" si="0"/>
        <v>1.7418032786885362E-2</v>
      </c>
      <c r="D29" s="37">
        <v>99.1</v>
      </c>
      <c r="E29" s="37">
        <v>100.7</v>
      </c>
      <c r="F29" s="37">
        <v>100.6</v>
      </c>
      <c r="G29" s="37">
        <v>100.5</v>
      </c>
      <c r="H29" s="37">
        <v>97.1</v>
      </c>
      <c r="I29" s="37">
        <v>99.1</v>
      </c>
      <c r="J29" s="37">
        <v>96.6</v>
      </c>
      <c r="K29" s="37">
        <v>107.9</v>
      </c>
      <c r="L29" s="37">
        <v>102.8</v>
      </c>
      <c r="M29" s="37">
        <v>106.2</v>
      </c>
      <c r="N29" s="37">
        <v>89.5</v>
      </c>
      <c r="O29" s="37">
        <v>97.8</v>
      </c>
      <c r="P29" s="37">
        <v>91.2</v>
      </c>
      <c r="Q29" s="37">
        <v>89.8</v>
      </c>
      <c r="R29" s="37">
        <v>108</v>
      </c>
      <c r="S29" s="37">
        <v>106.4</v>
      </c>
      <c r="T29" s="37">
        <v>112.4</v>
      </c>
      <c r="U29" s="37">
        <v>91.2</v>
      </c>
      <c r="V29" s="37">
        <v>93.4</v>
      </c>
      <c r="W29" s="37">
        <v>110.7</v>
      </c>
      <c r="X29" s="37">
        <v>103.9</v>
      </c>
      <c r="Y29" s="37">
        <v>91.1</v>
      </c>
      <c r="Z29" s="37">
        <v>90.9</v>
      </c>
      <c r="AA29" s="37">
        <v>93.2</v>
      </c>
      <c r="AB29" s="37">
        <v>90.8</v>
      </c>
      <c r="AC29" s="37">
        <v>94.7</v>
      </c>
      <c r="AD29" s="37">
        <v>91.4</v>
      </c>
      <c r="AE29" s="37">
        <v>91.4</v>
      </c>
      <c r="AF29" s="37">
        <v>115.5</v>
      </c>
      <c r="AG29" s="37">
        <v>82.7</v>
      </c>
      <c r="AH29" s="37">
        <v>63</v>
      </c>
      <c r="AI29" s="37">
        <v>73.3</v>
      </c>
      <c r="AJ29" s="37">
        <v>149.19999999999999</v>
      </c>
      <c r="AK29" s="37">
        <v>263.5</v>
      </c>
      <c r="AL29" s="37">
        <v>139.4</v>
      </c>
      <c r="AM29" s="37">
        <v>138.4</v>
      </c>
      <c r="AN29" s="37">
        <v>104.1</v>
      </c>
      <c r="AO29" s="37">
        <v>136</v>
      </c>
      <c r="AP29" s="37">
        <v>83.6</v>
      </c>
      <c r="AQ29" s="37">
        <v>104.4</v>
      </c>
      <c r="AR29" s="37">
        <v>109.7</v>
      </c>
      <c r="AS29" s="37">
        <v>108.2</v>
      </c>
      <c r="AT29" s="37">
        <v>110.1</v>
      </c>
      <c r="AU29" s="37">
        <v>102.1</v>
      </c>
      <c r="AV29" s="37">
        <v>107</v>
      </c>
      <c r="AW29" s="37">
        <v>90.8</v>
      </c>
      <c r="AX29" s="37">
        <v>100.1</v>
      </c>
      <c r="AY29" s="37">
        <v>103.1</v>
      </c>
      <c r="AZ29" s="37">
        <v>88.5</v>
      </c>
      <c r="BA29" s="37">
        <v>88.2</v>
      </c>
      <c r="BB29" s="37">
        <v>106.4</v>
      </c>
      <c r="BC29" s="37">
        <v>136.30000000000001</v>
      </c>
      <c r="BD29" s="37">
        <v>66.8</v>
      </c>
      <c r="BE29" s="37">
        <v>105.5</v>
      </c>
      <c r="BF29" s="37">
        <v>91.7</v>
      </c>
      <c r="BG29" s="37">
        <v>102.9</v>
      </c>
      <c r="BH29" s="37">
        <v>137.30000000000001</v>
      </c>
      <c r="BI29" s="37">
        <v>85.3</v>
      </c>
      <c r="BJ29" s="37">
        <v>86.5</v>
      </c>
      <c r="BK29" s="37">
        <v>80.3</v>
      </c>
      <c r="BL29" s="37">
        <v>81.400000000000006</v>
      </c>
      <c r="BM29" s="37">
        <v>117</v>
      </c>
      <c r="BN29" s="37">
        <v>1083.7</v>
      </c>
      <c r="BO29" s="37">
        <v>113.1</v>
      </c>
      <c r="BP29" s="37">
        <v>85.8</v>
      </c>
      <c r="BQ29" s="37">
        <v>95.6</v>
      </c>
      <c r="BR29" s="37">
        <v>90.1</v>
      </c>
      <c r="BS29" s="37">
        <v>87.8</v>
      </c>
      <c r="BT29" s="37">
        <v>110.4</v>
      </c>
      <c r="BU29" s="37">
        <v>86.9</v>
      </c>
      <c r="BV29" s="37">
        <v>69.900000000000006</v>
      </c>
      <c r="BW29" s="37">
        <v>66.599999999999994</v>
      </c>
      <c r="BY29" s="37">
        <v>85.8</v>
      </c>
      <c r="BZ29" s="37">
        <v>114.6</v>
      </c>
    </row>
    <row r="30" spans="1:78">
      <c r="A30" s="37">
        <v>1993</v>
      </c>
      <c r="B30" s="37">
        <v>100.6</v>
      </c>
      <c r="C30" s="39">
        <f t="shared" si="0"/>
        <v>1.3091641490432959E-2</v>
      </c>
      <c r="D30" s="37">
        <v>100.4</v>
      </c>
      <c r="E30" s="37">
        <v>101.9</v>
      </c>
      <c r="F30" s="37">
        <v>101.9</v>
      </c>
      <c r="G30" s="37">
        <v>102</v>
      </c>
      <c r="H30" s="37">
        <v>98.2</v>
      </c>
      <c r="I30" s="37">
        <v>99.5</v>
      </c>
      <c r="J30" s="37">
        <v>97.8</v>
      </c>
      <c r="K30" s="37">
        <v>110.2</v>
      </c>
      <c r="L30" s="37">
        <v>102.2</v>
      </c>
      <c r="M30" s="37">
        <v>104.6</v>
      </c>
      <c r="N30" s="37">
        <v>88.8</v>
      </c>
      <c r="O30" s="37">
        <v>97.3</v>
      </c>
      <c r="P30" s="37">
        <v>98.4</v>
      </c>
      <c r="Q30" s="37">
        <v>100.1</v>
      </c>
      <c r="R30" s="37">
        <v>95.7</v>
      </c>
      <c r="S30" s="37">
        <v>93.8</v>
      </c>
      <c r="T30" s="37">
        <v>112.1</v>
      </c>
      <c r="U30" s="37">
        <v>92.2</v>
      </c>
      <c r="V30" s="37">
        <v>94.8</v>
      </c>
      <c r="W30" s="37">
        <v>112.5</v>
      </c>
      <c r="X30" s="37">
        <v>103.8</v>
      </c>
      <c r="Y30" s="37">
        <v>92.8</v>
      </c>
      <c r="Z30" s="37">
        <v>93.3</v>
      </c>
      <c r="AA30" s="37">
        <v>96.1</v>
      </c>
      <c r="AB30" s="37">
        <v>93</v>
      </c>
      <c r="AC30" s="37">
        <v>97.1</v>
      </c>
      <c r="AD30" s="37">
        <v>95.2</v>
      </c>
      <c r="AE30" s="37">
        <v>92</v>
      </c>
      <c r="AF30" s="37">
        <v>115.2</v>
      </c>
      <c r="AG30" s="37">
        <v>82.8</v>
      </c>
      <c r="AH30" s="37">
        <v>63.5</v>
      </c>
      <c r="AI30" s="37">
        <v>76</v>
      </c>
      <c r="AJ30" s="37">
        <v>148.69999999999999</v>
      </c>
      <c r="AK30" s="37">
        <v>260.60000000000002</v>
      </c>
      <c r="AL30" s="37">
        <v>140</v>
      </c>
      <c r="AM30" s="37">
        <v>137.5</v>
      </c>
      <c r="AN30" s="37">
        <v>105.2</v>
      </c>
      <c r="AO30" s="37">
        <v>133.69999999999999</v>
      </c>
      <c r="AP30" s="37">
        <v>85.7</v>
      </c>
      <c r="AQ30" s="37">
        <v>104.4</v>
      </c>
      <c r="AR30" s="37">
        <v>108.8</v>
      </c>
      <c r="AS30" s="37">
        <v>109.8</v>
      </c>
      <c r="AT30" s="37">
        <v>108.8</v>
      </c>
      <c r="AU30" s="37">
        <v>102.1</v>
      </c>
      <c r="AV30" s="37">
        <v>106.3</v>
      </c>
      <c r="AW30" s="37">
        <v>92.4</v>
      </c>
      <c r="AX30" s="37">
        <v>100.8</v>
      </c>
      <c r="AY30" s="37">
        <v>104.3</v>
      </c>
      <c r="AZ30" s="37">
        <v>90.7</v>
      </c>
      <c r="BA30" s="37">
        <v>88.5</v>
      </c>
      <c r="BB30" s="37">
        <v>106.4</v>
      </c>
      <c r="BC30" s="37">
        <v>135.5</v>
      </c>
      <c r="BD30" s="37">
        <v>68.099999999999994</v>
      </c>
      <c r="BE30" s="37">
        <v>105.8</v>
      </c>
      <c r="BF30" s="37">
        <v>92.7</v>
      </c>
      <c r="BG30" s="37">
        <v>103.7</v>
      </c>
      <c r="BH30" s="37">
        <v>134</v>
      </c>
      <c r="BI30" s="37">
        <v>88.9</v>
      </c>
      <c r="BJ30" s="37">
        <v>90.3</v>
      </c>
      <c r="BK30" s="37">
        <v>83.3</v>
      </c>
      <c r="BL30" s="37">
        <v>84.7</v>
      </c>
      <c r="BM30" s="37">
        <v>118.9</v>
      </c>
      <c r="BN30" s="37">
        <v>1050.7</v>
      </c>
      <c r="BO30" s="37">
        <v>115.4</v>
      </c>
      <c r="BP30" s="37">
        <v>87</v>
      </c>
      <c r="BQ30" s="37">
        <v>97.9</v>
      </c>
      <c r="BR30" s="37">
        <v>91.4</v>
      </c>
      <c r="BS30" s="37">
        <v>90.4</v>
      </c>
      <c r="BT30" s="37">
        <v>111.1</v>
      </c>
      <c r="BU30" s="37">
        <v>87.1</v>
      </c>
      <c r="BV30" s="37">
        <v>70.099999999999994</v>
      </c>
      <c r="BW30" s="37">
        <v>79</v>
      </c>
      <c r="BY30" s="37">
        <v>88.9</v>
      </c>
      <c r="BZ30" s="37">
        <v>116.2</v>
      </c>
    </row>
    <row r="31" spans="1:78">
      <c r="A31" s="37">
        <v>1994</v>
      </c>
      <c r="B31" s="37">
        <v>101.2</v>
      </c>
      <c r="C31" s="39">
        <f t="shared" si="0"/>
        <v>5.9642147117298094E-3</v>
      </c>
      <c r="D31" s="37">
        <v>101.1</v>
      </c>
      <c r="E31" s="37">
        <v>102.4</v>
      </c>
      <c r="F31" s="37">
        <v>102.5</v>
      </c>
      <c r="G31" s="37">
        <v>102.8</v>
      </c>
      <c r="H31" s="37">
        <v>99</v>
      </c>
      <c r="I31" s="37">
        <v>99.5</v>
      </c>
      <c r="J31" s="37">
        <v>98.8</v>
      </c>
      <c r="K31" s="37">
        <v>116.3</v>
      </c>
      <c r="L31" s="37">
        <v>100.5</v>
      </c>
      <c r="M31" s="37">
        <v>103.2</v>
      </c>
      <c r="N31" s="37">
        <v>87.6</v>
      </c>
      <c r="O31" s="37">
        <v>97.1</v>
      </c>
      <c r="P31" s="37">
        <v>98.3</v>
      </c>
      <c r="Q31" s="37">
        <v>98.5</v>
      </c>
      <c r="R31" s="37">
        <v>99.8</v>
      </c>
      <c r="S31" s="37">
        <v>98.6</v>
      </c>
      <c r="T31" s="37">
        <v>111.1</v>
      </c>
      <c r="U31" s="37">
        <v>92.5</v>
      </c>
      <c r="V31" s="37">
        <v>95.6</v>
      </c>
      <c r="W31" s="37">
        <v>113</v>
      </c>
      <c r="X31" s="37">
        <v>105.8</v>
      </c>
      <c r="Y31" s="37">
        <v>93.9</v>
      </c>
      <c r="Z31" s="37">
        <v>95.4</v>
      </c>
      <c r="AA31" s="37">
        <v>98.3</v>
      </c>
      <c r="AB31" s="37">
        <v>95</v>
      </c>
      <c r="AC31" s="37">
        <v>99.1</v>
      </c>
      <c r="AD31" s="37">
        <v>97.5</v>
      </c>
      <c r="AE31" s="37">
        <v>91.8</v>
      </c>
      <c r="AF31" s="37">
        <v>113.7</v>
      </c>
      <c r="AG31" s="37">
        <v>82.1</v>
      </c>
      <c r="AH31" s="37">
        <v>61.2</v>
      </c>
      <c r="AI31" s="37">
        <v>79.099999999999994</v>
      </c>
      <c r="AJ31" s="37">
        <v>145.69999999999999</v>
      </c>
      <c r="AK31" s="37">
        <v>250.1</v>
      </c>
      <c r="AL31" s="37">
        <v>139.19999999999999</v>
      </c>
      <c r="AM31" s="37">
        <v>132.9</v>
      </c>
      <c r="AN31" s="37">
        <v>105.7</v>
      </c>
      <c r="AO31" s="37">
        <v>129.5</v>
      </c>
      <c r="AP31" s="37">
        <v>87</v>
      </c>
      <c r="AQ31" s="37">
        <v>103.1</v>
      </c>
      <c r="AR31" s="37">
        <v>106.3</v>
      </c>
      <c r="AS31" s="37">
        <v>110.2</v>
      </c>
      <c r="AT31" s="37">
        <v>105.9</v>
      </c>
      <c r="AU31" s="37">
        <v>101.8</v>
      </c>
      <c r="AV31" s="37">
        <v>105.3</v>
      </c>
      <c r="AW31" s="37">
        <v>93.8</v>
      </c>
      <c r="AX31" s="37">
        <v>99.9</v>
      </c>
      <c r="AY31" s="37">
        <v>104.6</v>
      </c>
      <c r="AZ31" s="37">
        <v>92</v>
      </c>
      <c r="BA31" s="37">
        <v>88.8</v>
      </c>
      <c r="BB31" s="37">
        <v>106.6</v>
      </c>
      <c r="BC31" s="37">
        <v>133.1</v>
      </c>
      <c r="BD31" s="37">
        <v>69.3</v>
      </c>
      <c r="BE31" s="37">
        <v>105.2</v>
      </c>
      <c r="BF31" s="37">
        <v>93.2</v>
      </c>
      <c r="BG31" s="37">
        <v>103.2</v>
      </c>
      <c r="BH31" s="37">
        <v>129.69999999999999</v>
      </c>
      <c r="BI31" s="37">
        <v>91.8</v>
      </c>
      <c r="BJ31" s="37">
        <v>93.7</v>
      </c>
      <c r="BK31" s="37">
        <v>84.9</v>
      </c>
      <c r="BL31" s="37">
        <v>86.1</v>
      </c>
      <c r="BM31" s="37">
        <v>120.3</v>
      </c>
      <c r="BN31" s="37">
        <v>989</v>
      </c>
      <c r="BO31" s="37">
        <v>115.4</v>
      </c>
      <c r="BP31" s="37">
        <v>91.8</v>
      </c>
      <c r="BQ31" s="37">
        <v>99.5</v>
      </c>
      <c r="BR31" s="37">
        <v>92.1</v>
      </c>
      <c r="BS31" s="37">
        <v>92.2</v>
      </c>
      <c r="BT31" s="37">
        <v>112.2</v>
      </c>
      <c r="BU31" s="37">
        <v>86.5</v>
      </c>
      <c r="BV31" s="37">
        <v>70.2</v>
      </c>
      <c r="BW31" s="37">
        <v>81.3</v>
      </c>
      <c r="BY31" s="37">
        <v>91.4</v>
      </c>
      <c r="BZ31" s="37">
        <v>117.1</v>
      </c>
    </row>
    <row r="32" spans="1:78">
      <c r="A32" s="37">
        <v>1995</v>
      </c>
      <c r="B32" s="37">
        <v>101.1</v>
      </c>
      <c r="C32" s="39">
        <f t="shared" si="0"/>
        <v>-9.8814229249022389E-4</v>
      </c>
      <c r="D32" s="37">
        <v>101.1</v>
      </c>
      <c r="E32" s="37">
        <v>102.1</v>
      </c>
      <c r="F32" s="37">
        <v>102.2</v>
      </c>
      <c r="G32" s="37">
        <v>103.5</v>
      </c>
      <c r="H32" s="37">
        <v>97.8</v>
      </c>
      <c r="I32" s="37">
        <v>97.8</v>
      </c>
      <c r="J32" s="37">
        <v>97.7</v>
      </c>
      <c r="K32" s="37">
        <v>107.7</v>
      </c>
      <c r="L32" s="37">
        <v>99.2</v>
      </c>
      <c r="M32" s="37">
        <v>101.7</v>
      </c>
      <c r="N32" s="37">
        <v>87.4</v>
      </c>
      <c r="O32" s="37">
        <v>97.2</v>
      </c>
      <c r="P32" s="37">
        <v>95</v>
      </c>
      <c r="Q32" s="37">
        <v>93.3</v>
      </c>
      <c r="R32" s="37">
        <v>103</v>
      </c>
      <c r="S32" s="37">
        <v>102.1</v>
      </c>
      <c r="T32" s="37">
        <v>109.1</v>
      </c>
      <c r="U32" s="37">
        <v>92.2</v>
      </c>
      <c r="V32" s="37">
        <v>95.2</v>
      </c>
      <c r="W32" s="37">
        <v>114.6</v>
      </c>
      <c r="X32" s="37">
        <v>106.6</v>
      </c>
      <c r="Y32" s="37">
        <v>93.8</v>
      </c>
      <c r="Z32" s="37">
        <v>97.3</v>
      </c>
      <c r="AA32" s="37">
        <v>100.6</v>
      </c>
      <c r="AB32" s="37">
        <v>96.8</v>
      </c>
      <c r="AC32" s="37">
        <v>101</v>
      </c>
      <c r="AD32" s="37">
        <v>100.2</v>
      </c>
      <c r="AE32" s="37">
        <v>92</v>
      </c>
      <c r="AF32" s="37">
        <v>113.4</v>
      </c>
      <c r="AG32" s="37">
        <v>82.4</v>
      </c>
      <c r="AH32" s="37">
        <v>58.6</v>
      </c>
      <c r="AI32" s="37">
        <v>81</v>
      </c>
      <c r="AJ32" s="37">
        <v>143</v>
      </c>
      <c r="AK32" s="37">
        <v>242</v>
      </c>
      <c r="AL32" s="37">
        <v>138</v>
      </c>
      <c r="AM32" s="37">
        <v>129.1</v>
      </c>
      <c r="AN32" s="37">
        <v>106.1</v>
      </c>
      <c r="AO32" s="37">
        <v>124.5</v>
      </c>
      <c r="AP32" s="37">
        <v>88.3</v>
      </c>
      <c r="AQ32" s="37">
        <v>102.7</v>
      </c>
      <c r="AR32" s="37">
        <v>105.2</v>
      </c>
      <c r="AS32" s="37">
        <v>109.9</v>
      </c>
      <c r="AT32" s="37">
        <v>104.7</v>
      </c>
      <c r="AU32" s="37">
        <v>101.8</v>
      </c>
      <c r="AV32" s="37">
        <v>104.7</v>
      </c>
      <c r="AW32" s="37">
        <v>94.8</v>
      </c>
      <c r="AX32" s="37">
        <v>99.7</v>
      </c>
      <c r="AY32" s="37">
        <v>104.6</v>
      </c>
      <c r="AZ32" s="37">
        <v>92.5</v>
      </c>
      <c r="BA32" s="37">
        <v>88.9</v>
      </c>
      <c r="BB32" s="37">
        <v>107.5</v>
      </c>
      <c r="BC32" s="37">
        <v>130.4</v>
      </c>
      <c r="BD32" s="37">
        <v>69.900000000000006</v>
      </c>
      <c r="BE32" s="37">
        <v>105.3</v>
      </c>
      <c r="BF32" s="37">
        <v>94.9</v>
      </c>
      <c r="BG32" s="37">
        <v>101</v>
      </c>
      <c r="BH32" s="37">
        <v>134.80000000000001</v>
      </c>
      <c r="BI32" s="37">
        <v>94.4</v>
      </c>
      <c r="BJ32" s="37">
        <v>96.7</v>
      </c>
      <c r="BK32" s="37">
        <v>84.9</v>
      </c>
      <c r="BL32" s="37">
        <v>88.4</v>
      </c>
      <c r="BM32" s="37">
        <v>119.5</v>
      </c>
      <c r="BN32" s="37">
        <v>891</v>
      </c>
      <c r="BO32" s="37">
        <v>113.9</v>
      </c>
      <c r="BP32" s="37">
        <v>93</v>
      </c>
      <c r="BQ32" s="37">
        <v>100</v>
      </c>
      <c r="BR32" s="37">
        <v>92.3</v>
      </c>
      <c r="BS32" s="37">
        <v>93.9</v>
      </c>
      <c r="BT32" s="37">
        <v>112</v>
      </c>
      <c r="BU32" s="37">
        <v>85.9</v>
      </c>
      <c r="BV32" s="37">
        <v>70.2</v>
      </c>
      <c r="BW32" s="37">
        <v>82.3</v>
      </c>
      <c r="BY32" s="37">
        <v>93.6</v>
      </c>
      <c r="BZ32" s="37">
        <v>116.5</v>
      </c>
    </row>
    <row r="33" spans="1:79">
      <c r="A33" s="37">
        <v>1996</v>
      </c>
      <c r="B33" s="37">
        <v>101.2</v>
      </c>
      <c r="C33" s="39">
        <f t="shared" si="0"/>
        <v>9.8911968348169843E-4</v>
      </c>
      <c r="D33" s="37">
        <v>101.4</v>
      </c>
      <c r="E33" s="37">
        <v>102.1</v>
      </c>
      <c r="F33" s="37">
        <v>102.1</v>
      </c>
      <c r="G33" s="37">
        <v>104</v>
      </c>
      <c r="H33" s="37">
        <v>97.7</v>
      </c>
      <c r="I33" s="37">
        <v>98.2</v>
      </c>
      <c r="J33" s="37">
        <v>97.5</v>
      </c>
      <c r="K33" s="37">
        <v>106.3</v>
      </c>
      <c r="L33" s="37">
        <v>101.1</v>
      </c>
      <c r="M33" s="37">
        <v>105.4</v>
      </c>
      <c r="N33" s="37">
        <v>88.5</v>
      </c>
      <c r="O33" s="37">
        <v>97.6</v>
      </c>
      <c r="P33" s="37">
        <v>93.3</v>
      </c>
      <c r="Q33" s="37">
        <v>90.9</v>
      </c>
      <c r="R33" s="37">
        <v>102.7</v>
      </c>
      <c r="S33" s="37">
        <v>102</v>
      </c>
      <c r="T33" s="37">
        <v>107.3</v>
      </c>
      <c r="U33" s="37">
        <v>92.2</v>
      </c>
      <c r="V33" s="37">
        <v>95.7</v>
      </c>
      <c r="W33" s="37">
        <v>114.1</v>
      </c>
      <c r="X33" s="37">
        <v>106.2</v>
      </c>
      <c r="Y33" s="37">
        <v>93.5</v>
      </c>
      <c r="Z33" s="37">
        <v>98.7</v>
      </c>
      <c r="AA33" s="37">
        <v>102</v>
      </c>
      <c r="AB33" s="37">
        <v>98.2</v>
      </c>
      <c r="AC33" s="37">
        <v>102.2</v>
      </c>
      <c r="AD33" s="37">
        <v>101.9</v>
      </c>
      <c r="AE33" s="37">
        <v>91.8</v>
      </c>
      <c r="AF33" s="37">
        <v>110.1</v>
      </c>
      <c r="AG33" s="37">
        <v>83</v>
      </c>
      <c r="AH33" s="37">
        <v>60.6</v>
      </c>
      <c r="AI33" s="37">
        <v>83.9</v>
      </c>
      <c r="AJ33" s="37">
        <v>140.19999999999999</v>
      </c>
      <c r="AK33" s="37">
        <v>231.8</v>
      </c>
      <c r="AL33" s="37">
        <v>136.6</v>
      </c>
      <c r="AM33" s="37">
        <v>126.5</v>
      </c>
      <c r="AN33" s="37">
        <v>106.1</v>
      </c>
      <c r="AO33" s="37">
        <v>121.2</v>
      </c>
      <c r="AP33" s="37">
        <v>90.1</v>
      </c>
      <c r="AQ33" s="37">
        <v>103.8</v>
      </c>
      <c r="AR33" s="37">
        <v>106.7</v>
      </c>
      <c r="AS33" s="37">
        <v>111.9</v>
      </c>
      <c r="AT33" s="37">
        <v>106.1</v>
      </c>
      <c r="AU33" s="37">
        <v>103.2</v>
      </c>
      <c r="AV33" s="37">
        <v>106.1</v>
      </c>
      <c r="AW33" s="37">
        <v>96.2</v>
      </c>
      <c r="AX33" s="37">
        <v>99.8</v>
      </c>
      <c r="AY33" s="37">
        <v>104.8</v>
      </c>
      <c r="AZ33" s="37">
        <v>92.9</v>
      </c>
      <c r="BA33" s="37">
        <v>89.5</v>
      </c>
      <c r="BB33" s="37">
        <v>108.2</v>
      </c>
      <c r="BC33" s="37">
        <v>128.69999999999999</v>
      </c>
      <c r="BD33" s="37">
        <v>70.900000000000006</v>
      </c>
      <c r="BE33" s="37">
        <v>104.5</v>
      </c>
      <c r="BF33" s="37">
        <v>97.6</v>
      </c>
      <c r="BG33" s="37">
        <v>98.4</v>
      </c>
      <c r="BH33" s="37">
        <v>133.6</v>
      </c>
      <c r="BI33" s="37">
        <v>96.7</v>
      </c>
      <c r="BJ33" s="37">
        <v>99.1</v>
      </c>
      <c r="BK33" s="37">
        <v>85.5</v>
      </c>
      <c r="BL33" s="37">
        <v>90.3</v>
      </c>
      <c r="BM33" s="37">
        <v>118.1</v>
      </c>
      <c r="BN33" s="37">
        <v>792.1</v>
      </c>
      <c r="BO33" s="37">
        <v>112.5</v>
      </c>
      <c r="BP33" s="37">
        <v>93.6</v>
      </c>
      <c r="BQ33" s="37">
        <v>100.3</v>
      </c>
      <c r="BR33" s="37">
        <v>92.7</v>
      </c>
      <c r="BS33" s="37">
        <v>95.3</v>
      </c>
      <c r="BT33" s="37">
        <v>111.7</v>
      </c>
      <c r="BU33" s="37">
        <v>85.6</v>
      </c>
      <c r="BV33" s="37">
        <v>70.2</v>
      </c>
      <c r="BW33" s="37">
        <v>88.2</v>
      </c>
      <c r="BY33" s="37">
        <v>95.5</v>
      </c>
      <c r="BZ33" s="37">
        <v>115.8</v>
      </c>
    </row>
    <row r="34" spans="1:79">
      <c r="A34" s="37">
        <v>1997</v>
      </c>
      <c r="B34" s="37">
        <v>103.1</v>
      </c>
      <c r="C34" s="39">
        <f t="shared" si="0"/>
        <v>1.8774703557312256E-2</v>
      </c>
      <c r="D34" s="37">
        <v>103.1</v>
      </c>
      <c r="E34" s="37">
        <v>103.7</v>
      </c>
      <c r="F34" s="37">
        <v>103.9</v>
      </c>
      <c r="G34" s="37">
        <v>105.6</v>
      </c>
      <c r="H34" s="37">
        <v>99.5</v>
      </c>
      <c r="I34" s="37">
        <v>98.6</v>
      </c>
      <c r="J34" s="37">
        <v>99.4</v>
      </c>
      <c r="K34" s="37">
        <v>106.7</v>
      </c>
      <c r="L34" s="37">
        <v>103.4</v>
      </c>
      <c r="M34" s="37">
        <v>107.9</v>
      </c>
      <c r="N34" s="37">
        <v>92.2</v>
      </c>
      <c r="O34" s="37">
        <v>98.9</v>
      </c>
      <c r="P34" s="37">
        <v>94.3</v>
      </c>
      <c r="Q34" s="37">
        <v>91.1</v>
      </c>
      <c r="R34" s="37">
        <v>100.4</v>
      </c>
      <c r="S34" s="37">
        <v>99.4</v>
      </c>
      <c r="T34" s="37">
        <v>108.3</v>
      </c>
      <c r="U34" s="37">
        <v>93.6</v>
      </c>
      <c r="V34" s="37">
        <v>98</v>
      </c>
      <c r="W34" s="37">
        <v>116.1</v>
      </c>
      <c r="X34" s="37">
        <v>107.1</v>
      </c>
      <c r="Y34" s="37">
        <v>95.9</v>
      </c>
      <c r="Z34" s="37">
        <v>100.2</v>
      </c>
      <c r="AA34" s="37">
        <v>103.4</v>
      </c>
      <c r="AB34" s="37">
        <v>99.5</v>
      </c>
      <c r="AC34" s="37">
        <v>103.1</v>
      </c>
      <c r="AD34" s="37">
        <v>104.1</v>
      </c>
      <c r="AE34" s="37">
        <v>96.1</v>
      </c>
      <c r="AF34" s="37">
        <v>114</v>
      </c>
      <c r="AG34" s="37">
        <v>87.7</v>
      </c>
      <c r="AH34" s="37">
        <v>64.8</v>
      </c>
      <c r="AI34" s="37">
        <v>87.9</v>
      </c>
      <c r="AJ34" s="37">
        <v>138.9</v>
      </c>
      <c r="AK34" s="37">
        <v>225.8</v>
      </c>
      <c r="AL34" s="37">
        <v>135.9</v>
      </c>
      <c r="AM34" s="37">
        <v>126.2</v>
      </c>
      <c r="AN34" s="37">
        <v>106.7</v>
      </c>
      <c r="AO34" s="37">
        <v>118.8</v>
      </c>
      <c r="AP34" s="37">
        <v>92.8</v>
      </c>
      <c r="AQ34" s="37">
        <v>106.2</v>
      </c>
      <c r="AR34" s="37">
        <v>109.1</v>
      </c>
      <c r="AS34" s="37">
        <v>112.9</v>
      </c>
      <c r="AT34" s="37">
        <v>108.8</v>
      </c>
      <c r="AU34" s="37">
        <v>105.9</v>
      </c>
      <c r="AV34" s="37">
        <v>108.7</v>
      </c>
      <c r="AW34" s="37">
        <v>99.3</v>
      </c>
      <c r="AX34" s="37">
        <v>102.1</v>
      </c>
      <c r="AY34" s="37">
        <v>107.2</v>
      </c>
      <c r="AZ34" s="37">
        <v>94.6</v>
      </c>
      <c r="BA34" s="37">
        <v>93.6</v>
      </c>
      <c r="BB34" s="37">
        <v>109.4</v>
      </c>
      <c r="BC34" s="37">
        <v>128.30000000000001</v>
      </c>
      <c r="BD34" s="37">
        <v>77.2</v>
      </c>
      <c r="BE34" s="37">
        <v>104.5</v>
      </c>
      <c r="BF34" s="37">
        <v>99.2</v>
      </c>
      <c r="BG34" s="37">
        <v>97.8</v>
      </c>
      <c r="BH34" s="37">
        <v>132.80000000000001</v>
      </c>
      <c r="BI34" s="37">
        <v>98.7</v>
      </c>
      <c r="BJ34" s="37">
        <v>101.2</v>
      </c>
      <c r="BK34" s="37">
        <v>87.3</v>
      </c>
      <c r="BL34" s="37">
        <v>92.4</v>
      </c>
      <c r="BM34" s="37">
        <v>119.9</v>
      </c>
      <c r="BN34" s="37">
        <v>744.9</v>
      </c>
      <c r="BO34" s="37">
        <v>114.6</v>
      </c>
      <c r="BP34" s="37">
        <v>95.7</v>
      </c>
      <c r="BQ34" s="37">
        <v>102.6</v>
      </c>
      <c r="BR34" s="37">
        <v>94.2</v>
      </c>
      <c r="BS34" s="37">
        <v>97.5</v>
      </c>
      <c r="BT34" s="37">
        <v>111.7</v>
      </c>
      <c r="BU34" s="37">
        <v>87.7</v>
      </c>
      <c r="BV34" s="37">
        <v>71.400000000000006</v>
      </c>
      <c r="BW34" s="37">
        <v>90.5</v>
      </c>
      <c r="BY34" s="37">
        <v>97.5</v>
      </c>
      <c r="BZ34" s="37">
        <v>117.5</v>
      </c>
    </row>
    <row r="35" spans="1:79">
      <c r="A35" s="37">
        <v>1998</v>
      </c>
      <c r="B35" s="37">
        <v>103.7</v>
      </c>
      <c r="C35" s="39">
        <f t="shared" si="0"/>
        <v>5.8195926285160571E-3</v>
      </c>
      <c r="D35" s="37">
        <v>103.4</v>
      </c>
      <c r="E35" s="37">
        <v>104.4</v>
      </c>
      <c r="F35" s="37">
        <v>104.2</v>
      </c>
      <c r="G35" s="37">
        <v>106.4</v>
      </c>
      <c r="H35" s="37">
        <v>100.8</v>
      </c>
      <c r="I35" s="37">
        <v>105.4</v>
      </c>
      <c r="J35" s="37">
        <v>99.7</v>
      </c>
      <c r="K35" s="37">
        <v>104.7</v>
      </c>
      <c r="L35" s="37">
        <v>104.8</v>
      </c>
      <c r="M35" s="37">
        <v>109.6</v>
      </c>
      <c r="N35" s="37">
        <v>93</v>
      </c>
      <c r="O35" s="37">
        <v>97.5</v>
      </c>
      <c r="P35" s="37">
        <v>104.2</v>
      </c>
      <c r="Q35" s="37">
        <v>106.3</v>
      </c>
      <c r="R35" s="37">
        <v>100.7</v>
      </c>
      <c r="S35" s="37">
        <v>99.8</v>
      </c>
      <c r="T35" s="37">
        <v>108</v>
      </c>
      <c r="U35" s="37">
        <v>94.2</v>
      </c>
      <c r="V35" s="37">
        <v>98.8</v>
      </c>
      <c r="W35" s="37">
        <v>118.7</v>
      </c>
      <c r="X35" s="37">
        <v>106.7</v>
      </c>
      <c r="Y35" s="37">
        <v>96.6</v>
      </c>
      <c r="Z35" s="37">
        <v>100.8</v>
      </c>
      <c r="AA35" s="37">
        <v>103.5</v>
      </c>
      <c r="AB35" s="37">
        <v>100.2</v>
      </c>
      <c r="AC35" s="37">
        <v>103</v>
      </c>
      <c r="AD35" s="37">
        <v>104.5</v>
      </c>
      <c r="AE35" s="37">
        <v>94.6</v>
      </c>
      <c r="AF35" s="37">
        <v>109.6</v>
      </c>
      <c r="AG35" s="37">
        <v>88</v>
      </c>
      <c r="AH35" s="37">
        <v>59.3</v>
      </c>
      <c r="AI35" s="37">
        <v>90.6</v>
      </c>
      <c r="AJ35" s="37">
        <v>136.69999999999999</v>
      </c>
      <c r="AK35" s="37">
        <v>217</v>
      </c>
      <c r="AL35" s="37">
        <v>134.19999999999999</v>
      </c>
      <c r="AM35" s="37">
        <v>124.5</v>
      </c>
      <c r="AN35" s="37">
        <v>107.1</v>
      </c>
      <c r="AO35" s="37">
        <v>116.5</v>
      </c>
      <c r="AP35" s="37">
        <v>94.9</v>
      </c>
      <c r="AQ35" s="37">
        <v>107.6</v>
      </c>
      <c r="AR35" s="37">
        <v>111</v>
      </c>
      <c r="AS35" s="37">
        <v>113.2</v>
      </c>
      <c r="AT35" s="37">
        <v>110.7</v>
      </c>
      <c r="AU35" s="37">
        <v>107</v>
      </c>
      <c r="AV35" s="37">
        <v>109.9</v>
      </c>
      <c r="AW35" s="37">
        <v>100.3</v>
      </c>
      <c r="AX35" s="37">
        <v>103.2</v>
      </c>
      <c r="AY35" s="37">
        <v>108.3</v>
      </c>
      <c r="AZ35" s="37">
        <v>95.2</v>
      </c>
      <c r="BA35" s="37">
        <v>100.3</v>
      </c>
      <c r="BB35" s="37">
        <v>109.4</v>
      </c>
      <c r="BC35" s="37">
        <v>126.8</v>
      </c>
      <c r="BD35" s="37">
        <v>88.5</v>
      </c>
      <c r="BE35" s="37">
        <v>102.9</v>
      </c>
      <c r="BF35" s="37">
        <v>99.9</v>
      </c>
      <c r="BG35" s="37">
        <v>95</v>
      </c>
      <c r="BH35" s="37">
        <v>130</v>
      </c>
      <c r="BI35" s="37">
        <v>100.6</v>
      </c>
      <c r="BJ35" s="37">
        <v>103.2</v>
      </c>
      <c r="BK35" s="37">
        <v>88.9</v>
      </c>
      <c r="BL35" s="37">
        <v>93.9</v>
      </c>
      <c r="BM35" s="37">
        <v>120.1</v>
      </c>
      <c r="BN35" s="37">
        <v>725.3</v>
      </c>
      <c r="BO35" s="37">
        <v>115</v>
      </c>
      <c r="BP35" s="37">
        <v>96.7</v>
      </c>
      <c r="BQ35" s="37">
        <v>102.8</v>
      </c>
      <c r="BR35" s="37">
        <v>94.8</v>
      </c>
      <c r="BS35" s="37">
        <v>99</v>
      </c>
      <c r="BT35" s="37">
        <v>111.5</v>
      </c>
      <c r="BU35" s="37">
        <v>88.3</v>
      </c>
      <c r="BV35" s="37">
        <v>72.099999999999994</v>
      </c>
      <c r="BW35" s="37">
        <v>93.2</v>
      </c>
      <c r="BY35" s="37">
        <v>99.5</v>
      </c>
      <c r="BZ35" s="37">
        <v>117.6</v>
      </c>
    </row>
    <row r="36" spans="1:79">
      <c r="A36" s="37">
        <v>1999</v>
      </c>
      <c r="B36" s="37">
        <v>103.4</v>
      </c>
      <c r="C36" s="39">
        <f t="shared" si="0"/>
        <v>-2.8929604628736838E-3</v>
      </c>
      <c r="D36" s="37">
        <v>103.4</v>
      </c>
      <c r="E36" s="37">
        <v>104</v>
      </c>
      <c r="F36" s="37">
        <v>104</v>
      </c>
      <c r="G36" s="37">
        <v>106.3</v>
      </c>
      <c r="H36" s="37">
        <v>100.3</v>
      </c>
      <c r="I36" s="37">
        <v>100.5</v>
      </c>
      <c r="J36" s="37">
        <v>100.2</v>
      </c>
      <c r="K36" s="37">
        <v>105.3</v>
      </c>
      <c r="L36" s="37">
        <v>104.5</v>
      </c>
      <c r="M36" s="37">
        <v>108.3</v>
      </c>
      <c r="N36" s="37">
        <v>92.3</v>
      </c>
      <c r="O36" s="37">
        <v>98.7</v>
      </c>
      <c r="P36" s="37">
        <v>96.2</v>
      </c>
      <c r="Q36" s="37">
        <v>93.4</v>
      </c>
      <c r="R36" s="37">
        <v>103.7</v>
      </c>
      <c r="S36" s="37">
        <v>102.9</v>
      </c>
      <c r="T36" s="37">
        <v>107.6</v>
      </c>
      <c r="U36" s="37">
        <v>95.6</v>
      </c>
      <c r="V36" s="37">
        <v>98.7</v>
      </c>
      <c r="W36" s="37">
        <v>120.2</v>
      </c>
      <c r="X36" s="37">
        <v>106.7</v>
      </c>
      <c r="Y36" s="37">
        <v>96.9</v>
      </c>
      <c r="Z36" s="37">
        <v>100.7</v>
      </c>
      <c r="AA36" s="37">
        <v>103</v>
      </c>
      <c r="AB36" s="37">
        <v>100.2</v>
      </c>
      <c r="AC36" s="37">
        <v>102.6</v>
      </c>
      <c r="AD36" s="37">
        <v>103.7</v>
      </c>
      <c r="AE36" s="37">
        <v>93.1</v>
      </c>
      <c r="AF36" s="37">
        <v>107.4</v>
      </c>
      <c r="AG36" s="37">
        <v>86.5</v>
      </c>
      <c r="AH36" s="37">
        <v>55.5</v>
      </c>
      <c r="AI36" s="37">
        <v>91.7</v>
      </c>
      <c r="AJ36" s="37">
        <v>135.19999999999999</v>
      </c>
      <c r="AK36" s="37">
        <v>211.7</v>
      </c>
      <c r="AL36" s="37">
        <v>133</v>
      </c>
      <c r="AM36" s="37">
        <v>124</v>
      </c>
      <c r="AN36" s="37">
        <v>106.1</v>
      </c>
      <c r="AO36" s="37">
        <v>115.2</v>
      </c>
      <c r="AP36" s="37">
        <v>95.8</v>
      </c>
      <c r="AQ36" s="37">
        <v>107.4</v>
      </c>
      <c r="AR36" s="37">
        <v>110.9</v>
      </c>
      <c r="AS36" s="37">
        <v>113.1</v>
      </c>
      <c r="AT36" s="37">
        <v>110.6</v>
      </c>
      <c r="AU36" s="37">
        <v>106.8</v>
      </c>
      <c r="AV36" s="37">
        <v>109.2</v>
      </c>
      <c r="AW36" s="37">
        <v>101.1</v>
      </c>
      <c r="AX36" s="37">
        <v>103.2</v>
      </c>
      <c r="AY36" s="37">
        <v>107.8</v>
      </c>
      <c r="AZ36" s="37">
        <v>95.1</v>
      </c>
      <c r="BA36" s="37">
        <v>99.5</v>
      </c>
      <c r="BB36" s="37">
        <v>109.3</v>
      </c>
      <c r="BC36" s="37">
        <v>125.1</v>
      </c>
      <c r="BD36" s="37">
        <v>87.7</v>
      </c>
      <c r="BE36" s="37">
        <v>102.6</v>
      </c>
      <c r="BF36" s="37">
        <v>100.1</v>
      </c>
      <c r="BG36" s="37">
        <v>94.6</v>
      </c>
      <c r="BH36" s="37">
        <v>129.69999999999999</v>
      </c>
      <c r="BI36" s="37">
        <v>102</v>
      </c>
      <c r="BJ36" s="37">
        <v>105</v>
      </c>
      <c r="BK36" s="37">
        <v>89.2</v>
      </c>
      <c r="BL36" s="37">
        <v>94.5</v>
      </c>
      <c r="BM36" s="37">
        <v>119.1</v>
      </c>
      <c r="BN36" s="37">
        <v>701.2</v>
      </c>
      <c r="BO36" s="37">
        <v>114</v>
      </c>
      <c r="BP36" s="37">
        <v>97</v>
      </c>
      <c r="BQ36" s="37">
        <v>102.1</v>
      </c>
      <c r="BR36" s="37">
        <v>95.7</v>
      </c>
      <c r="BS36" s="37">
        <v>99.3</v>
      </c>
      <c r="BT36" s="37">
        <v>110.6</v>
      </c>
      <c r="BU36" s="37">
        <v>87.1</v>
      </c>
      <c r="BV36" s="37">
        <v>77.2</v>
      </c>
      <c r="BW36" s="37">
        <v>94.5</v>
      </c>
      <c r="BY36" s="37">
        <v>100.8</v>
      </c>
      <c r="BZ36" s="37">
        <v>117</v>
      </c>
    </row>
    <row r="37" spans="1:79">
      <c r="A37" s="37">
        <v>2000</v>
      </c>
      <c r="B37" s="37">
        <v>102.7</v>
      </c>
      <c r="C37" s="39">
        <f t="shared" si="0"/>
        <v>-6.7698259187620735E-3</v>
      </c>
      <c r="D37" s="37">
        <v>103</v>
      </c>
      <c r="E37" s="37">
        <v>103.1</v>
      </c>
      <c r="F37" s="37">
        <v>103.5</v>
      </c>
      <c r="G37" s="37">
        <v>105.9</v>
      </c>
      <c r="H37" s="37">
        <v>98.4</v>
      </c>
      <c r="I37" s="37">
        <v>93.9</v>
      </c>
      <c r="J37" s="37">
        <v>99.2</v>
      </c>
      <c r="K37" s="37">
        <v>103.1</v>
      </c>
      <c r="L37" s="37">
        <v>102.3</v>
      </c>
      <c r="M37" s="37">
        <v>105.3</v>
      </c>
      <c r="N37" s="37">
        <v>91</v>
      </c>
      <c r="O37" s="37">
        <v>98.1</v>
      </c>
      <c r="P37" s="37">
        <v>90.3</v>
      </c>
      <c r="Q37" s="37">
        <v>84.3</v>
      </c>
      <c r="R37" s="37">
        <v>95.9</v>
      </c>
      <c r="S37" s="37">
        <v>94.8</v>
      </c>
      <c r="T37" s="37">
        <v>105.9</v>
      </c>
      <c r="U37" s="37">
        <v>95.8</v>
      </c>
      <c r="V37" s="37">
        <v>97.9</v>
      </c>
      <c r="W37" s="37">
        <v>120</v>
      </c>
      <c r="X37" s="37">
        <v>106.1</v>
      </c>
      <c r="Y37" s="37">
        <v>95.9</v>
      </c>
      <c r="Z37" s="37">
        <v>100.9</v>
      </c>
      <c r="AA37" s="37">
        <v>102.6</v>
      </c>
      <c r="AB37" s="37">
        <v>100.6</v>
      </c>
      <c r="AC37" s="37">
        <v>102.5</v>
      </c>
      <c r="AD37" s="37">
        <v>102.8</v>
      </c>
      <c r="AE37" s="37">
        <v>94.6</v>
      </c>
      <c r="AF37" s="37">
        <v>108.1</v>
      </c>
      <c r="AG37" s="37">
        <v>87.8</v>
      </c>
      <c r="AH37" s="37">
        <v>59.8</v>
      </c>
      <c r="AI37" s="37">
        <v>93.3</v>
      </c>
      <c r="AJ37" s="37">
        <v>131.1</v>
      </c>
      <c r="AK37" s="37">
        <v>197.7</v>
      </c>
      <c r="AL37" s="37">
        <v>130.9</v>
      </c>
      <c r="AM37" s="37">
        <v>122.1</v>
      </c>
      <c r="AN37" s="37">
        <v>104.2</v>
      </c>
      <c r="AO37" s="37">
        <v>113.6</v>
      </c>
      <c r="AP37" s="37">
        <v>96.6</v>
      </c>
      <c r="AQ37" s="37">
        <v>106.3</v>
      </c>
      <c r="AR37" s="37">
        <v>109</v>
      </c>
      <c r="AS37" s="37">
        <v>112.6</v>
      </c>
      <c r="AT37" s="37">
        <v>108.7</v>
      </c>
      <c r="AU37" s="37">
        <v>106.1</v>
      </c>
      <c r="AV37" s="37">
        <v>107.6</v>
      </c>
      <c r="AW37" s="37">
        <v>102.7</v>
      </c>
      <c r="AX37" s="37">
        <v>102.7</v>
      </c>
      <c r="AY37" s="37">
        <v>106.8</v>
      </c>
      <c r="AZ37" s="37">
        <v>95</v>
      </c>
      <c r="BA37" s="37">
        <v>98.7</v>
      </c>
      <c r="BB37" s="37">
        <v>109.1</v>
      </c>
      <c r="BC37" s="37">
        <v>122</v>
      </c>
      <c r="BD37" s="37">
        <v>87.3</v>
      </c>
      <c r="BE37" s="37">
        <v>103</v>
      </c>
      <c r="BF37" s="37">
        <v>100.2</v>
      </c>
      <c r="BG37" s="37">
        <v>96.1</v>
      </c>
      <c r="BH37" s="37">
        <v>125.9</v>
      </c>
      <c r="BI37" s="37">
        <v>103.2</v>
      </c>
      <c r="BJ37" s="37">
        <v>106.6</v>
      </c>
      <c r="BK37" s="37">
        <v>89.5</v>
      </c>
      <c r="BL37" s="37">
        <v>94.8</v>
      </c>
      <c r="BM37" s="37">
        <v>118</v>
      </c>
      <c r="BN37" s="37">
        <v>655.8</v>
      </c>
      <c r="BO37" s="37">
        <v>112.7</v>
      </c>
      <c r="BP37" s="37">
        <v>97.2</v>
      </c>
      <c r="BQ37" s="37">
        <v>101.8</v>
      </c>
      <c r="BR37" s="37">
        <v>95.4</v>
      </c>
      <c r="BS37" s="37">
        <v>99.7</v>
      </c>
      <c r="BT37" s="37">
        <v>109.9</v>
      </c>
      <c r="BU37" s="37">
        <v>86.1</v>
      </c>
      <c r="BV37" s="37">
        <v>77.2</v>
      </c>
      <c r="BW37" s="37">
        <v>95.5</v>
      </c>
      <c r="BY37" s="37">
        <v>101.8</v>
      </c>
      <c r="BZ37" s="37">
        <v>116</v>
      </c>
    </row>
    <row r="38" spans="1:79">
      <c r="A38" s="37">
        <v>2001</v>
      </c>
      <c r="B38" s="37">
        <v>101.9</v>
      </c>
      <c r="C38" s="39">
        <f t="shared" si="0"/>
        <v>-7.789678675754641E-3</v>
      </c>
      <c r="D38" s="37">
        <v>102.1</v>
      </c>
      <c r="E38" s="37">
        <v>102.2</v>
      </c>
      <c r="F38" s="37">
        <v>102.5</v>
      </c>
      <c r="G38" s="37">
        <v>104.9</v>
      </c>
      <c r="H38" s="37">
        <v>97.8</v>
      </c>
      <c r="I38" s="37">
        <v>94.7</v>
      </c>
      <c r="J38" s="37">
        <v>98.4</v>
      </c>
      <c r="K38" s="37">
        <v>101.2</v>
      </c>
      <c r="L38" s="37">
        <v>101.7</v>
      </c>
      <c r="M38" s="37">
        <v>104.4</v>
      </c>
      <c r="N38" s="37">
        <v>90.7</v>
      </c>
      <c r="O38" s="37">
        <v>96.4</v>
      </c>
      <c r="P38" s="37">
        <v>92.1</v>
      </c>
      <c r="Q38" s="37">
        <v>87.2</v>
      </c>
      <c r="R38" s="37">
        <v>95.1</v>
      </c>
      <c r="S38" s="37">
        <v>94</v>
      </c>
      <c r="T38" s="37">
        <v>104.6</v>
      </c>
      <c r="U38" s="37">
        <v>94.5</v>
      </c>
      <c r="V38" s="37">
        <v>96.8</v>
      </c>
      <c r="W38" s="37">
        <v>117.9</v>
      </c>
      <c r="X38" s="37">
        <v>105.3</v>
      </c>
      <c r="Y38" s="37">
        <v>95.4</v>
      </c>
      <c r="Z38" s="37">
        <v>101.1</v>
      </c>
      <c r="AA38" s="37">
        <v>102</v>
      </c>
      <c r="AB38" s="37">
        <v>101</v>
      </c>
      <c r="AC38" s="37">
        <v>102.4</v>
      </c>
      <c r="AD38" s="37">
        <v>102</v>
      </c>
      <c r="AE38" s="37">
        <v>95.2</v>
      </c>
      <c r="AF38" s="37">
        <v>106.6</v>
      </c>
      <c r="AG38" s="37">
        <v>89.5</v>
      </c>
      <c r="AH38" s="37">
        <v>63.7</v>
      </c>
      <c r="AI38" s="37">
        <v>95</v>
      </c>
      <c r="AJ38" s="37">
        <v>126.4</v>
      </c>
      <c r="AK38" s="37">
        <v>182.7</v>
      </c>
      <c r="AL38" s="37">
        <v>129.5</v>
      </c>
      <c r="AM38" s="37">
        <v>117.6</v>
      </c>
      <c r="AN38" s="37">
        <v>103.2</v>
      </c>
      <c r="AO38" s="37">
        <v>109.9</v>
      </c>
      <c r="AP38" s="37">
        <v>97</v>
      </c>
      <c r="AQ38" s="37">
        <v>103.9</v>
      </c>
      <c r="AR38" s="37">
        <v>105.6</v>
      </c>
      <c r="AS38" s="37">
        <v>108.8</v>
      </c>
      <c r="AT38" s="37">
        <v>105.4</v>
      </c>
      <c r="AU38" s="37">
        <v>103.6</v>
      </c>
      <c r="AV38" s="37">
        <v>104.1</v>
      </c>
      <c r="AW38" s="37">
        <v>102</v>
      </c>
      <c r="AX38" s="37">
        <v>101.6</v>
      </c>
      <c r="AY38" s="37">
        <v>107</v>
      </c>
      <c r="AZ38" s="37">
        <v>94.9</v>
      </c>
      <c r="BA38" s="37">
        <v>99.4</v>
      </c>
      <c r="BB38" s="37">
        <v>108.2</v>
      </c>
      <c r="BC38" s="37">
        <v>119.1</v>
      </c>
      <c r="BD38" s="37">
        <v>89.7</v>
      </c>
      <c r="BE38" s="37">
        <v>102</v>
      </c>
      <c r="BF38" s="37">
        <v>100.5</v>
      </c>
      <c r="BG38" s="37">
        <v>96.9</v>
      </c>
      <c r="BH38" s="37">
        <v>118.3</v>
      </c>
      <c r="BI38" s="37">
        <v>104.3</v>
      </c>
      <c r="BJ38" s="37">
        <v>107.9</v>
      </c>
      <c r="BK38" s="37">
        <v>90.9</v>
      </c>
      <c r="BL38" s="37">
        <v>95.3</v>
      </c>
      <c r="BM38" s="37">
        <v>114.5</v>
      </c>
      <c r="BN38" s="37">
        <v>516.1</v>
      </c>
      <c r="BO38" s="37">
        <v>111.5</v>
      </c>
      <c r="BP38" s="37">
        <v>97.4</v>
      </c>
      <c r="BQ38" s="37">
        <v>100.7</v>
      </c>
      <c r="BR38" s="37">
        <v>95.2</v>
      </c>
      <c r="BS38" s="37">
        <v>100</v>
      </c>
      <c r="BT38" s="37">
        <v>109</v>
      </c>
      <c r="BU38" s="37">
        <v>86</v>
      </c>
      <c r="BV38" s="37">
        <v>77.2</v>
      </c>
      <c r="BW38" s="37">
        <v>95.7</v>
      </c>
      <c r="BY38" s="37">
        <v>102.7</v>
      </c>
      <c r="BZ38" s="37">
        <v>113</v>
      </c>
    </row>
    <row r="39" spans="1:79">
      <c r="A39" s="37">
        <v>2002</v>
      </c>
      <c r="B39" s="37">
        <v>101</v>
      </c>
      <c r="C39" s="39">
        <f t="shared" si="0"/>
        <v>-8.8321884200196488E-3</v>
      </c>
      <c r="D39" s="37">
        <v>101.2</v>
      </c>
      <c r="E39" s="37">
        <v>101</v>
      </c>
      <c r="F39" s="37">
        <v>101.4</v>
      </c>
      <c r="G39" s="37">
        <v>104</v>
      </c>
      <c r="H39" s="37">
        <v>97</v>
      </c>
      <c r="I39" s="37">
        <v>93</v>
      </c>
      <c r="J39" s="37">
        <v>97.8</v>
      </c>
      <c r="K39" s="37">
        <v>100.3</v>
      </c>
      <c r="L39" s="37">
        <v>101.2</v>
      </c>
      <c r="M39" s="37">
        <v>104.3</v>
      </c>
      <c r="N39" s="37">
        <v>91.2</v>
      </c>
      <c r="O39" s="37">
        <v>96.1</v>
      </c>
      <c r="P39" s="37">
        <v>90.4</v>
      </c>
      <c r="Q39" s="37">
        <v>85.1</v>
      </c>
      <c r="R39" s="37">
        <v>91.8</v>
      </c>
      <c r="S39" s="37">
        <v>90.8</v>
      </c>
      <c r="T39" s="37">
        <v>103</v>
      </c>
      <c r="U39" s="37">
        <v>92.4</v>
      </c>
      <c r="V39" s="37">
        <v>96.4</v>
      </c>
      <c r="W39" s="37">
        <v>116</v>
      </c>
      <c r="X39" s="37">
        <v>104.4</v>
      </c>
      <c r="Y39" s="37">
        <v>95.7</v>
      </c>
      <c r="Z39" s="37">
        <v>101</v>
      </c>
      <c r="AA39" s="37">
        <v>101.5</v>
      </c>
      <c r="AB39" s="37">
        <v>101</v>
      </c>
      <c r="AC39" s="37">
        <v>102.1</v>
      </c>
      <c r="AD39" s="37">
        <v>101</v>
      </c>
      <c r="AE39" s="37">
        <v>94.1</v>
      </c>
      <c r="AF39" s="37">
        <v>104.2</v>
      </c>
      <c r="AG39" s="37">
        <v>88.8</v>
      </c>
      <c r="AH39" s="37">
        <v>59.7</v>
      </c>
      <c r="AI39" s="37">
        <v>96.4</v>
      </c>
      <c r="AJ39" s="37">
        <v>121.8</v>
      </c>
      <c r="AK39" s="37">
        <v>168.6</v>
      </c>
      <c r="AL39" s="37">
        <v>126.1</v>
      </c>
      <c r="AM39" s="37">
        <v>113.8</v>
      </c>
      <c r="AN39" s="37">
        <v>101.6</v>
      </c>
      <c r="AO39" s="37">
        <v>106.9</v>
      </c>
      <c r="AP39" s="37">
        <v>97.7</v>
      </c>
      <c r="AQ39" s="37">
        <v>101.6</v>
      </c>
      <c r="AR39" s="37">
        <v>102.2</v>
      </c>
      <c r="AS39" s="37">
        <v>104</v>
      </c>
      <c r="AT39" s="37">
        <v>102</v>
      </c>
      <c r="AU39" s="37">
        <v>100.9</v>
      </c>
      <c r="AV39" s="37">
        <v>100.7</v>
      </c>
      <c r="AW39" s="37">
        <v>101.3</v>
      </c>
      <c r="AX39" s="37">
        <v>100.6</v>
      </c>
      <c r="AY39" s="37">
        <v>107.4</v>
      </c>
      <c r="AZ39" s="37">
        <v>94.7</v>
      </c>
      <c r="BA39" s="37">
        <v>98.3</v>
      </c>
      <c r="BB39" s="37">
        <v>107.2</v>
      </c>
      <c r="BC39" s="37">
        <v>115.1</v>
      </c>
      <c r="BD39" s="37">
        <v>89.2</v>
      </c>
      <c r="BE39" s="37">
        <v>101.4</v>
      </c>
      <c r="BF39" s="37">
        <v>100.3</v>
      </c>
      <c r="BG39" s="37">
        <v>96.5</v>
      </c>
      <c r="BH39" s="37">
        <v>116.5</v>
      </c>
      <c r="BI39" s="37">
        <v>105.3</v>
      </c>
      <c r="BJ39" s="37">
        <v>109</v>
      </c>
      <c r="BK39" s="37">
        <v>91.9</v>
      </c>
      <c r="BL39" s="37">
        <v>96.5</v>
      </c>
      <c r="BM39" s="37">
        <v>112</v>
      </c>
      <c r="BN39" s="37">
        <v>437.4</v>
      </c>
      <c r="BO39" s="37">
        <v>109.2</v>
      </c>
      <c r="BP39" s="37">
        <v>97.5</v>
      </c>
      <c r="BQ39" s="37">
        <v>99.8</v>
      </c>
      <c r="BR39" s="37">
        <v>95.4</v>
      </c>
      <c r="BS39" s="37">
        <v>100</v>
      </c>
      <c r="BT39" s="37">
        <v>107.7</v>
      </c>
      <c r="BU39" s="37">
        <v>87.9</v>
      </c>
      <c r="BV39" s="37">
        <v>77.2</v>
      </c>
      <c r="BW39" s="37">
        <v>95.8</v>
      </c>
      <c r="BY39" s="37">
        <v>103.5</v>
      </c>
      <c r="BZ39" s="37">
        <v>110.8</v>
      </c>
    </row>
    <row r="40" spans="1:79">
      <c r="A40" s="37">
        <v>2003</v>
      </c>
      <c r="B40" s="37">
        <v>100.7</v>
      </c>
      <c r="C40" s="39">
        <f t="shared" si="0"/>
        <v>-2.9702970297029729E-3</v>
      </c>
      <c r="D40" s="37">
        <v>100.9</v>
      </c>
      <c r="E40" s="37">
        <v>100.7</v>
      </c>
      <c r="F40" s="37">
        <v>101</v>
      </c>
      <c r="G40" s="37">
        <v>103.7</v>
      </c>
      <c r="H40" s="37">
        <v>96.8</v>
      </c>
      <c r="I40" s="37">
        <v>93.6</v>
      </c>
      <c r="J40" s="37">
        <v>97.4</v>
      </c>
      <c r="K40" s="37">
        <v>101.7</v>
      </c>
      <c r="L40" s="37">
        <v>99.3</v>
      </c>
      <c r="M40" s="37">
        <v>101.6</v>
      </c>
      <c r="N40" s="37">
        <v>92</v>
      </c>
      <c r="O40" s="37">
        <v>95.1</v>
      </c>
      <c r="P40" s="37">
        <v>92.3</v>
      </c>
      <c r="Q40" s="37">
        <v>88.5</v>
      </c>
      <c r="R40" s="37">
        <v>92.3</v>
      </c>
      <c r="S40" s="37">
        <v>91.6</v>
      </c>
      <c r="T40" s="37">
        <v>100.6</v>
      </c>
      <c r="U40" s="37">
        <v>92.1</v>
      </c>
      <c r="V40" s="37">
        <v>95.9</v>
      </c>
      <c r="W40" s="37">
        <v>113</v>
      </c>
      <c r="X40" s="37">
        <v>103.5</v>
      </c>
      <c r="Y40" s="37">
        <v>95.6</v>
      </c>
      <c r="Z40" s="37">
        <v>100.9</v>
      </c>
      <c r="AA40" s="37">
        <v>100.9</v>
      </c>
      <c r="AB40" s="37">
        <v>101.1</v>
      </c>
      <c r="AC40" s="37">
        <v>101.8</v>
      </c>
      <c r="AD40" s="37">
        <v>100</v>
      </c>
      <c r="AE40" s="37">
        <v>93.6</v>
      </c>
      <c r="AF40" s="37">
        <v>102</v>
      </c>
      <c r="AG40" s="37">
        <v>88.8</v>
      </c>
      <c r="AH40" s="37">
        <v>62.7</v>
      </c>
      <c r="AI40" s="37">
        <v>96.9</v>
      </c>
      <c r="AJ40" s="37">
        <v>118.2</v>
      </c>
      <c r="AK40" s="37">
        <v>155.80000000000001</v>
      </c>
      <c r="AL40" s="37">
        <v>121.8</v>
      </c>
      <c r="AM40" s="37">
        <v>111.2</v>
      </c>
      <c r="AN40" s="37">
        <v>100.1</v>
      </c>
      <c r="AO40" s="37">
        <v>107.6</v>
      </c>
      <c r="AP40" s="37">
        <v>97.9</v>
      </c>
      <c r="AQ40" s="37">
        <v>99.7</v>
      </c>
      <c r="AR40" s="37">
        <v>99.6</v>
      </c>
      <c r="AS40" s="37">
        <v>101.7</v>
      </c>
      <c r="AT40" s="37">
        <v>99.4</v>
      </c>
      <c r="AU40" s="37">
        <v>98.8</v>
      </c>
      <c r="AV40" s="37">
        <v>97.7</v>
      </c>
      <c r="AW40" s="37">
        <v>101.1</v>
      </c>
      <c r="AX40" s="37">
        <v>99.6</v>
      </c>
      <c r="AY40" s="37">
        <v>107.6</v>
      </c>
      <c r="AZ40" s="37">
        <v>94.5</v>
      </c>
      <c r="BA40" s="37">
        <v>101.6</v>
      </c>
      <c r="BB40" s="37">
        <v>106.6</v>
      </c>
      <c r="BC40" s="37">
        <v>112</v>
      </c>
      <c r="BD40" s="37">
        <v>96.1</v>
      </c>
      <c r="BE40" s="37">
        <v>101.5</v>
      </c>
      <c r="BF40" s="37">
        <v>100.5</v>
      </c>
      <c r="BG40" s="37">
        <v>96.5</v>
      </c>
      <c r="BH40" s="37">
        <v>116.4</v>
      </c>
      <c r="BI40" s="37">
        <v>106</v>
      </c>
      <c r="BJ40" s="37">
        <v>110</v>
      </c>
      <c r="BK40" s="37">
        <v>91.5</v>
      </c>
      <c r="BL40" s="37">
        <v>96.2</v>
      </c>
      <c r="BM40" s="37">
        <v>110.4</v>
      </c>
      <c r="BN40" s="37">
        <v>377.1</v>
      </c>
      <c r="BO40" s="37">
        <v>107.1</v>
      </c>
      <c r="BP40" s="37">
        <v>97.6</v>
      </c>
      <c r="BQ40" s="37">
        <v>99.8</v>
      </c>
      <c r="BR40" s="37">
        <v>96.2</v>
      </c>
      <c r="BS40" s="37">
        <v>100</v>
      </c>
      <c r="BT40" s="37">
        <v>106</v>
      </c>
      <c r="BU40" s="37">
        <v>91.3</v>
      </c>
      <c r="BV40" s="37">
        <v>80.400000000000006</v>
      </c>
      <c r="BW40" s="37">
        <v>95.6</v>
      </c>
      <c r="BY40" s="37">
        <v>104</v>
      </c>
      <c r="BZ40" s="37">
        <v>109.3</v>
      </c>
    </row>
    <row r="41" spans="1:79">
      <c r="A41" s="37">
        <v>2004</v>
      </c>
      <c r="B41" s="37">
        <v>100.7</v>
      </c>
      <c r="C41" s="39">
        <f t="shared" si="0"/>
        <v>0</v>
      </c>
      <c r="D41" s="37">
        <v>100.8</v>
      </c>
      <c r="E41" s="37">
        <v>100.7</v>
      </c>
      <c r="F41" s="37">
        <v>100.8</v>
      </c>
      <c r="G41" s="37">
        <v>103.1</v>
      </c>
      <c r="H41" s="37">
        <v>97.7</v>
      </c>
      <c r="I41" s="37">
        <v>96</v>
      </c>
      <c r="J41" s="37">
        <v>98.1</v>
      </c>
      <c r="K41" s="37">
        <v>105.5</v>
      </c>
      <c r="L41" s="37">
        <v>98.1</v>
      </c>
      <c r="M41" s="37">
        <v>100.2</v>
      </c>
      <c r="N41" s="37">
        <v>94.6</v>
      </c>
      <c r="O41" s="37">
        <v>95.5</v>
      </c>
      <c r="P41" s="37">
        <v>95.2</v>
      </c>
      <c r="Q41" s="37">
        <v>93.2</v>
      </c>
      <c r="R41" s="37">
        <v>95.7</v>
      </c>
      <c r="S41" s="37">
        <v>95.1</v>
      </c>
      <c r="T41" s="37">
        <v>99.4</v>
      </c>
      <c r="U41" s="37">
        <v>92.5</v>
      </c>
      <c r="V41" s="37">
        <v>95.8</v>
      </c>
      <c r="W41" s="37">
        <v>110.4</v>
      </c>
      <c r="X41" s="37">
        <v>102.6</v>
      </c>
      <c r="Y41" s="37">
        <v>96.4</v>
      </c>
      <c r="Z41" s="37">
        <v>100.7</v>
      </c>
      <c r="AA41" s="37">
        <v>100.4</v>
      </c>
      <c r="AB41" s="37">
        <v>100.9</v>
      </c>
      <c r="AC41" s="37">
        <v>101.4</v>
      </c>
      <c r="AD41" s="37">
        <v>99.4</v>
      </c>
      <c r="AE41" s="37">
        <v>93.7</v>
      </c>
      <c r="AF41" s="37">
        <v>101.5</v>
      </c>
      <c r="AG41" s="37">
        <v>88.7</v>
      </c>
      <c r="AH41" s="37">
        <v>65</v>
      </c>
      <c r="AI41" s="37">
        <v>97.5</v>
      </c>
      <c r="AJ41" s="37">
        <v>114.2</v>
      </c>
      <c r="AK41" s="37">
        <v>142.69999999999999</v>
      </c>
      <c r="AL41" s="37">
        <v>117.2</v>
      </c>
      <c r="AM41" s="37">
        <v>109.1</v>
      </c>
      <c r="AN41" s="37">
        <v>99</v>
      </c>
      <c r="AO41" s="37">
        <v>106.1</v>
      </c>
      <c r="AP41" s="37">
        <v>98.4</v>
      </c>
      <c r="AQ41" s="37">
        <v>99.5</v>
      </c>
      <c r="AR41" s="37">
        <v>99.1</v>
      </c>
      <c r="AS41" s="37">
        <v>101.8</v>
      </c>
      <c r="AT41" s="37">
        <v>98.9</v>
      </c>
      <c r="AU41" s="37">
        <v>99.2</v>
      </c>
      <c r="AV41" s="37">
        <v>98.3</v>
      </c>
      <c r="AW41" s="37">
        <v>101.2</v>
      </c>
      <c r="AX41" s="37">
        <v>98.8</v>
      </c>
      <c r="AY41" s="37">
        <v>107.2</v>
      </c>
      <c r="AZ41" s="37">
        <v>94.7</v>
      </c>
      <c r="BA41" s="37">
        <v>101.6</v>
      </c>
      <c r="BB41" s="37">
        <v>106</v>
      </c>
      <c r="BC41" s="37">
        <v>109.8</v>
      </c>
      <c r="BD41" s="37">
        <v>97</v>
      </c>
      <c r="BE41" s="37">
        <v>101.3</v>
      </c>
      <c r="BF41" s="37">
        <v>100.7</v>
      </c>
      <c r="BG41" s="37">
        <v>96.6</v>
      </c>
      <c r="BH41" s="37">
        <v>115</v>
      </c>
      <c r="BI41" s="37">
        <v>106.7</v>
      </c>
      <c r="BJ41" s="37">
        <v>110.7</v>
      </c>
      <c r="BK41" s="37">
        <v>91.2</v>
      </c>
      <c r="BL41" s="37">
        <v>96.7</v>
      </c>
      <c r="BM41" s="37">
        <v>108.8</v>
      </c>
      <c r="BN41" s="37">
        <v>330.5</v>
      </c>
      <c r="BO41" s="37">
        <v>105.2</v>
      </c>
      <c r="BP41" s="37">
        <v>98.1</v>
      </c>
      <c r="BQ41" s="37">
        <v>99.3</v>
      </c>
      <c r="BR41" s="37">
        <v>96.8</v>
      </c>
      <c r="BS41" s="37">
        <v>100.2</v>
      </c>
      <c r="BT41" s="37">
        <v>104.9</v>
      </c>
      <c r="BU41" s="37">
        <v>92.2</v>
      </c>
      <c r="BV41" s="37">
        <v>83.5</v>
      </c>
      <c r="BW41" s="37">
        <v>95.6</v>
      </c>
      <c r="BY41" s="37">
        <v>104.6</v>
      </c>
      <c r="BZ41" s="37">
        <v>108</v>
      </c>
    </row>
    <row r="42" spans="1:79">
      <c r="A42" s="37">
        <v>2005</v>
      </c>
      <c r="B42" s="37">
        <v>100.4</v>
      </c>
      <c r="C42" s="39">
        <f t="shared" si="0"/>
        <v>-2.9791459781528529E-3</v>
      </c>
      <c r="D42" s="37">
        <v>100.7</v>
      </c>
      <c r="E42" s="37">
        <v>100.3</v>
      </c>
      <c r="F42" s="37">
        <v>100.7</v>
      </c>
      <c r="G42" s="37">
        <v>102.7</v>
      </c>
      <c r="H42" s="37">
        <v>96.8</v>
      </c>
      <c r="I42" s="37">
        <v>92.7</v>
      </c>
      <c r="J42" s="37">
        <v>97.6</v>
      </c>
      <c r="K42" s="37">
        <v>98.5</v>
      </c>
      <c r="L42" s="37">
        <v>97.5</v>
      </c>
      <c r="M42" s="37">
        <v>98.4</v>
      </c>
      <c r="N42" s="37">
        <v>96.4</v>
      </c>
      <c r="O42" s="37">
        <v>97.6</v>
      </c>
      <c r="P42" s="37">
        <v>91.2</v>
      </c>
      <c r="Q42" s="37">
        <v>87.1</v>
      </c>
      <c r="R42" s="37">
        <v>95</v>
      </c>
      <c r="S42" s="37">
        <v>94.4</v>
      </c>
      <c r="T42" s="37">
        <v>98.6</v>
      </c>
      <c r="U42" s="37">
        <v>92.6</v>
      </c>
      <c r="V42" s="37">
        <v>96.2</v>
      </c>
      <c r="W42" s="37">
        <v>108.3</v>
      </c>
      <c r="X42" s="37">
        <v>102.5</v>
      </c>
      <c r="Y42" s="37">
        <v>96.5</v>
      </c>
      <c r="Z42" s="37">
        <v>100.6</v>
      </c>
      <c r="AA42" s="37">
        <v>100.1</v>
      </c>
      <c r="AB42" s="37">
        <v>100.9</v>
      </c>
      <c r="AC42" s="37">
        <v>101.1</v>
      </c>
      <c r="AD42" s="37">
        <v>99</v>
      </c>
      <c r="AE42" s="37">
        <v>94.4</v>
      </c>
      <c r="AF42" s="37">
        <v>99</v>
      </c>
      <c r="AG42" s="37">
        <v>89.4</v>
      </c>
      <c r="AH42" s="37">
        <v>80.3</v>
      </c>
      <c r="AI42" s="37">
        <v>97.9</v>
      </c>
      <c r="AJ42" s="37">
        <v>111.6</v>
      </c>
      <c r="AK42" s="37">
        <v>136.80000000000001</v>
      </c>
      <c r="AL42" s="37">
        <v>113.8</v>
      </c>
      <c r="AM42" s="37">
        <v>107.1</v>
      </c>
      <c r="AN42" s="37">
        <v>98</v>
      </c>
      <c r="AO42" s="37">
        <v>102.9</v>
      </c>
      <c r="AP42" s="37">
        <v>98.9</v>
      </c>
      <c r="AQ42" s="37">
        <v>100.2</v>
      </c>
      <c r="AR42" s="37">
        <v>100.6</v>
      </c>
      <c r="AS42" s="37">
        <v>101.8</v>
      </c>
      <c r="AT42" s="37">
        <v>100.5</v>
      </c>
      <c r="AU42" s="37">
        <v>100.4</v>
      </c>
      <c r="AV42" s="37">
        <v>99.6</v>
      </c>
      <c r="AW42" s="37">
        <v>102.1</v>
      </c>
      <c r="AX42" s="37">
        <v>97.4</v>
      </c>
      <c r="AY42" s="37">
        <v>105.6</v>
      </c>
      <c r="AZ42" s="37">
        <v>95.1</v>
      </c>
      <c r="BA42" s="37">
        <v>101.2</v>
      </c>
      <c r="BB42" s="37">
        <v>105.6</v>
      </c>
      <c r="BC42" s="37">
        <v>108.2</v>
      </c>
      <c r="BD42" s="37">
        <v>96.9</v>
      </c>
      <c r="BE42" s="37">
        <v>101.6</v>
      </c>
      <c r="BF42" s="37">
        <v>100.7</v>
      </c>
      <c r="BG42" s="37">
        <v>99.4</v>
      </c>
      <c r="BH42" s="37">
        <v>107.2</v>
      </c>
      <c r="BI42" s="37">
        <v>107.4</v>
      </c>
      <c r="BJ42" s="37">
        <v>111.5</v>
      </c>
      <c r="BK42" s="37">
        <v>91.1</v>
      </c>
      <c r="BL42" s="37">
        <v>97.4</v>
      </c>
      <c r="BM42" s="37">
        <v>107.9</v>
      </c>
      <c r="BN42" s="37">
        <v>289.89999999999998</v>
      </c>
      <c r="BO42" s="37">
        <v>104.3</v>
      </c>
      <c r="BP42" s="37">
        <v>98.5</v>
      </c>
      <c r="BQ42" s="37">
        <v>99.2</v>
      </c>
      <c r="BR42" s="37">
        <v>97.1</v>
      </c>
      <c r="BS42" s="37">
        <v>100.4</v>
      </c>
      <c r="BT42" s="37">
        <v>104</v>
      </c>
      <c r="BU42" s="37">
        <v>93.5</v>
      </c>
      <c r="BV42" s="37">
        <v>83.5</v>
      </c>
      <c r="BW42" s="37">
        <v>97</v>
      </c>
      <c r="BX42" s="37">
        <v>93.4</v>
      </c>
      <c r="BY42" s="37">
        <v>105.2</v>
      </c>
      <c r="BZ42" s="37">
        <v>107.2</v>
      </c>
      <c r="CA42" s="37">
        <v>105</v>
      </c>
    </row>
    <row r="43" spans="1:79">
      <c r="A43" s="37">
        <v>2006</v>
      </c>
      <c r="B43" s="37">
        <v>100.7</v>
      </c>
      <c r="C43" s="39">
        <f t="shared" si="0"/>
        <v>2.9880478087649376E-3</v>
      </c>
      <c r="D43" s="37">
        <v>100.8</v>
      </c>
      <c r="E43" s="37">
        <v>100.6</v>
      </c>
      <c r="F43" s="37">
        <v>100.8</v>
      </c>
      <c r="G43" s="37">
        <v>102.3</v>
      </c>
      <c r="H43" s="37">
        <v>97.3</v>
      </c>
      <c r="I43" s="37">
        <v>96.7</v>
      </c>
      <c r="J43" s="37">
        <v>97.4</v>
      </c>
      <c r="K43" s="37">
        <v>96.8</v>
      </c>
      <c r="L43" s="37">
        <v>99.6</v>
      </c>
      <c r="M43" s="37">
        <v>101.2</v>
      </c>
      <c r="N43" s="37">
        <v>97.2</v>
      </c>
      <c r="O43" s="37">
        <v>95.4</v>
      </c>
      <c r="P43" s="37">
        <v>94.3</v>
      </c>
      <c r="Q43" s="37">
        <v>92.2</v>
      </c>
      <c r="R43" s="37">
        <v>98.5</v>
      </c>
      <c r="S43" s="37">
        <v>98.2</v>
      </c>
      <c r="T43" s="37">
        <v>97.3</v>
      </c>
      <c r="U43" s="37">
        <v>92.6</v>
      </c>
      <c r="V43" s="37">
        <v>96.7</v>
      </c>
      <c r="W43" s="37">
        <v>106.1</v>
      </c>
      <c r="X43" s="37">
        <v>101.5</v>
      </c>
      <c r="Y43" s="37">
        <v>97</v>
      </c>
      <c r="Z43" s="37">
        <v>100.6</v>
      </c>
      <c r="AA43" s="37">
        <v>100.1</v>
      </c>
      <c r="AB43" s="37">
        <v>100.9</v>
      </c>
      <c r="AC43" s="37">
        <v>101.1</v>
      </c>
      <c r="AD43" s="37">
        <v>99</v>
      </c>
      <c r="AE43" s="37">
        <v>97.8</v>
      </c>
      <c r="AF43" s="37">
        <v>99.7</v>
      </c>
      <c r="AG43" s="37">
        <v>93.7</v>
      </c>
      <c r="AH43" s="37">
        <v>100</v>
      </c>
      <c r="AI43" s="37">
        <v>98.7</v>
      </c>
      <c r="AJ43" s="37">
        <v>109.3</v>
      </c>
      <c r="AK43" s="37">
        <v>129.69999999999999</v>
      </c>
      <c r="AL43" s="37">
        <v>111</v>
      </c>
      <c r="AM43" s="37">
        <v>106.4</v>
      </c>
      <c r="AN43" s="37">
        <v>98.3</v>
      </c>
      <c r="AO43" s="37">
        <v>101.6</v>
      </c>
      <c r="AP43" s="37">
        <v>99.2</v>
      </c>
      <c r="AQ43" s="37">
        <v>101</v>
      </c>
      <c r="AR43" s="37">
        <v>101.7</v>
      </c>
      <c r="AS43" s="37">
        <v>101.2</v>
      </c>
      <c r="AT43" s="37">
        <v>101.8</v>
      </c>
      <c r="AU43" s="37">
        <v>101.1</v>
      </c>
      <c r="AV43" s="37">
        <v>100.5</v>
      </c>
      <c r="AW43" s="37">
        <v>102.6</v>
      </c>
      <c r="AX43" s="37">
        <v>98</v>
      </c>
      <c r="AY43" s="37">
        <v>105</v>
      </c>
      <c r="AZ43" s="37">
        <v>96.1</v>
      </c>
      <c r="BA43" s="37">
        <v>100.6</v>
      </c>
      <c r="BB43" s="37">
        <v>105.1</v>
      </c>
      <c r="BC43" s="37">
        <v>107.6</v>
      </c>
      <c r="BD43" s="37">
        <v>96.3</v>
      </c>
      <c r="BE43" s="37">
        <v>101.9</v>
      </c>
      <c r="BF43" s="37">
        <v>100.4</v>
      </c>
      <c r="BG43" s="37">
        <v>101.8</v>
      </c>
      <c r="BH43" s="37">
        <v>103.3</v>
      </c>
      <c r="BI43" s="37">
        <v>108.2</v>
      </c>
      <c r="BJ43" s="37">
        <v>112.3</v>
      </c>
      <c r="BK43" s="37">
        <v>91.3</v>
      </c>
      <c r="BL43" s="37">
        <v>98.1</v>
      </c>
      <c r="BM43" s="37">
        <v>106.3</v>
      </c>
      <c r="BN43" s="37">
        <v>235.9</v>
      </c>
      <c r="BO43" s="37">
        <v>104.4</v>
      </c>
      <c r="BP43" s="37">
        <v>99</v>
      </c>
      <c r="BQ43" s="37">
        <v>99.9</v>
      </c>
      <c r="BR43" s="37">
        <v>98</v>
      </c>
      <c r="BS43" s="37">
        <v>100.4</v>
      </c>
      <c r="BT43" s="37">
        <v>102.9</v>
      </c>
      <c r="BU43" s="37">
        <v>97</v>
      </c>
      <c r="BV43" s="37">
        <v>87.4</v>
      </c>
      <c r="BW43" s="37">
        <v>97.4</v>
      </c>
      <c r="BX43" s="37">
        <v>98.8</v>
      </c>
      <c r="BY43" s="37">
        <v>105.8</v>
      </c>
      <c r="BZ43" s="37">
        <v>105.6</v>
      </c>
      <c r="CA43" s="37">
        <v>102.2</v>
      </c>
    </row>
    <row r="44" spans="1:79">
      <c r="A44" s="37">
        <v>2007</v>
      </c>
      <c r="B44" s="37">
        <v>100.7</v>
      </c>
      <c r="C44" s="39">
        <f t="shared" si="0"/>
        <v>0</v>
      </c>
      <c r="D44" s="37">
        <v>100.8</v>
      </c>
      <c r="E44" s="37">
        <v>100.7</v>
      </c>
      <c r="F44" s="37">
        <v>100.9</v>
      </c>
      <c r="G44" s="37">
        <v>102</v>
      </c>
      <c r="H44" s="37">
        <v>97.6</v>
      </c>
      <c r="I44" s="37">
        <v>97.3</v>
      </c>
      <c r="J44" s="37">
        <v>97.7</v>
      </c>
      <c r="K44" s="37">
        <v>96.4</v>
      </c>
      <c r="L44" s="37">
        <v>100.5</v>
      </c>
      <c r="M44" s="37">
        <v>102.5</v>
      </c>
      <c r="N44" s="37">
        <v>99</v>
      </c>
      <c r="O44" s="37">
        <v>95.1</v>
      </c>
      <c r="P44" s="37">
        <v>92.8</v>
      </c>
      <c r="Q44" s="37">
        <v>89.8</v>
      </c>
      <c r="R44" s="37">
        <v>103.3</v>
      </c>
      <c r="S44" s="37">
        <v>103.2</v>
      </c>
      <c r="T44" s="37">
        <v>97.8</v>
      </c>
      <c r="U44" s="37">
        <v>93</v>
      </c>
      <c r="V44" s="37">
        <v>97.3</v>
      </c>
      <c r="W44" s="37">
        <v>105</v>
      </c>
      <c r="X44" s="37">
        <v>100.4</v>
      </c>
      <c r="Y44" s="37">
        <v>97.7</v>
      </c>
      <c r="Z44" s="37">
        <v>100.4</v>
      </c>
      <c r="AA44" s="37">
        <v>100.1</v>
      </c>
      <c r="AB44" s="37">
        <v>100.7</v>
      </c>
      <c r="AC44" s="37">
        <v>100.9</v>
      </c>
      <c r="AD44" s="37">
        <v>99.1</v>
      </c>
      <c r="AE44" s="37">
        <v>98.6</v>
      </c>
      <c r="AF44" s="37">
        <v>100.1</v>
      </c>
      <c r="AG44" s="37">
        <v>95.2</v>
      </c>
      <c r="AH44" s="37">
        <v>101.5</v>
      </c>
      <c r="AI44" s="37">
        <v>98.7</v>
      </c>
      <c r="AJ44" s="37">
        <v>107.5</v>
      </c>
      <c r="AK44" s="37">
        <v>121.8</v>
      </c>
      <c r="AL44" s="37">
        <v>108.6</v>
      </c>
      <c r="AM44" s="37">
        <v>106.1</v>
      </c>
      <c r="AN44" s="37">
        <v>99.3</v>
      </c>
      <c r="AO44" s="37">
        <v>103.1</v>
      </c>
      <c r="AP44" s="37">
        <v>99.5</v>
      </c>
      <c r="AQ44" s="37">
        <v>101.6</v>
      </c>
      <c r="AR44" s="37">
        <v>102.1</v>
      </c>
      <c r="AS44" s="37">
        <v>100.9</v>
      </c>
      <c r="AT44" s="37">
        <v>102.2</v>
      </c>
      <c r="AU44" s="37">
        <v>101.8</v>
      </c>
      <c r="AV44" s="37">
        <v>101.6</v>
      </c>
      <c r="AW44" s="37">
        <v>102.1</v>
      </c>
      <c r="AX44" s="37">
        <v>99.3</v>
      </c>
      <c r="AY44" s="37">
        <v>104.5</v>
      </c>
      <c r="AZ44" s="37">
        <v>97.1</v>
      </c>
      <c r="BA44" s="37">
        <v>100.9</v>
      </c>
      <c r="BB44" s="37">
        <v>104</v>
      </c>
      <c r="BC44" s="37">
        <v>107.1</v>
      </c>
      <c r="BD44" s="37">
        <v>97.5</v>
      </c>
      <c r="BE44" s="37">
        <v>102</v>
      </c>
      <c r="BF44" s="37">
        <v>100.5</v>
      </c>
      <c r="BG44" s="37">
        <v>102.8</v>
      </c>
      <c r="BH44" s="37">
        <v>101.2</v>
      </c>
      <c r="BI44" s="37">
        <v>108.9</v>
      </c>
      <c r="BJ44" s="37">
        <v>113</v>
      </c>
      <c r="BK44" s="37">
        <v>92.6</v>
      </c>
      <c r="BL44" s="37">
        <v>99</v>
      </c>
      <c r="BM44" s="37">
        <v>104.9</v>
      </c>
      <c r="BN44" s="37">
        <v>196.5</v>
      </c>
      <c r="BO44" s="37">
        <v>103.1</v>
      </c>
      <c r="BP44" s="37">
        <v>99.2</v>
      </c>
      <c r="BQ44" s="37">
        <v>100.8</v>
      </c>
      <c r="BR44" s="37">
        <v>98.7</v>
      </c>
      <c r="BS44" s="37">
        <v>100.1</v>
      </c>
      <c r="BT44" s="37">
        <v>102.8</v>
      </c>
      <c r="BU44" s="37">
        <v>99</v>
      </c>
      <c r="BV44" s="37">
        <v>91.1</v>
      </c>
      <c r="BW44" s="37">
        <v>97.8</v>
      </c>
      <c r="BX44" s="37">
        <v>100.5</v>
      </c>
      <c r="BY44" s="37">
        <v>106.5</v>
      </c>
      <c r="BZ44" s="37">
        <v>104.4</v>
      </c>
      <c r="CA44" s="37">
        <v>100.6</v>
      </c>
    </row>
    <row r="45" spans="1:79">
      <c r="A45" s="37">
        <v>2008</v>
      </c>
      <c r="B45" s="37">
        <v>102.1</v>
      </c>
      <c r="C45" s="39">
        <f t="shared" si="0"/>
        <v>1.3902681231380276E-2</v>
      </c>
      <c r="D45" s="37">
        <v>102.3</v>
      </c>
      <c r="E45" s="37">
        <v>102.3</v>
      </c>
      <c r="F45" s="37">
        <v>102.6</v>
      </c>
      <c r="G45" s="37">
        <v>102</v>
      </c>
      <c r="H45" s="37">
        <v>100.1</v>
      </c>
      <c r="I45" s="37">
        <v>96.9</v>
      </c>
      <c r="J45" s="37">
        <v>100.7</v>
      </c>
      <c r="K45" s="37">
        <v>102.6</v>
      </c>
      <c r="L45" s="37">
        <v>102.8</v>
      </c>
      <c r="M45" s="37">
        <v>104.1</v>
      </c>
      <c r="N45" s="37">
        <v>103.1</v>
      </c>
      <c r="O45" s="37">
        <v>99.5</v>
      </c>
      <c r="P45" s="37">
        <v>94.6</v>
      </c>
      <c r="Q45" s="37">
        <v>91.2</v>
      </c>
      <c r="R45" s="37">
        <v>97.1</v>
      </c>
      <c r="S45" s="37">
        <v>96.7</v>
      </c>
      <c r="T45" s="37">
        <v>101.8</v>
      </c>
      <c r="U45" s="37">
        <v>97.9</v>
      </c>
      <c r="V45" s="37">
        <v>100.6</v>
      </c>
      <c r="W45" s="37">
        <v>104.6</v>
      </c>
      <c r="X45" s="37">
        <v>101.9</v>
      </c>
      <c r="Y45" s="37">
        <v>99.2</v>
      </c>
      <c r="Z45" s="37">
        <v>100.6</v>
      </c>
      <c r="AA45" s="37">
        <v>100.5</v>
      </c>
      <c r="AB45" s="37">
        <v>100.7</v>
      </c>
      <c r="AC45" s="37">
        <v>100.9</v>
      </c>
      <c r="AD45" s="37">
        <v>100.1</v>
      </c>
      <c r="AE45" s="37">
        <v>104.5</v>
      </c>
      <c r="AF45" s="37">
        <v>103.8</v>
      </c>
      <c r="AG45" s="37">
        <v>101.4</v>
      </c>
      <c r="AH45" s="37">
        <v>131.4</v>
      </c>
      <c r="AI45" s="37">
        <v>99</v>
      </c>
      <c r="AJ45" s="37">
        <v>107.1</v>
      </c>
      <c r="AK45" s="37">
        <v>117.6</v>
      </c>
      <c r="AL45" s="37">
        <v>107.1</v>
      </c>
      <c r="AM45" s="37">
        <v>105.5</v>
      </c>
      <c r="AN45" s="37">
        <v>101.1</v>
      </c>
      <c r="AO45" s="37">
        <v>105.3</v>
      </c>
      <c r="AP45" s="37">
        <v>99.6</v>
      </c>
      <c r="AQ45" s="37">
        <v>102.1</v>
      </c>
      <c r="AR45" s="37">
        <v>102.5</v>
      </c>
      <c r="AS45" s="37">
        <v>100.9</v>
      </c>
      <c r="AT45" s="37">
        <v>102.6</v>
      </c>
      <c r="AU45" s="37">
        <v>101.9</v>
      </c>
      <c r="AV45" s="37">
        <v>101.9</v>
      </c>
      <c r="AW45" s="37">
        <v>101.8</v>
      </c>
      <c r="AX45" s="37">
        <v>101.1</v>
      </c>
      <c r="AY45" s="37">
        <v>103.8</v>
      </c>
      <c r="AZ45" s="37">
        <v>99</v>
      </c>
      <c r="BA45" s="37">
        <v>100.6</v>
      </c>
      <c r="BB45" s="37">
        <v>103.7</v>
      </c>
      <c r="BC45" s="37">
        <v>105.2</v>
      </c>
      <c r="BD45" s="37">
        <v>97.7</v>
      </c>
      <c r="BE45" s="37">
        <v>104.1</v>
      </c>
      <c r="BF45" s="37">
        <v>101.5</v>
      </c>
      <c r="BG45" s="37">
        <v>106.2</v>
      </c>
      <c r="BH45" s="37">
        <v>101.2</v>
      </c>
      <c r="BI45" s="37">
        <v>109.7</v>
      </c>
      <c r="BJ45" s="37">
        <v>113.8</v>
      </c>
      <c r="BK45" s="37">
        <v>92.7</v>
      </c>
      <c r="BL45" s="37">
        <v>99.6</v>
      </c>
      <c r="BM45" s="37">
        <v>104.3</v>
      </c>
      <c r="BN45" s="37">
        <v>160.30000000000001</v>
      </c>
      <c r="BO45" s="37">
        <v>103.3</v>
      </c>
      <c r="BP45" s="37">
        <v>99.5</v>
      </c>
      <c r="BQ45" s="37">
        <v>102.1</v>
      </c>
      <c r="BR45" s="37">
        <v>99.1</v>
      </c>
      <c r="BS45" s="37">
        <v>100.2</v>
      </c>
      <c r="BT45" s="37">
        <v>102.8</v>
      </c>
      <c r="BU45" s="37">
        <v>101.2</v>
      </c>
      <c r="BV45" s="37">
        <v>91.2</v>
      </c>
      <c r="BW45" s="37">
        <v>98.1</v>
      </c>
      <c r="BX45" s="37">
        <v>109.5</v>
      </c>
      <c r="BY45" s="37">
        <v>107.5</v>
      </c>
      <c r="BZ45" s="37">
        <v>104</v>
      </c>
      <c r="CA45" s="37">
        <v>100.6</v>
      </c>
    </row>
    <row r="46" spans="1:79">
      <c r="A46" s="37">
        <v>2009</v>
      </c>
      <c r="B46" s="37">
        <v>100.7</v>
      </c>
      <c r="C46" s="39">
        <f t="shared" si="0"/>
        <v>-1.3712047012732542E-2</v>
      </c>
      <c r="D46" s="37">
        <v>101</v>
      </c>
      <c r="E46" s="37">
        <v>100.8</v>
      </c>
      <c r="F46" s="37">
        <v>101.1</v>
      </c>
      <c r="G46" s="37">
        <v>101.2</v>
      </c>
      <c r="H46" s="37">
        <v>100.3</v>
      </c>
      <c r="I46" s="37">
        <v>94.5</v>
      </c>
      <c r="J46" s="37">
        <v>101.5</v>
      </c>
      <c r="K46" s="37">
        <v>103.3</v>
      </c>
      <c r="L46" s="37">
        <v>101.8</v>
      </c>
      <c r="M46" s="37">
        <v>101</v>
      </c>
      <c r="N46" s="37">
        <v>101.8</v>
      </c>
      <c r="O46" s="37">
        <v>100.8</v>
      </c>
      <c r="P46" s="37">
        <v>94.2</v>
      </c>
      <c r="Q46" s="37">
        <v>90</v>
      </c>
      <c r="R46" s="37">
        <v>93.8</v>
      </c>
      <c r="S46" s="37">
        <v>93.4</v>
      </c>
      <c r="T46" s="37">
        <v>101.8</v>
      </c>
      <c r="U46" s="37">
        <v>101.1</v>
      </c>
      <c r="V46" s="37">
        <v>101.7</v>
      </c>
      <c r="W46" s="37">
        <v>102.2</v>
      </c>
      <c r="X46" s="37">
        <v>101.4</v>
      </c>
      <c r="Y46" s="37">
        <v>100.1</v>
      </c>
      <c r="Z46" s="37">
        <v>100.4</v>
      </c>
      <c r="AA46" s="37">
        <v>100.5</v>
      </c>
      <c r="AB46" s="37">
        <v>100.4</v>
      </c>
      <c r="AC46" s="37">
        <v>100.5</v>
      </c>
      <c r="AD46" s="37">
        <v>100.7</v>
      </c>
      <c r="AE46" s="37">
        <v>100.2</v>
      </c>
      <c r="AF46" s="37">
        <v>103.2</v>
      </c>
      <c r="AG46" s="37">
        <v>100.8</v>
      </c>
      <c r="AH46" s="37">
        <v>87</v>
      </c>
      <c r="AI46" s="37">
        <v>99.7</v>
      </c>
      <c r="AJ46" s="37">
        <v>104.8</v>
      </c>
      <c r="AK46" s="37">
        <v>111.2</v>
      </c>
      <c r="AL46" s="37">
        <v>104.2</v>
      </c>
      <c r="AM46" s="37">
        <v>102.7</v>
      </c>
      <c r="AN46" s="37">
        <v>101.1</v>
      </c>
      <c r="AO46" s="37">
        <v>104.6</v>
      </c>
      <c r="AP46" s="37">
        <v>99.6</v>
      </c>
      <c r="AQ46" s="37">
        <v>101.2</v>
      </c>
      <c r="AR46" s="37">
        <v>101.1</v>
      </c>
      <c r="AS46" s="37">
        <v>100.1</v>
      </c>
      <c r="AT46" s="37">
        <v>101.2</v>
      </c>
      <c r="AU46" s="37">
        <v>101.2</v>
      </c>
      <c r="AV46" s="37">
        <v>100.9</v>
      </c>
      <c r="AW46" s="37">
        <v>101.6</v>
      </c>
      <c r="AX46" s="37">
        <v>101.3</v>
      </c>
      <c r="AY46" s="37">
        <v>102.6</v>
      </c>
      <c r="AZ46" s="37">
        <v>99.8</v>
      </c>
      <c r="BA46" s="37">
        <v>100.5</v>
      </c>
      <c r="BB46" s="37">
        <v>101.4</v>
      </c>
      <c r="BC46" s="37">
        <v>102.6</v>
      </c>
      <c r="BD46" s="37">
        <v>99.3</v>
      </c>
      <c r="BE46" s="37">
        <v>99</v>
      </c>
      <c r="BF46" s="37">
        <v>100.7</v>
      </c>
      <c r="BG46" s="37">
        <v>97.6</v>
      </c>
      <c r="BH46" s="37">
        <v>100.8</v>
      </c>
      <c r="BI46" s="37">
        <v>110.6</v>
      </c>
      <c r="BJ46" s="37">
        <v>114.7</v>
      </c>
      <c r="BK46" s="37">
        <v>99.2</v>
      </c>
      <c r="BL46" s="37">
        <v>99.7</v>
      </c>
      <c r="BM46" s="37">
        <v>101.7</v>
      </c>
      <c r="BN46" s="37">
        <v>124.1</v>
      </c>
      <c r="BO46" s="37">
        <v>102.8</v>
      </c>
      <c r="BP46" s="37">
        <v>99.8</v>
      </c>
      <c r="BQ46" s="37">
        <v>100.2</v>
      </c>
      <c r="BR46" s="37">
        <v>98.7</v>
      </c>
      <c r="BS46" s="37">
        <v>100.1</v>
      </c>
      <c r="BT46" s="37">
        <v>101.2</v>
      </c>
      <c r="BU46" s="37">
        <v>100.5</v>
      </c>
      <c r="BV46" s="37">
        <v>91.2</v>
      </c>
      <c r="BW46" s="37">
        <v>98.2</v>
      </c>
      <c r="BX46" s="37">
        <v>97.4</v>
      </c>
      <c r="BY46" s="37">
        <v>108.5</v>
      </c>
      <c r="BZ46" s="37">
        <v>101.6</v>
      </c>
      <c r="CA46" s="37">
        <v>100.4</v>
      </c>
    </row>
    <row r="47" spans="1:79">
      <c r="A47" s="37">
        <v>2010</v>
      </c>
      <c r="B47" s="37">
        <v>100</v>
      </c>
      <c r="C47" s="39">
        <f t="shared" si="0"/>
        <v>-6.9513406156902491E-3</v>
      </c>
      <c r="D47" s="37">
        <v>100</v>
      </c>
      <c r="E47" s="37">
        <v>100</v>
      </c>
      <c r="F47" s="37">
        <v>100</v>
      </c>
      <c r="G47" s="37">
        <v>100</v>
      </c>
      <c r="H47" s="37">
        <v>100</v>
      </c>
      <c r="I47" s="37">
        <v>100</v>
      </c>
      <c r="J47" s="37">
        <v>100</v>
      </c>
      <c r="K47" s="37">
        <v>100</v>
      </c>
      <c r="L47" s="37">
        <v>100</v>
      </c>
      <c r="M47" s="37">
        <v>100</v>
      </c>
      <c r="N47" s="37">
        <v>100</v>
      </c>
      <c r="O47" s="37">
        <v>100</v>
      </c>
      <c r="P47" s="37">
        <v>100</v>
      </c>
      <c r="Q47" s="37">
        <v>100</v>
      </c>
      <c r="R47" s="37">
        <v>100</v>
      </c>
      <c r="S47" s="37">
        <v>100</v>
      </c>
      <c r="T47" s="37">
        <v>100</v>
      </c>
      <c r="U47" s="37">
        <v>100</v>
      </c>
      <c r="V47" s="37">
        <v>100</v>
      </c>
      <c r="W47" s="37">
        <v>100</v>
      </c>
      <c r="X47" s="37">
        <v>100</v>
      </c>
      <c r="Y47" s="37">
        <v>100</v>
      </c>
      <c r="Z47" s="37">
        <v>100</v>
      </c>
      <c r="AA47" s="37">
        <v>100</v>
      </c>
      <c r="AB47" s="37">
        <v>100</v>
      </c>
      <c r="AC47" s="37">
        <v>100</v>
      </c>
      <c r="AD47" s="37">
        <v>100</v>
      </c>
      <c r="AE47" s="37">
        <v>100</v>
      </c>
      <c r="AF47" s="37">
        <v>100</v>
      </c>
      <c r="AG47" s="37">
        <v>100</v>
      </c>
      <c r="AH47" s="37">
        <v>100</v>
      </c>
      <c r="AI47" s="37">
        <v>100</v>
      </c>
      <c r="AJ47" s="37">
        <v>100</v>
      </c>
      <c r="AK47" s="37">
        <v>100</v>
      </c>
      <c r="AL47" s="37">
        <v>100</v>
      </c>
      <c r="AM47" s="37">
        <v>100</v>
      </c>
      <c r="AN47" s="37">
        <v>100</v>
      </c>
      <c r="AO47" s="37">
        <v>100</v>
      </c>
      <c r="AP47" s="37">
        <v>100</v>
      </c>
      <c r="AQ47" s="37">
        <v>100</v>
      </c>
      <c r="AR47" s="37">
        <v>100</v>
      </c>
      <c r="AS47" s="37">
        <v>100</v>
      </c>
      <c r="AT47" s="37">
        <v>100</v>
      </c>
      <c r="AU47" s="37">
        <v>100</v>
      </c>
      <c r="AV47" s="37">
        <v>100</v>
      </c>
      <c r="AW47" s="37">
        <v>100</v>
      </c>
      <c r="AX47" s="37">
        <v>100</v>
      </c>
      <c r="AY47" s="37">
        <v>100</v>
      </c>
      <c r="AZ47" s="37">
        <v>100</v>
      </c>
      <c r="BA47" s="37">
        <v>100</v>
      </c>
      <c r="BB47" s="37">
        <v>100</v>
      </c>
      <c r="BC47" s="37">
        <v>100</v>
      </c>
      <c r="BD47" s="37">
        <v>100</v>
      </c>
      <c r="BE47" s="37">
        <v>100</v>
      </c>
      <c r="BF47" s="37">
        <v>100</v>
      </c>
      <c r="BG47" s="37">
        <v>100</v>
      </c>
      <c r="BH47" s="37">
        <v>100</v>
      </c>
      <c r="BI47" s="37">
        <v>100</v>
      </c>
      <c r="BJ47" s="37">
        <v>100</v>
      </c>
      <c r="BK47" s="37">
        <v>100</v>
      </c>
      <c r="BL47" s="37">
        <v>100</v>
      </c>
      <c r="BM47" s="37">
        <v>100</v>
      </c>
      <c r="BN47" s="37">
        <v>100</v>
      </c>
      <c r="BO47" s="37">
        <v>100</v>
      </c>
      <c r="BP47" s="37">
        <v>100</v>
      </c>
      <c r="BQ47" s="37">
        <v>100</v>
      </c>
      <c r="BR47" s="37">
        <v>100</v>
      </c>
      <c r="BS47" s="37">
        <v>100</v>
      </c>
      <c r="BT47" s="37">
        <v>100</v>
      </c>
      <c r="BU47" s="37">
        <v>100</v>
      </c>
      <c r="BV47" s="37">
        <v>100</v>
      </c>
      <c r="BW47" s="37">
        <v>100</v>
      </c>
      <c r="BX47" s="37">
        <v>100</v>
      </c>
      <c r="BY47" s="37">
        <v>100</v>
      </c>
      <c r="BZ47" s="37">
        <v>100</v>
      </c>
      <c r="CA47" s="37">
        <v>100</v>
      </c>
    </row>
    <row r="48" spans="1:79">
      <c r="A48" s="37">
        <v>2011</v>
      </c>
      <c r="B48" s="37">
        <v>99.7</v>
      </c>
      <c r="C48" s="39">
        <f t="shared" si="0"/>
        <v>-3.0000000000000027E-3</v>
      </c>
      <c r="D48" s="37">
        <v>99.8</v>
      </c>
      <c r="E48" s="37">
        <v>99.7</v>
      </c>
      <c r="F48" s="37">
        <v>99.7</v>
      </c>
      <c r="G48" s="37">
        <v>99.1</v>
      </c>
      <c r="H48" s="37">
        <v>99.6</v>
      </c>
      <c r="I48" s="37">
        <v>99</v>
      </c>
      <c r="J48" s="37">
        <v>99.8</v>
      </c>
      <c r="K48" s="37">
        <v>98.4</v>
      </c>
      <c r="L48" s="37">
        <v>100.4</v>
      </c>
      <c r="M48" s="37">
        <v>100.9</v>
      </c>
      <c r="N48" s="37">
        <v>99.9</v>
      </c>
      <c r="O48" s="37">
        <v>100.2</v>
      </c>
      <c r="P48" s="37">
        <v>97.8</v>
      </c>
      <c r="Q48" s="37">
        <v>96.8</v>
      </c>
      <c r="R48" s="37">
        <v>100.6</v>
      </c>
      <c r="S48" s="37">
        <v>100.6</v>
      </c>
      <c r="T48" s="37">
        <v>99.2</v>
      </c>
      <c r="U48" s="37">
        <v>99.5</v>
      </c>
      <c r="V48" s="37">
        <v>100.4</v>
      </c>
      <c r="W48" s="37">
        <v>99.5</v>
      </c>
      <c r="X48" s="37">
        <v>98.9</v>
      </c>
      <c r="Y48" s="37">
        <v>100.2</v>
      </c>
      <c r="Z48" s="37">
        <v>99.8</v>
      </c>
      <c r="AA48" s="37">
        <v>99.8</v>
      </c>
      <c r="AB48" s="37">
        <v>99.8</v>
      </c>
      <c r="AC48" s="37">
        <v>99.6</v>
      </c>
      <c r="AD48" s="37">
        <v>99.9</v>
      </c>
      <c r="AE48" s="37">
        <v>103.3</v>
      </c>
      <c r="AF48" s="37">
        <v>102.8</v>
      </c>
      <c r="AG48" s="37">
        <v>102.9</v>
      </c>
      <c r="AH48" s="37">
        <v>118.4</v>
      </c>
      <c r="AI48" s="37">
        <v>100</v>
      </c>
      <c r="AJ48" s="37">
        <v>94.4</v>
      </c>
      <c r="AK48" s="37">
        <v>86.2</v>
      </c>
      <c r="AL48" s="37">
        <v>96.6</v>
      </c>
      <c r="AM48" s="37">
        <v>99.9</v>
      </c>
      <c r="AN48" s="37">
        <v>99.8</v>
      </c>
      <c r="AO48" s="37">
        <v>98</v>
      </c>
      <c r="AP48" s="37">
        <v>99.6</v>
      </c>
      <c r="AQ48" s="37">
        <v>99.7</v>
      </c>
      <c r="AR48" s="37">
        <v>100</v>
      </c>
      <c r="AS48" s="37">
        <v>100.8</v>
      </c>
      <c r="AT48" s="37">
        <v>100</v>
      </c>
      <c r="AU48" s="37">
        <v>99.8</v>
      </c>
      <c r="AV48" s="37">
        <v>100</v>
      </c>
      <c r="AW48" s="37">
        <v>99.2</v>
      </c>
      <c r="AX48" s="37">
        <v>98.7</v>
      </c>
      <c r="AY48" s="37">
        <v>99.4</v>
      </c>
      <c r="AZ48" s="37">
        <v>100.1</v>
      </c>
      <c r="BA48" s="37">
        <v>99.3</v>
      </c>
      <c r="BB48" s="37">
        <v>98</v>
      </c>
      <c r="BC48" s="37">
        <v>99.7</v>
      </c>
      <c r="BD48" s="37">
        <v>100</v>
      </c>
      <c r="BE48" s="37">
        <v>101.2</v>
      </c>
      <c r="BF48" s="37">
        <v>100.8</v>
      </c>
      <c r="BG48" s="37">
        <v>102.2</v>
      </c>
      <c r="BH48" s="37">
        <v>99.3</v>
      </c>
      <c r="BI48" s="37">
        <v>97.9</v>
      </c>
      <c r="BJ48" s="37">
        <v>97</v>
      </c>
      <c r="BK48" s="37">
        <v>100.1</v>
      </c>
      <c r="BL48" s="37">
        <v>99.8</v>
      </c>
      <c r="BM48" s="37">
        <v>96</v>
      </c>
      <c r="BN48" s="37">
        <v>72.5</v>
      </c>
      <c r="BO48" s="37">
        <v>98.3</v>
      </c>
      <c r="BP48" s="37">
        <v>100.3</v>
      </c>
      <c r="BQ48" s="37">
        <v>100.8</v>
      </c>
      <c r="BR48" s="37">
        <v>103.8</v>
      </c>
      <c r="BS48" s="37">
        <v>99.6</v>
      </c>
      <c r="BT48" s="37">
        <v>98.7</v>
      </c>
      <c r="BU48" s="37">
        <v>99.2</v>
      </c>
      <c r="BV48" s="37">
        <v>126.2</v>
      </c>
      <c r="BW48" s="37">
        <v>105.4</v>
      </c>
      <c r="BX48" s="37">
        <v>105.8</v>
      </c>
      <c r="BY48" s="37">
        <v>98.3</v>
      </c>
      <c r="BZ48" s="37">
        <v>96.5</v>
      </c>
      <c r="CA48" s="37">
        <v>99.9</v>
      </c>
    </row>
    <row r="49" spans="1:79">
      <c r="A49" s="37">
        <v>2012</v>
      </c>
      <c r="B49" s="37">
        <v>99.7</v>
      </c>
      <c r="C49" s="39">
        <f t="shared" si="0"/>
        <v>0</v>
      </c>
      <c r="D49" s="37">
        <v>99.7</v>
      </c>
      <c r="E49" s="37">
        <v>99.7</v>
      </c>
      <c r="F49" s="37">
        <v>99.7</v>
      </c>
      <c r="G49" s="37">
        <v>98.5</v>
      </c>
      <c r="H49" s="37">
        <v>99.7</v>
      </c>
      <c r="I49" s="37">
        <v>99.6</v>
      </c>
      <c r="J49" s="37">
        <v>99.7</v>
      </c>
      <c r="K49" s="37">
        <v>101.3</v>
      </c>
      <c r="L49" s="37">
        <v>101.4</v>
      </c>
      <c r="M49" s="37">
        <v>101.6</v>
      </c>
      <c r="N49" s="37">
        <v>99</v>
      </c>
      <c r="O49" s="37">
        <v>98.1</v>
      </c>
      <c r="P49" s="37">
        <v>97.3</v>
      </c>
      <c r="Q49" s="37">
        <v>96.1</v>
      </c>
      <c r="R49" s="37">
        <v>103.4</v>
      </c>
      <c r="S49" s="37">
        <v>103.3</v>
      </c>
      <c r="T49" s="37">
        <v>97.9</v>
      </c>
      <c r="U49" s="37">
        <v>98.9</v>
      </c>
      <c r="V49" s="37">
        <v>101.2</v>
      </c>
      <c r="W49" s="37">
        <v>98.4</v>
      </c>
      <c r="X49" s="37">
        <v>97.7</v>
      </c>
      <c r="Y49" s="37">
        <v>100.2</v>
      </c>
      <c r="Z49" s="37">
        <v>99.5</v>
      </c>
      <c r="AA49" s="37">
        <v>99.5</v>
      </c>
      <c r="AB49" s="37">
        <v>99.4</v>
      </c>
      <c r="AC49" s="37">
        <v>99.2</v>
      </c>
      <c r="AD49" s="37">
        <v>99.9</v>
      </c>
      <c r="AE49" s="37">
        <v>107.3</v>
      </c>
      <c r="AF49" s="37">
        <v>108.8</v>
      </c>
      <c r="AG49" s="37">
        <v>107</v>
      </c>
      <c r="AH49" s="37">
        <v>120.7</v>
      </c>
      <c r="AI49" s="37">
        <v>100.4</v>
      </c>
      <c r="AJ49" s="37">
        <v>91.7</v>
      </c>
      <c r="AK49" s="37">
        <v>78.7</v>
      </c>
      <c r="AL49" s="37">
        <v>95.1</v>
      </c>
      <c r="AM49" s="37">
        <v>101.6</v>
      </c>
      <c r="AN49" s="37">
        <v>101.4</v>
      </c>
      <c r="AO49" s="37">
        <v>96.2</v>
      </c>
      <c r="AP49" s="37">
        <v>99.6</v>
      </c>
      <c r="AQ49" s="37">
        <v>99.7</v>
      </c>
      <c r="AR49" s="37">
        <v>100</v>
      </c>
      <c r="AS49" s="37">
        <v>101.4</v>
      </c>
      <c r="AT49" s="37">
        <v>99.9</v>
      </c>
      <c r="AU49" s="37">
        <v>100</v>
      </c>
      <c r="AV49" s="37">
        <v>100.7</v>
      </c>
      <c r="AW49" s="37">
        <v>98.6</v>
      </c>
      <c r="AX49" s="37">
        <v>98.2</v>
      </c>
      <c r="AY49" s="37">
        <v>99.1</v>
      </c>
      <c r="AZ49" s="37">
        <v>100.2</v>
      </c>
      <c r="BA49" s="37">
        <v>98.5</v>
      </c>
      <c r="BB49" s="37">
        <v>95.8</v>
      </c>
      <c r="BC49" s="37">
        <v>98.4</v>
      </c>
      <c r="BD49" s="37">
        <v>100.2</v>
      </c>
      <c r="BE49" s="37">
        <v>101.5</v>
      </c>
      <c r="BF49" s="37">
        <v>101</v>
      </c>
      <c r="BG49" s="37">
        <v>103.1</v>
      </c>
      <c r="BH49" s="37">
        <v>98.3</v>
      </c>
      <c r="BI49" s="37">
        <v>98.2</v>
      </c>
      <c r="BJ49" s="37">
        <v>97.3</v>
      </c>
      <c r="BK49" s="37">
        <v>102</v>
      </c>
      <c r="BL49" s="37">
        <v>100</v>
      </c>
      <c r="BM49" s="37">
        <v>94.5</v>
      </c>
      <c r="BN49" s="37">
        <v>66</v>
      </c>
      <c r="BO49" s="37">
        <v>97.2</v>
      </c>
      <c r="BP49" s="37">
        <v>100.7</v>
      </c>
      <c r="BQ49" s="37">
        <v>100</v>
      </c>
      <c r="BR49" s="37">
        <v>103.5</v>
      </c>
      <c r="BS49" s="37">
        <v>99.5</v>
      </c>
      <c r="BT49" s="37">
        <v>97.5</v>
      </c>
      <c r="BU49" s="37">
        <v>99.3</v>
      </c>
      <c r="BV49" s="37">
        <v>126.2</v>
      </c>
      <c r="BW49" s="37">
        <v>105.5</v>
      </c>
      <c r="BX49" s="37">
        <v>109.8</v>
      </c>
      <c r="BY49" s="37">
        <v>98.6</v>
      </c>
      <c r="BZ49" s="37">
        <v>95</v>
      </c>
      <c r="CA49" s="37">
        <v>99.3</v>
      </c>
    </row>
    <row r="50" spans="1:79">
      <c r="A50" s="37">
        <v>2013</v>
      </c>
      <c r="B50" s="37">
        <v>100</v>
      </c>
      <c r="C50" s="39">
        <f t="shared" si="0"/>
        <v>3.0090270812437314E-3</v>
      </c>
      <c r="D50" s="37">
        <v>100.1</v>
      </c>
      <c r="E50" s="37">
        <v>100.2</v>
      </c>
      <c r="F50" s="37">
        <v>100.2</v>
      </c>
      <c r="G50" s="37">
        <v>98.3</v>
      </c>
      <c r="H50" s="37">
        <v>99.6</v>
      </c>
      <c r="I50" s="37">
        <v>99.5</v>
      </c>
      <c r="J50" s="37">
        <v>99.6</v>
      </c>
      <c r="K50" s="37">
        <v>100.8</v>
      </c>
      <c r="L50" s="37">
        <v>102.4</v>
      </c>
      <c r="M50" s="37">
        <v>102.2</v>
      </c>
      <c r="N50" s="37">
        <v>99.3</v>
      </c>
      <c r="O50" s="37">
        <v>98.1</v>
      </c>
      <c r="P50" s="37">
        <v>97.2</v>
      </c>
      <c r="Q50" s="37">
        <v>96.4</v>
      </c>
      <c r="R50" s="37">
        <v>101.7</v>
      </c>
      <c r="S50" s="37">
        <v>101.6</v>
      </c>
      <c r="T50" s="37">
        <v>97.3</v>
      </c>
      <c r="U50" s="37">
        <v>99</v>
      </c>
      <c r="V50" s="37">
        <v>100.8</v>
      </c>
      <c r="W50" s="37">
        <v>96.9</v>
      </c>
      <c r="X50" s="37">
        <v>96.7</v>
      </c>
      <c r="Y50" s="37">
        <v>100.5</v>
      </c>
      <c r="Z50" s="37">
        <v>99.1</v>
      </c>
      <c r="AA50" s="37">
        <v>99.2</v>
      </c>
      <c r="AB50" s="37">
        <v>99</v>
      </c>
      <c r="AC50" s="37">
        <v>98.8</v>
      </c>
      <c r="AD50" s="37">
        <v>99.7</v>
      </c>
      <c r="AE50" s="37">
        <v>112.3</v>
      </c>
      <c r="AF50" s="37">
        <v>116.6</v>
      </c>
      <c r="AG50" s="37">
        <v>109.9</v>
      </c>
      <c r="AH50" s="37">
        <v>130.30000000000001</v>
      </c>
      <c r="AI50" s="37">
        <v>100.9</v>
      </c>
      <c r="AJ50" s="37">
        <v>89.7</v>
      </c>
      <c r="AK50" s="37">
        <v>73.2</v>
      </c>
      <c r="AL50" s="37">
        <v>93.3</v>
      </c>
      <c r="AM50" s="37">
        <v>101.6</v>
      </c>
      <c r="AN50" s="37">
        <v>102.1</v>
      </c>
      <c r="AO50" s="37">
        <v>95.8</v>
      </c>
      <c r="AP50" s="37">
        <v>99.2</v>
      </c>
      <c r="AQ50" s="37">
        <v>100.1</v>
      </c>
      <c r="AR50" s="37">
        <v>100.5</v>
      </c>
      <c r="AS50" s="37">
        <v>101.3</v>
      </c>
      <c r="AT50" s="37">
        <v>100.5</v>
      </c>
      <c r="AU50" s="37">
        <v>100.7</v>
      </c>
      <c r="AV50" s="37">
        <v>101.4</v>
      </c>
      <c r="AW50" s="37">
        <v>99.1</v>
      </c>
      <c r="AX50" s="37">
        <v>97.9</v>
      </c>
      <c r="AY50" s="37">
        <v>98.3</v>
      </c>
      <c r="AZ50" s="37">
        <v>100.6</v>
      </c>
      <c r="BA50" s="37">
        <v>98</v>
      </c>
      <c r="BB50" s="37">
        <v>94.9</v>
      </c>
      <c r="BC50" s="37">
        <v>96.6</v>
      </c>
      <c r="BD50" s="37">
        <v>100.3</v>
      </c>
      <c r="BE50" s="37">
        <v>102.9</v>
      </c>
      <c r="BF50" s="37">
        <v>101</v>
      </c>
      <c r="BG50" s="37">
        <v>105.9</v>
      </c>
      <c r="BH50" s="37">
        <v>97.8</v>
      </c>
      <c r="BI50" s="37">
        <v>98.8</v>
      </c>
      <c r="BJ50" s="37">
        <v>97.6</v>
      </c>
      <c r="BK50" s="37">
        <v>105.5</v>
      </c>
      <c r="BL50" s="37">
        <v>100.8</v>
      </c>
      <c r="BM50" s="37">
        <v>93.6</v>
      </c>
      <c r="BN50" s="37">
        <v>62.5</v>
      </c>
      <c r="BO50" s="37">
        <v>96.9</v>
      </c>
      <c r="BP50" s="37">
        <v>101</v>
      </c>
      <c r="BQ50" s="37">
        <v>99.4</v>
      </c>
      <c r="BR50" s="37">
        <v>104.8</v>
      </c>
      <c r="BS50" s="37">
        <v>99.5</v>
      </c>
      <c r="BT50" s="37">
        <v>97.8</v>
      </c>
      <c r="BU50" s="37">
        <v>104.3</v>
      </c>
      <c r="BV50" s="37">
        <v>126.2</v>
      </c>
      <c r="BW50" s="37">
        <v>107.3</v>
      </c>
      <c r="BX50" s="37">
        <v>116.2</v>
      </c>
      <c r="BY50" s="37">
        <v>99.1</v>
      </c>
      <c r="BZ50" s="37">
        <v>94.2</v>
      </c>
      <c r="CA50" s="37">
        <v>98.3</v>
      </c>
    </row>
    <row r="52" spans="1:79">
      <c r="B52" s="4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="150" zoomScaleNormal="150" zoomScalePageLayoutView="150" workbookViewId="0">
      <pane xSplit="4" ySplit="1" topLeftCell="E2" activePane="bottomRight" state="frozen"/>
      <selection pane="topRight" activeCell="D1" sqref="D1"/>
      <selection pane="bottomLeft" activeCell="A2" sqref="A2"/>
      <selection pane="bottomRight" activeCell="C46" sqref="C46"/>
    </sheetView>
  </sheetViews>
  <sheetFormatPr baseColWidth="10" defaultColWidth="8.83203125" defaultRowHeight="12" x14ac:dyDescent="0"/>
  <cols>
    <col min="3" max="3" width="13.6640625" customWidth="1"/>
    <col min="4" max="4" width="10.1640625" bestFit="1" customWidth="1"/>
    <col min="5" max="5" width="11.6640625" customWidth="1"/>
    <col min="6" max="6" width="15.33203125" customWidth="1"/>
    <col min="7" max="7" width="20.1640625" customWidth="1"/>
    <col min="8" max="8" width="19.1640625" bestFit="1" customWidth="1"/>
    <col min="9" max="9" width="18.6640625" customWidth="1"/>
  </cols>
  <sheetData>
    <row r="1" spans="1:10">
      <c r="B1" t="s">
        <v>1490</v>
      </c>
      <c r="C1" s="33" t="s">
        <v>1483</v>
      </c>
      <c r="D1" s="33" t="s">
        <v>1484</v>
      </c>
      <c r="E1" s="33" t="s">
        <v>4</v>
      </c>
      <c r="F1" s="33" t="s">
        <v>6</v>
      </c>
      <c r="G1" s="33" t="s">
        <v>7</v>
      </c>
      <c r="H1" s="33" t="s">
        <v>8</v>
      </c>
      <c r="I1" s="33" t="s">
        <v>46</v>
      </c>
      <c r="J1" s="33" t="s">
        <v>47</v>
      </c>
    </row>
    <row r="2" spans="1:10">
      <c r="A2">
        <f t="shared" ref="A2:A43" si="0">A3-1</f>
        <v>1970</v>
      </c>
      <c r="B2">
        <f>'IMF real GDP'!O17</f>
        <v>34.239981214137202</v>
      </c>
      <c r="C2" s="33"/>
      <c r="D2" s="33">
        <f>B2*(C$26/B$26)</f>
        <v>172585.7179503566</v>
      </c>
      <c r="E2" s="2"/>
      <c r="F2" s="34" t="e">
        <f>#REF!</f>
        <v>#REF!</v>
      </c>
      <c r="G2" s="4" t="e">
        <f>(D2/#REF!)/(#REF!/#REF!)-1</f>
        <v>#REF!</v>
      </c>
      <c r="H2" s="33" t="e">
        <f>D2/#REF!</f>
        <v>#REF!</v>
      </c>
      <c r="I2" s="33">
        <f>D2/'Japan working age'!B22</f>
        <v>2.4139550730870214E-3</v>
      </c>
      <c r="J2" s="1" t="e">
        <f>I2/#REF!-1</f>
        <v>#REF!</v>
      </c>
    </row>
    <row r="3" spans="1:10">
      <c r="A3">
        <f t="shared" si="0"/>
        <v>1971</v>
      </c>
      <c r="B3">
        <f>'IMF real GDP'!O18</f>
        <v>35.687607259634703</v>
      </c>
      <c r="C3" s="33"/>
      <c r="D3" s="33">
        <f t="shared" ref="D3:D25" si="1">B3*(C$26/B$26)</f>
        <v>179882.43867059657</v>
      </c>
      <c r="E3" s="2">
        <f t="shared" ref="E3:E46" si="2">D3/D2-1</f>
        <v>4.2278821254136734E-2</v>
      </c>
      <c r="F3" s="34" t="e">
        <f>#REF!</f>
        <v>#REF!</v>
      </c>
      <c r="G3" s="4" t="e">
        <f>(D3/D2)/(#REF!/#REF!)-1</f>
        <v>#REF!</v>
      </c>
      <c r="H3" s="33" t="e">
        <f>D3/#REF!</f>
        <v>#REF!</v>
      </c>
      <c r="I3" s="33">
        <f>D3/'Japan working age'!B23</f>
        <v>2.4911589890907787E-3</v>
      </c>
      <c r="J3" s="1">
        <f t="shared" ref="J3:J46" si="3">I3/I2-1</f>
        <v>3.1982333418089315E-2</v>
      </c>
    </row>
    <row r="4" spans="1:10">
      <c r="A4">
        <f t="shared" si="0"/>
        <v>1972</v>
      </c>
      <c r="B4">
        <f>'IMF real GDP'!O19</f>
        <v>38.678709299680399</v>
      </c>
      <c r="C4" s="33"/>
      <c r="D4" s="33">
        <f t="shared" si="1"/>
        <v>194959.00923924285</v>
      </c>
      <c r="E4" s="2">
        <f t="shared" si="2"/>
        <v>8.3813465505961471E-2</v>
      </c>
      <c r="F4" s="34" t="e">
        <f>#REF!</f>
        <v>#REF!</v>
      </c>
      <c r="G4" s="4" t="e">
        <f>(D4/D3)/(#REF!/#REF!)-1</f>
        <v>#REF!</v>
      </c>
      <c r="H4" s="33" t="e">
        <f>D4/#REF!</f>
        <v>#REF!</v>
      </c>
      <c r="I4" s="33">
        <f>D4/'Japan working age'!B24</f>
        <v>2.6701531790302257E-3</v>
      </c>
      <c r="J4" s="1">
        <f t="shared" si="3"/>
        <v>7.1851772898997579E-2</v>
      </c>
    </row>
    <row r="5" spans="1:10">
      <c r="A5">
        <f t="shared" si="0"/>
        <v>1973</v>
      </c>
      <c r="B5">
        <f>'IMF real GDP'!O20</f>
        <v>41.725480630977998</v>
      </c>
      <c r="C5" s="33"/>
      <c r="D5" s="33">
        <f t="shared" si="1"/>
        <v>210316.17939520814</v>
      </c>
      <c r="E5" s="2">
        <f t="shared" si="2"/>
        <v>7.8771277182270838E-2</v>
      </c>
      <c r="F5" s="34" t="e">
        <f>#REF!</f>
        <v>#REF!</v>
      </c>
      <c r="G5" s="4" t="e">
        <f>(D5/D4)/(#REF!/#REF!)-1</f>
        <v>#REF!</v>
      </c>
      <c r="H5" s="33" t="e">
        <f>D5/#REF!</f>
        <v>#REF!</v>
      </c>
      <c r="I5" s="33">
        <f>D5/'Japan working age'!B25</f>
        <v>2.8405750863750422E-3</v>
      </c>
      <c r="J5" s="1">
        <f t="shared" si="3"/>
        <v>6.3824768063198478E-2</v>
      </c>
    </row>
    <row r="6" spans="1:10">
      <c r="A6">
        <f t="shared" si="0"/>
        <v>1974</v>
      </c>
      <c r="B6">
        <f>'IMF real GDP'!O21</f>
        <v>41.217722821253197</v>
      </c>
      <c r="C6" s="33"/>
      <c r="D6" s="33">
        <f t="shared" si="1"/>
        <v>207756.83961087224</v>
      </c>
      <c r="E6" s="2">
        <f t="shared" si="2"/>
        <v>-1.2169010447487305E-2</v>
      </c>
      <c r="F6" s="34" t="e">
        <f>#REF!</f>
        <v>#REF!</v>
      </c>
      <c r="G6" s="4" t="e">
        <f>(D6/D5)/(#REF!/#REF!)-1</f>
        <v>#REF!</v>
      </c>
      <c r="H6" s="33" t="e">
        <f>D6/#REF!</f>
        <v>#REF!</v>
      </c>
      <c r="I6" s="33">
        <f>D6/'Japan working age'!B26</f>
        <v>2.7803785956154068E-3</v>
      </c>
      <c r="J6" s="1">
        <f t="shared" si="3"/>
        <v>-2.1191656241854262E-2</v>
      </c>
    </row>
    <row r="7" spans="1:10">
      <c r="A7">
        <f t="shared" si="0"/>
        <v>1975</v>
      </c>
      <c r="B7">
        <f>'IMF real GDP'!O22</f>
        <v>42.289132204903403</v>
      </c>
      <c r="C7" s="33"/>
      <c r="D7" s="33">
        <f t="shared" si="1"/>
        <v>213157.25021681245</v>
      </c>
      <c r="E7" s="2">
        <f t="shared" si="2"/>
        <v>2.599390044657568E-2</v>
      </c>
      <c r="F7" s="34" t="e">
        <f>#REF!</f>
        <v>#REF!</v>
      </c>
      <c r="G7" s="4" t="e">
        <f>(D7/D6)/(#REF!/#REF!)-1</f>
        <v>#REF!</v>
      </c>
      <c r="H7" s="33" t="e">
        <f>D7/#REF!</f>
        <v>#REF!</v>
      </c>
      <c r="I7" s="33">
        <f>D7/'Japan working age'!B27</f>
        <v>2.8270192336447273E-3</v>
      </c>
      <c r="J7" s="1">
        <f t="shared" si="3"/>
        <v>1.6774923423332311E-2</v>
      </c>
    </row>
    <row r="8" spans="1:10">
      <c r="A8">
        <f t="shared" si="0"/>
        <v>1976</v>
      </c>
      <c r="B8">
        <f>'IMF real GDP'!O23</f>
        <v>44.312306890601903</v>
      </c>
      <c r="C8" s="33"/>
      <c r="D8" s="33">
        <f t="shared" si="1"/>
        <v>223355.00860594658</v>
      </c>
      <c r="E8" s="2">
        <f t="shared" si="2"/>
        <v>4.7841480309778417E-2</v>
      </c>
      <c r="F8" s="34" t="e">
        <f>#REF!</f>
        <v>#REF!</v>
      </c>
      <c r="G8" s="4" t="e">
        <f>(D8/D7)/(#REF!/#REF!)-1</f>
        <v>#REF!</v>
      </c>
      <c r="H8" s="33" t="e">
        <f>D8/#REF!</f>
        <v>#REF!</v>
      </c>
      <c r="I8" s="33">
        <f>D8/'Japan working age'!B28</f>
        <v>2.9367885862831948E-3</v>
      </c>
      <c r="J8" s="1">
        <f t="shared" si="3"/>
        <v>3.8828654340970825E-2</v>
      </c>
    </row>
    <row r="9" spans="1:10">
      <c r="A9">
        <f t="shared" si="0"/>
        <v>1977</v>
      </c>
      <c r="B9">
        <f>'IMF real GDP'!O24</f>
        <v>46.655580000998597</v>
      </c>
      <c r="C9" s="33"/>
      <c r="D9" s="33">
        <f t="shared" si="1"/>
        <v>235166.21462216371</v>
      </c>
      <c r="E9" s="2">
        <f t="shared" si="2"/>
        <v>5.2880864816669648E-2</v>
      </c>
      <c r="F9" s="34" t="e">
        <f>#REF!</f>
        <v>#REF!</v>
      </c>
      <c r="G9" s="4" t="e">
        <f>(D9/D8)/(#REF!/#REF!)-1</f>
        <v>#REF!</v>
      </c>
      <c r="H9" s="33" t="e">
        <f>D9/#REF!</f>
        <v>#REF!</v>
      </c>
      <c r="I9" s="33">
        <f>D9/'Japan working age'!B29</f>
        <v>3.068619526837926E-3</v>
      </c>
      <c r="J9" s="1">
        <f t="shared" si="3"/>
        <v>4.4889489550072437E-2</v>
      </c>
    </row>
    <row r="10" spans="1:10">
      <c r="A10">
        <f t="shared" si="0"/>
        <v>1978</v>
      </c>
      <c r="B10">
        <f>'IMF real GDP'!O25</f>
        <v>49.035891147913901</v>
      </c>
      <c r="C10" s="33"/>
      <c r="D10" s="33">
        <f t="shared" si="1"/>
        <v>247164.10987994491</v>
      </c>
      <c r="E10" s="2">
        <f t="shared" si="2"/>
        <v>5.1018788039166152E-2</v>
      </c>
      <c r="F10" s="34" t="e">
        <f>#REF!</f>
        <v>#REF!</v>
      </c>
      <c r="G10" s="4" t="e">
        <f>(D10/D9)/(#REF!/#REF!)-1</f>
        <v>#REF!</v>
      </c>
      <c r="H10" s="33" t="e">
        <f>D10/#REF!</f>
        <v>#REF!</v>
      </c>
      <c r="I10" s="33">
        <f>D10/'Japan working age'!B30</f>
        <v>3.203128988897296E-3</v>
      </c>
      <c r="J10" s="1">
        <f t="shared" si="3"/>
        <v>4.3833867601688725E-2</v>
      </c>
    </row>
    <row r="11" spans="1:10">
      <c r="A11">
        <f t="shared" si="0"/>
        <v>1979</v>
      </c>
      <c r="B11">
        <f>'IMF real GDP'!O26</f>
        <v>51.5805164932016</v>
      </c>
      <c r="C11" s="33"/>
      <c r="D11" s="33">
        <f t="shared" si="1"/>
        <v>259990.22650029592</v>
      </c>
      <c r="E11" s="2">
        <f t="shared" si="2"/>
        <v>5.1893119217757855E-2</v>
      </c>
      <c r="F11" s="34" t="e">
        <f>#REF!</f>
        <v>#REF!</v>
      </c>
      <c r="G11" s="4" t="e">
        <f>(D11/D10)/(#REF!/#REF!)-1</f>
        <v>#REF!</v>
      </c>
      <c r="H11" s="33" t="e">
        <f>D11/#REF!</f>
        <v>#REF!</v>
      </c>
      <c r="I11" s="33">
        <f>D11/'Japan working age'!B31</f>
        <v>3.344893718443227E-3</v>
      </c>
      <c r="J11" s="1">
        <f t="shared" si="3"/>
        <v>4.4258201913602857E-2</v>
      </c>
    </row>
    <row r="12" spans="1:10">
      <c r="A12">
        <f t="shared" si="0"/>
        <v>1980</v>
      </c>
      <c r="B12">
        <f>'IMF real GDP'!O27</f>
        <v>53.454412382048602</v>
      </c>
      <c r="C12" s="33"/>
      <c r="D12" s="33">
        <f t="shared" si="1"/>
        <v>269435.54906978819</v>
      </c>
      <c r="E12" s="2">
        <f t="shared" si="2"/>
        <v>3.6329529369756974E-2</v>
      </c>
      <c r="F12" s="34" t="e">
        <f>#REF!</f>
        <v>#REF!</v>
      </c>
      <c r="G12" s="4" t="e">
        <f>(D12/D11)/(#REF!/#REF!)-1</f>
        <v>#REF!</v>
      </c>
      <c r="H12" s="33" t="e">
        <f>D12/#REF!</f>
        <v>#REF!</v>
      </c>
      <c r="I12" s="33">
        <f>D12/'Japan working age'!B32</f>
        <v>3.4362031063282662E-3</v>
      </c>
      <c r="J12" s="1">
        <f t="shared" si="3"/>
        <v>2.729814325088209E-2</v>
      </c>
    </row>
    <row r="13" spans="1:10">
      <c r="A13">
        <f t="shared" si="0"/>
        <v>1981</v>
      </c>
      <c r="B13">
        <f>'IMF real GDP'!O28</f>
        <v>55.710827803036601</v>
      </c>
      <c r="C13" s="33"/>
      <c r="D13" s="33">
        <f t="shared" si="1"/>
        <v>280808.95120426954</v>
      </c>
      <c r="E13" s="2">
        <f t="shared" si="2"/>
        <v>4.2211958198342447E-2</v>
      </c>
      <c r="F13" s="34" t="e">
        <f>#REF!</f>
        <v>#REF!</v>
      </c>
      <c r="G13" s="4" t="e">
        <f>(D13/D12)/(#REF!/#REF!)-1</f>
        <v>#REF!</v>
      </c>
      <c r="H13" s="33" t="e">
        <f>D13/#REF!</f>
        <v>#REF!</v>
      </c>
      <c r="I13" s="33">
        <f>D13/'Japan working age'!B33</f>
        <v>3.5577712000878815E-3</v>
      </c>
      <c r="J13" s="1">
        <f t="shared" si="3"/>
        <v>3.5378611216470235E-2</v>
      </c>
    </row>
    <row r="14" spans="1:10">
      <c r="A14">
        <f t="shared" si="0"/>
        <v>1982</v>
      </c>
      <c r="B14">
        <f>'IMF real GDP'!O29</f>
        <v>57.601544924111799</v>
      </c>
      <c r="C14" s="33"/>
      <c r="D14" s="33">
        <f t="shared" si="1"/>
        <v>290339.0607490454</v>
      </c>
      <c r="E14" s="2">
        <f t="shared" si="2"/>
        <v>3.3938054694856667E-2</v>
      </c>
      <c r="F14" s="34" t="e">
        <f>#REF!</f>
        <v>#REF!</v>
      </c>
      <c r="G14" s="4" t="e">
        <f>(D14/D13)/(#REF!/#REF!)-1</f>
        <v>#REF!</v>
      </c>
      <c r="H14" s="33" t="e">
        <f>D14/#REF!</f>
        <v>#REF!</v>
      </c>
      <c r="I14" s="33">
        <f>D14/'Japan working age'!B34</f>
        <v>3.6493476856726626E-3</v>
      </c>
      <c r="J14" s="1">
        <f t="shared" si="3"/>
        <v>2.5739846784559761E-2</v>
      </c>
    </row>
    <row r="15" spans="1:10">
      <c r="A15">
        <f t="shared" si="0"/>
        <v>1983</v>
      </c>
      <c r="B15">
        <f>'IMF real GDP'!O30</f>
        <v>59.357002031718402</v>
      </c>
      <c r="C15" s="33"/>
      <c r="D15" s="33">
        <f t="shared" si="1"/>
        <v>299187.39578032313</v>
      </c>
      <c r="E15" s="2">
        <f t="shared" si="2"/>
        <v>3.04758684844193E-2</v>
      </c>
      <c r="F15" s="34" t="e">
        <f>#REF!</f>
        <v>#REF!</v>
      </c>
      <c r="G15" s="4" t="e">
        <f>(D15/D14)/(#REF!/#REF!)-1</f>
        <v>#REF!</v>
      </c>
      <c r="H15" s="33" t="e">
        <f>D15/#REF!</f>
        <v>#REF!</v>
      </c>
      <c r="I15" s="33">
        <f>D15/'Japan working age'!B35</f>
        <v>3.7241312684652018E-3</v>
      </c>
      <c r="J15" s="1">
        <f t="shared" si="3"/>
        <v>2.0492315129670757E-2</v>
      </c>
    </row>
    <row r="16" spans="1:10">
      <c r="A16">
        <f t="shared" si="0"/>
        <v>1984</v>
      </c>
      <c r="B16">
        <f>'IMF real GDP'!O31</f>
        <v>62.073184951757703</v>
      </c>
      <c r="C16" s="33"/>
      <c r="D16" s="33">
        <f t="shared" si="1"/>
        <v>312878.24380993389</v>
      </c>
      <c r="E16" s="2">
        <f t="shared" si="2"/>
        <v>4.5760109625952339E-2</v>
      </c>
      <c r="F16" s="34" t="e">
        <f>#REF!</f>
        <v>#REF!</v>
      </c>
      <c r="G16" s="4" t="e">
        <f>(D16/D15)/(#REF!/#REF!)-1</f>
        <v>#REF!</v>
      </c>
      <c r="H16" s="33" t="e">
        <f>D16/#REF!</f>
        <v>#REF!</v>
      </c>
      <c r="I16" s="33">
        <f>D16/'Japan working age'!B36</f>
        <v>3.8578522078453023E-3</v>
      </c>
      <c r="J16" s="1">
        <f t="shared" si="3"/>
        <v>3.5906612775013613E-2</v>
      </c>
    </row>
    <row r="17" spans="1:10">
      <c r="A17">
        <f t="shared" si="0"/>
        <v>1985</v>
      </c>
      <c r="B17">
        <f>'IMF real GDP'!O32</f>
        <v>65.927944952721006</v>
      </c>
      <c r="C17" s="33"/>
      <c r="D17" s="33">
        <f t="shared" si="1"/>
        <v>332308.05944364943</v>
      </c>
      <c r="E17" s="2">
        <f t="shared" si="2"/>
        <v>6.2100245121289754E-2</v>
      </c>
      <c r="F17" s="34" t="e">
        <f>#REF!</f>
        <v>#REF!</v>
      </c>
      <c r="G17" s="4" t="e">
        <f>(D17/D16)/(#REF!/#REF!)-1</f>
        <v>#REF!</v>
      </c>
      <c r="H17" s="33" t="e">
        <f>D17/#REF!</f>
        <v>#REF!</v>
      </c>
      <c r="I17" s="33">
        <f>D17/'Japan working age'!B37</f>
        <v>4.0612045150461278E-3</v>
      </c>
      <c r="J17" s="1">
        <f t="shared" si="3"/>
        <v>5.2711274627703419E-2</v>
      </c>
    </row>
    <row r="18" spans="1:10">
      <c r="A18">
        <f t="shared" si="0"/>
        <v>1986</v>
      </c>
      <c r="B18">
        <f>'IMF real GDP'!O33</f>
        <v>67.8193857914696</v>
      </c>
      <c r="C18" s="33"/>
      <c r="D18" s="33">
        <f t="shared" si="1"/>
        <v>341841.81686817948</v>
      </c>
      <c r="E18" s="2">
        <f t="shared" si="2"/>
        <v>2.8689516108912461E-2</v>
      </c>
      <c r="F18" s="34" t="e">
        <f>#REF!</f>
        <v>#REF!</v>
      </c>
      <c r="G18" s="4" t="e">
        <f>(D18/D17)/(#REF!/#REF!)-1</f>
        <v>#REF!</v>
      </c>
      <c r="H18" s="33" t="e">
        <f>D18/#REF!</f>
        <v>#REF!</v>
      </c>
      <c r="I18" s="33">
        <f>D18/'Japan working age'!B38</f>
        <v>4.136767917567368E-3</v>
      </c>
      <c r="J18" s="1">
        <f t="shared" si="3"/>
        <v>1.8606155450012318E-2</v>
      </c>
    </row>
    <row r="19" spans="1:10">
      <c r="A19">
        <f t="shared" si="0"/>
        <v>1987</v>
      </c>
      <c r="B19">
        <f>'IMF real GDP'!O34</f>
        <v>70.557303739036101</v>
      </c>
      <c r="C19" s="33"/>
      <c r="D19" s="33">
        <f t="shared" si="1"/>
        <v>355642.21972806286</v>
      </c>
      <c r="E19" s="2">
        <f t="shared" si="2"/>
        <v>4.0370727567262676E-2</v>
      </c>
      <c r="F19" s="34" t="e">
        <f>#REF!</f>
        <v>#REF!</v>
      </c>
      <c r="G19" s="4" t="e">
        <f>(D19/D18)/(#REF!/#REF!)-1</f>
        <v>#REF!</v>
      </c>
      <c r="H19" s="33" t="e">
        <f>D19/#REF!</f>
        <v>#REF!</v>
      </c>
      <c r="I19" s="33">
        <f>D19/'Japan working age'!B39</f>
        <v>4.261399765084428E-3</v>
      </c>
      <c r="J19" s="1">
        <f t="shared" si="3"/>
        <v>3.0127831679363393E-2</v>
      </c>
    </row>
    <row r="20" spans="1:10">
      <c r="A20">
        <f t="shared" si="0"/>
        <v>1988</v>
      </c>
      <c r="B20">
        <f>'IMF real GDP'!O35</f>
        <v>75.680900603194502</v>
      </c>
      <c r="C20" s="33"/>
      <c r="D20" s="33">
        <f t="shared" si="1"/>
        <v>381467.5739465364</v>
      </c>
      <c r="E20" s="2">
        <f t="shared" si="2"/>
        <v>7.2616109072259682E-2</v>
      </c>
      <c r="F20" s="34" t="e">
        <f>#REF!</f>
        <v>#REF!</v>
      </c>
      <c r="G20" s="4" t="e">
        <f>(D20/D19)/(#REF!/#REF!)-1</f>
        <v>#REF!</v>
      </c>
      <c r="H20" s="33" t="e">
        <f>D20/#REF!</f>
        <v>#REF!</v>
      </c>
      <c r="I20" s="33">
        <f>D20/'Japan working age'!B40</f>
        <v>4.5242697470408277E-3</v>
      </c>
      <c r="J20" s="1">
        <f t="shared" si="3"/>
        <v>6.1686299443251436E-2</v>
      </c>
    </row>
    <row r="21" spans="1:10">
      <c r="A21">
        <f t="shared" si="0"/>
        <v>1989</v>
      </c>
      <c r="B21">
        <f>'IMF real GDP'!O36</f>
        <v>79.692867121097294</v>
      </c>
      <c r="C21" s="33"/>
      <c r="D21" s="33">
        <f t="shared" si="1"/>
        <v>401689.78486291273</v>
      </c>
      <c r="E21" s="2">
        <f t="shared" si="2"/>
        <v>5.3011611726690333E-2</v>
      </c>
      <c r="F21" s="34" t="e">
        <f>#REF!</f>
        <v>#REF!</v>
      </c>
      <c r="G21" s="4" t="e">
        <f>(D21/D20)/(#REF!/#REF!)-1</f>
        <v>#REF!</v>
      </c>
      <c r="H21" s="33" t="e">
        <f>D21/#REF!</f>
        <v>#REF!</v>
      </c>
      <c r="I21" s="33">
        <f>D21/'Japan working age'!B41</f>
        <v>4.7230765039045983E-3</v>
      </c>
      <c r="J21" s="1">
        <f t="shared" si="3"/>
        <v>4.3942286375343365E-2</v>
      </c>
    </row>
    <row r="22" spans="1:10">
      <c r="A22">
        <f t="shared" si="0"/>
        <v>1990</v>
      </c>
      <c r="B22">
        <f>'IMF real GDP'!O37</f>
        <v>84.1699021350354</v>
      </c>
      <c r="C22" s="33"/>
      <c r="D22" s="33">
        <f t="shared" si="1"/>
        <v>424256.16120923992</v>
      </c>
      <c r="E22" s="2">
        <f t="shared" si="2"/>
        <v>5.6178616426675099E-2</v>
      </c>
      <c r="F22" s="34" t="e">
        <f>#REF!</f>
        <v>#REF!</v>
      </c>
      <c r="G22" s="4" t="e">
        <f>(D22/D21)/(#REF!/#REF!)-1</f>
        <v>#REF!</v>
      </c>
      <c r="H22" s="33" t="e">
        <f>D22/#REF!</f>
        <v>#REF!</v>
      </c>
      <c r="I22" s="33">
        <f>D22/'Japan working age'!B42</f>
        <v>4.9541896738231417E-3</v>
      </c>
      <c r="J22" s="1">
        <f t="shared" si="3"/>
        <v>4.8932760188720392E-2</v>
      </c>
    </row>
    <row r="23" spans="1:10">
      <c r="A23">
        <f t="shared" si="0"/>
        <v>1991</v>
      </c>
      <c r="B23">
        <f>'IMF real GDP'!O38</f>
        <v>86.963471152002697</v>
      </c>
      <c r="C23" s="33"/>
      <c r="D23" s="33">
        <f t="shared" si="1"/>
        <v>438337.07180968462</v>
      </c>
      <c r="E23" s="2">
        <f t="shared" si="2"/>
        <v>3.3189643163485272E-2</v>
      </c>
      <c r="F23" s="34" t="e">
        <f>#REF!</f>
        <v>#REF!</v>
      </c>
      <c r="G23" s="4" t="e">
        <f>(D23/D22)/(#REF!/#REF!)-1</f>
        <v>#REF!</v>
      </c>
      <c r="H23" s="33" t="e">
        <f>D23/#REF!</f>
        <v>#REF!</v>
      </c>
      <c r="I23" s="33">
        <f>D23/'Japan working age'!B43</f>
        <v>5.0892004041489317E-3</v>
      </c>
      <c r="J23" s="1">
        <f t="shared" si="3"/>
        <v>2.7251829101166081E-2</v>
      </c>
    </row>
    <row r="24" spans="1:10">
      <c r="A24">
        <f t="shared" si="0"/>
        <v>1992</v>
      </c>
      <c r="B24">
        <f>'IMF real GDP'!O39</f>
        <v>87.749353353807194</v>
      </c>
      <c r="C24" s="33"/>
      <c r="D24" s="33">
        <f t="shared" si="1"/>
        <v>442298.29022200184</v>
      </c>
      <c r="E24" s="2">
        <f t="shared" si="2"/>
        <v>9.0369231056894872E-3</v>
      </c>
      <c r="F24" s="34" t="e">
        <f>#REF!</f>
        <v>#REF!</v>
      </c>
      <c r="G24" s="4" t="e">
        <f>(D24/D23)/(#REF!/#REF!)-1</f>
        <v>#REF!</v>
      </c>
      <c r="H24" s="33" t="e">
        <f>D24/#REF!</f>
        <v>#REF!</v>
      </c>
      <c r="I24" s="33">
        <f>D24/'Japan working age'!B44</f>
        <v>5.1155420346820557E-3</v>
      </c>
      <c r="J24" s="1">
        <f t="shared" si="3"/>
        <v>5.1759860962929949E-3</v>
      </c>
    </row>
    <row r="25" spans="1:10">
      <c r="A25">
        <f t="shared" si="0"/>
        <v>1993</v>
      </c>
      <c r="B25">
        <f>'IMF real GDP'!O40</f>
        <v>87.844451735870706</v>
      </c>
      <c r="C25" s="33"/>
      <c r="D25" s="33">
        <f t="shared" si="1"/>
        <v>442777.63109668583</v>
      </c>
      <c r="E25" s="2">
        <f t="shared" si="2"/>
        <v>1.0837502320966141E-3</v>
      </c>
      <c r="F25" s="34" t="e">
        <f>#REF!</f>
        <v>#REF!</v>
      </c>
      <c r="G25" s="4" t="e">
        <f>(D25/D24)/(#REF!/#REF!)-1</f>
        <v>#REF!</v>
      </c>
      <c r="H25" s="33" t="e">
        <f>D25/#REF!</f>
        <v>#REF!</v>
      </c>
      <c r="I25" s="33">
        <f>D25/'Japan working age'!B45</f>
        <v>5.1022024363443072E-3</v>
      </c>
      <c r="J25" s="1">
        <f t="shared" si="3"/>
        <v>-2.6076607810686658E-3</v>
      </c>
    </row>
    <row r="26" spans="1:10">
      <c r="A26">
        <f t="shared" si="0"/>
        <v>1994</v>
      </c>
      <c r="B26">
        <f>'IMF real GDP'!O41</f>
        <v>88.638478111232899</v>
      </c>
      <c r="C26" s="35">
        <f>'gaku-jcy1521.csv'!B8</f>
        <v>446779.9</v>
      </c>
      <c r="D26" s="36">
        <f t="shared" ref="D26:D46" si="4">C26</f>
        <v>446779.9</v>
      </c>
      <c r="E26" s="2">
        <f t="shared" si="2"/>
        <v>9.0390042816779204E-3</v>
      </c>
      <c r="F26" s="34" t="e">
        <f>#REF!</f>
        <v>#REF!</v>
      </c>
      <c r="G26" s="4" t="e">
        <f>(D26/D25)/(#REF!/#REF!)-1</f>
        <v>#REF!</v>
      </c>
      <c r="H26" s="33" t="e">
        <f>D26/#REF!</f>
        <v>#REF!</v>
      </c>
      <c r="I26" s="33">
        <f>D26/'Japan working age'!B46</f>
        <v>5.1418037786515819E-3</v>
      </c>
      <c r="J26" s="1">
        <f t="shared" si="3"/>
        <v>7.7616172234140635E-3</v>
      </c>
    </row>
    <row r="27" spans="1:10">
      <c r="A27">
        <f t="shared" si="0"/>
        <v>1995</v>
      </c>
      <c r="B27">
        <f>'IMF real GDP'!O42</f>
        <v>90.360141760491302</v>
      </c>
      <c r="C27" s="35">
        <f>'gaku-jcy1521.csv'!B9</f>
        <v>455457.9</v>
      </c>
      <c r="D27" s="36">
        <f t="shared" si="4"/>
        <v>455457.9</v>
      </c>
      <c r="E27" s="2">
        <f t="shared" si="2"/>
        <v>1.9423434223428515E-2</v>
      </c>
      <c r="F27" s="34" t="e">
        <f>#REF!</f>
        <v>#REF!</v>
      </c>
      <c r="G27" s="4" t="e">
        <f>(D27/D26)/(#REF!/#REF!)-1</f>
        <v>#REF!</v>
      </c>
      <c r="H27" s="33" t="e">
        <f>D27/#REF!</f>
        <v>#REF!</v>
      </c>
      <c r="I27" s="33">
        <f>D27/'Japan working age'!B47</f>
        <v>5.2406700546552909E-3</v>
      </c>
      <c r="J27" s="1">
        <f t="shared" si="3"/>
        <v>1.9227936393487965E-2</v>
      </c>
    </row>
    <row r="28" spans="1:10">
      <c r="A28">
        <f t="shared" si="0"/>
        <v>1996</v>
      </c>
      <c r="B28">
        <f>'IMF real GDP'!O43</f>
        <v>92.718590822866105</v>
      </c>
      <c r="C28" s="35">
        <f>'gaku-jcy1521.csv'!B10</f>
        <v>467345.6</v>
      </c>
      <c r="D28" s="36">
        <f t="shared" si="4"/>
        <v>467345.6</v>
      </c>
      <c r="E28" s="2">
        <f t="shared" si="2"/>
        <v>2.6100546285397597E-2</v>
      </c>
      <c r="F28" s="34" t="e">
        <f>#REF!</f>
        <v>#REF!</v>
      </c>
      <c r="G28" s="4" t="e">
        <f>(D28/D27)/(#REF!/#REF!)-1</f>
        <v>#REF!</v>
      </c>
      <c r="H28" s="33" t="e">
        <f>D28/#REF!</f>
        <v>#REF!</v>
      </c>
      <c r="I28" s="33">
        <f>D28/'Japan working age'!B48</f>
        <v>5.3847345629818837E-3</v>
      </c>
      <c r="J28" s="1">
        <f t="shared" si="3"/>
        <v>2.7489711587284527E-2</v>
      </c>
    </row>
    <row r="29" spans="1:10">
      <c r="A29">
        <f t="shared" si="0"/>
        <v>1997</v>
      </c>
      <c r="B29">
        <f>'IMF real GDP'!O44</f>
        <v>94.1980351647519</v>
      </c>
      <c r="C29" s="35">
        <f>'gaku-jcy1521.csv'!B11</f>
        <v>474802.7</v>
      </c>
      <c r="D29" s="36">
        <f t="shared" si="4"/>
        <v>474802.7</v>
      </c>
      <c r="E29" s="2">
        <f t="shared" si="2"/>
        <v>1.5956285883508947E-2</v>
      </c>
      <c r="F29" s="34" t="e">
        <f>#REF!</f>
        <v>#REF!</v>
      </c>
      <c r="G29" s="4" t="e">
        <f>(D29/D28)/(#REF!/#REF!)-1</f>
        <v>#REF!</v>
      </c>
      <c r="H29" s="33" t="e">
        <f>D29/#REF!</f>
        <v>#REF!</v>
      </c>
      <c r="I29" s="33">
        <f>D29/'Japan working age'!B49</f>
        <v>5.4645161414075558E-3</v>
      </c>
      <c r="J29" s="1">
        <f t="shared" si="3"/>
        <v>1.4816250920545171E-2</v>
      </c>
    </row>
    <row r="30" spans="1:10">
      <c r="A30">
        <f t="shared" si="0"/>
        <v>1998</v>
      </c>
      <c r="B30">
        <f>'IMF real GDP'!O45</f>
        <v>92.3111092638419</v>
      </c>
      <c r="C30" s="35">
        <f>'gaku-jcy1521.csv'!B12</f>
        <v>465291.7</v>
      </c>
      <c r="D30" s="36">
        <f t="shared" si="4"/>
        <v>465291.7</v>
      </c>
      <c r="E30" s="2">
        <f t="shared" si="2"/>
        <v>-2.0031478338265574E-2</v>
      </c>
      <c r="F30" s="34" t="e">
        <f>#REF!</f>
        <v>#REF!</v>
      </c>
      <c r="G30" s="4" t="e">
        <f>(D30/D29)/(#REF!/#REF!)-1</f>
        <v>#REF!</v>
      </c>
      <c r="H30" s="33" t="e">
        <f>D30/#REF!</f>
        <v>#REF!</v>
      </c>
      <c r="I30" s="33">
        <f>D30/'Japan working age'!B50</f>
        <v>5.3608122587706667E-3</v>
      </c>
      <c r="J30" s="1">
        <f t="shared" si="3"/>
        <v>-1.8977688042875251E-2</v>
      </c>
    </row>
    <row r="31" spans="1:10">
      <c r="A31">
        <f t="shared" si="0"/>
        <v>1999</v>
      </c>
      <c r="B31">
        <f>'IMF real GDP'!O46</f>
        <v>92.127098773557705</v>
      </c>
      <c r="C31" s="35">
        <f>'gaku-jcy1521.csv'!B13</f>
        <v>464364.2</v>
      </c>
      <c r="D31" s="36">
        <f t="shared" si="4"/>
        <v>464364.2</v>
      </c>
      <c r="E31" s="2">
        <f t="shared" si="2"/>
        <v>-1.9933731893347906E-3</v>
      </c>
      <c r="F31" s="34" t="e">
        <f>#REF!</f>
        <v>#REF!</v>
      </c>
      <c r="G31" s="4" t="e">
        <f>(D31/D30)/(#REF!/#REF!)-1</f>
        <v>#REF!</v>
      </c>
      <c r="H31" s="33" t="e">
        <f>D31/#REF!</f>
        <v>#REF!</v>
      </c>
      <c r="I31" s="33">
        <f>D31/'Japan working age'!B51</f>
        <v>5.3605741166511166E-3</v>
      </c>
      <c r="J31" s="2">
        <f t="shared" si="3"/>
        <v>-4.4422768053609119E-5</v>
      </c>
    </row>
    <row r="32" spans="1:10">
      <c r="A32">
        <f t="shared" si="0"/>
        <v>2000</v>
      </c>
      <c r="B32">
        <f>'IMF real GDP'!O47</f>
        <v>94.206863700404199</v>
      </c>
      <c r="C32" s="35">
        <f>'gaku-jcy1521.csv'!B14</f>
        <v>474847.2</v>
      </c>
      <c r="D32" s="36">
        <f t="shared" si="4"/>
        <v>474847.2</v>
      </c>
      <c r="E32" s="2">
        <f t="shared" si="2"/>
        <v>2.257495302178758E-2</v>
      </c>
      <c r="F32" s="34" t="e">
        <f>#REF!</f>
        <v>#REF!</v>
      </c>
      <c r="G32" s="4" t="e">
        <f>(D32/D31)/(#REF!/#REF!)-1</f>
        <v>#REF!</v>
      </c>
      <c r="H32" s="33" t="e">
        <f>D32/#REF!</f>
        <v>#REF!</v>
      </c>
      <c r="I32" s="33">
        <f>D32/'Japan working age'!B52</f>
        <v>5.4930027473851601E-3</v>
      </c>
      <c r="J32" s="2">
        <f t="shared" si="3"/>
        <v>2.4704187994097682E-2</v>
      </c>
    </row>
    <row r="33" spans="1:12">
      <c r="A33">
        <f t="shared" si="0"/>
        <v>2001</v>
      </c>
      <c r="B33">
        <f>'IMF real GDP'!O48</f>
        <v>94.5417330336128</v>
      </c>
      <c r="C33" s="35">
        <f>'gaku-jcy1521.csv'!B15</f>
        <v>476535.1</v>
      </c>
      <c r="D33" s="36">
        <f t="shared" si="4"/>
        <v>476535.1</v>
      </c>
      <c r="E33" s="2">
        <f t="shared" si="2"/>
        <v>3.554617148421535E-3</v>
      </c>
      <c r="F33" s="34" t="e">
        <f>#REF!</f>
        <v>#REF!</v>
      </c>
      <c r="G33" s="4" t="e">
        <f>(D33/D32)/(#REF!/#REF!)-1</f>
        <v>#REF!</v>
      </c>
      <c r="H33" s="33" t="e">
        <f>D33/#REF!</f>
        <v>#REF!</v>
      </c>
      <c r="I33" s="33">
        <f>D33/'Japan working age'!B53</f>
        <v>5.5310834050702655E-3</v>
      </c>
      <c r="J33" s="2">
        <f t="shared" si="3"/>
        <v>6.9325757579918879E-3</v>
      </c>
    </row>
    <row r="34" spans="1:12">
      <c r="A34">
        <f t="shared" si="0"/>
        <v>2002</v>
      </c>
      <c r="B34">
        <f>'IMF real GDP'!O49</f>
        <v>94.815477157056804</v>
      </c>
      <c r="C34" s="35">
        <f>'gaku-jcy1521.csv'!B16</f>
        <v>477914.9</v>
      </c>
      <c r="D34" s="36">
        <f t="shared" si="4"/>
        <v>477914.9</v>
      </c>
      <c r="E34" s="2">
        <f t="shared" si="2"/>
        <v>2.8954845089061987E-3</v>
      </c>
      <c r="F34" s="34" t="e">
        <f>#REF!</f>
        <v>#REF!</v>
      </c>
      <c r="G34" s="4" t="e">
        <f>(D34/D33)/(#REF!/#REF!)-1</f>
        <v>#REF!</v>
      </c>
      <c r="H34" s="33" t="e">
        <f>D34/#REF!</f>
        <v>#REF!</v>
      </c>
      <c r="I34" s="33">
        <f>D34/'Japan working age'!B54</f>
        <v>5.5778507445266856E-3</v>
      </c>
      <c r="J34" s="2">
        <f t="shared" si="3"/>
        <v>8.4553668840989804E-3</v>
      </c>
    </row>
    <row r="35" spans="1:12">
      <c r="A35">
        <f t="shared" si="0"/>
        <v>2003</v>
      </c>
      <c r="B35">
        <f>'IMF real GDP'!O50</f>
        <v>96.413223876685294</v>
      </c>
      <c r="C35" s="35">
        <f>'gaku-jcy1521.csv'!B17</f>
        <v>485968.3</v>
      </c>
      <c r="D35" s="36">
        <f t="shared" si="4"/>
        <v>485968.3</v>
      </c>
      <c r="E35" s="2">
        <f t="shared" si="2"/>
        <v>1.6851117217730582E-2</v>
      </c>
      <c r="F35" s="34" t="e">
        <f>#REF!</f>
        <v>#REF!</v>
      </c>
      <c r="G35" s="4" t="e">
        <f>(D35/D34)/(#REF!/#REF!)-1</f>
        <v>#REF!</v>
      </c>
      <c r="H35" s="33" t="e">
        <f>D35/#REF!</f>
        <v>#REF!</v>
      </c>
      <c r="I35" s="33">
        <f>D35/'Japan working age'!B55</f>
        <v>5.6975004396506244E-3</v>
      </c>
      <c r="J35" s="2">
        <f t="shared" si="3"/>
        <v>2.1450859946610557E-2</v>
      </c>
    </row>
    <row r="36" spans="1:12">
      <c r="A36">
        <f t="shared" si="0"/>
        <v>2004</v>
      </c>
      <c r="B36">
        <f>'IMF real GDP'!O51</f>
        <v>98.689279886105794</v>
      </c>
      <c r="C36" s="35">
        <f>'gaku-jcy1521.csv'!B18</f>
        <v>497440.7</v>
      </c>
      <c r="D36" s="36">
        <f t="shared" si="4"/>
        <v>497440.7</v>
      </c>
      <c r="E36" s="2">
        <f t="shared" si="2"/>
        <v>2.3607301134662473E-2</v>
      </c>
      <c r="F36" s="34" t="e">
        <f>#REF!</f>
        <v>#REF!</v>
      </c>
      <c r="G36" s="4" t="e">
        <f>(D36/D35)/(#REF!/#REF!)-1</f>
        <v>#REF!</v>
      </c>
      <c r="H36" s="33" t="e">
        <f>D36/#REF!</f>
        <v>#REF!</v>
      </c>
      <c r="I36" s="33">
        <f>D36/'Japan working age'!B56</f>
        <v>5.8525877992823107E-3</v>
      </c>
      <c r="J36" s="2">
        <f t="shared" si="3"/>
        <v>2.7220245311853963E-2</v>
      </c>
    </row>
    <row r="37" spans="1:12">
      <c r="A37">
        <f t="shared" si="0"/>
        <v>2005</v>
      </c>
      <c r="B37">
        <f>'IMF real GDP'!O52</f>
        <v>100</v>
      </c>
      <c r="C37" s="35">
        <f>'gaku-jcy1521.csv'!B19</f>
        <v>503921</v>
      </c>
      <c r="D37" s="36">
        <f t="shared" si="4"/>
        <v>503921</v>
      </c>
      <c r="E37" s="2">
        <f t="shared" si="2"/>
        <v>1.3027281442792971E-2</v>
      </c>
      <c r="F37" s="34" t="e">
        <f>#REF!</f>
        <v>#REF!</v>
      </c>
      <c r="G37" s="4" t="e">
        <f>(D37/D36)/(#REF!/#REF!)-1</f>
        <v>#REF!</v>
      </c>
      <c r="H37" s="33" t="e">
        <f>D37/#REF!</f>
        <v>#REF!</v>
      </c>
      <c r="I37" s="33">
        <f>D37/'Japan working age'!B57</f>
        <v>5.9637385721471045E-3</v>
      </c>
      <c r="J37" s="2">
        <f t="shared" si="3"/>
        <v>1.8991730953344055E-2</v>
      </c>
    </row>
    <row r="38" spans="1:12">
      <c r="A38">
        <f t="shared" si="0"/>
        <v>2006</v>
      </c>
      <c r="B38">
        <f>'IMF real GDP'!O53</f>
        <v>101.678507981443</v>
      </c>
      <c r="C38" s="35">
        <f>'gaku-jcy1521.csv'!B20</f>
        <v>512451.9</v>
      </c>
      <c r="D38" s="36">
        <f t="shared" si="4"/>
        <v>512451.9</v>
      </c>
      <c r="E38" s="2">
        <f t="shared" si="2"/>
        <v>1.6929042449114196E-2</v>
      </c>
      <c r="F38" s="34" t="e">
        <f>#REF!</f>
        <v>#REF!</v>
      </c>
      <c r="G38" s="4" t="e">
        <f>(D38/D37)/(#REF!/#REF!)-1</f>
        <v>#REF!</v>
      </c>
      <c r="H38" s="33" t="e">
        <f>D38/#REF!</f>
        <v>#REF!</v>
      </c>
      <c r="I38" s="33">
        <f>D38/'Japan working age'!B58</f>
        <v>6.1098310945075862E-3</v>
      </c>
      <c r="J38" s="2">
        <f t="shared" si="3"/>
        <v>2.4496801895842468E-2</v>
      </c>
    </row>
    <row r="39" spans="1:12">
      <c r="A39">
        <f t="shared" si="0"/>
        <v>2007</v>
      </c>
      <c r="B39">
        <f>'IMF real GDP'!O54</f>
        <v>103.88308261118701</v>
      </c>
      <c r="C39" s="35">
        <f>'gaku-jcy1521.csv'!B21</f>
        <v>523685.8</v>
      </c>
      <c r="D39" s="36">
        <f t="shared" si="4"/>
        <v>523685.8</v>
      </c>
      <c r="E39" s="2">
        <f t="shared" si="2"/>
        <v>2.1921862325029906E-2</v>
      </c>
      <c r="F39" s="34" t="e">
        <f>#REF!</f>
        <v>#REF!</v>
      </c>
      <c r="G39" s="4" t="e">
        <f>(D39/D38)/(#REF!/#REF!)-1</f>
        <v>#REF!</v>
      </c>
      <c r="H39" s="33" t="e">
        <f>D39/#REF!</f>
        <v>#REF!</v>
      </c>
      <c r="I39" s="33">
        <f>D39/'Japan working age'!B59</f>
        <v>6.3054157970781856E-3</v>
      </c>
      <c r="J39" s="2">
        <f t="shared" si="3"/>
        <v>3.2011474547376517E-2</v>
      </c>
    </row>
    <row r="40" spans="1:12">
      <c r="A40">
        <f t="shared" si="0"/>
        <v>2008</v>
      </c>
      <c r="B40">
        <f>'IMF real GDP'!O55</f>
        <v>102.769342999223</v>
      </c>
      <c r="C40" s="35">
        <f>'gaku-jcy1521.csv'!B22</f>
        <v>518230.9</v>
      </c>
      <c r="D40" s="36">
        <f t="shared" si="4"/>
        <v>518230.9</v>
      </c>
      <c r="E40" s="2">
        <f t="shared" si="2"/>
        <v>-1.0416360344313258E-2</v>
      </c>
      <c r="F40" s="34" t="e">
        <f>#REF!</f>
        <v>#REF!</v>
      </c>
      <c r="G40" s="4" t="e">
        <f>(D40/D39)/(#REF!/#REF!)-1</f>
        <v>#REF!</v>
      </c>
      <c r="H40" s="33" t="e">
        <f>D40/#REF!</f>
        <v>#REF!</v>
      </c>
      <c r="I40" s="33">
        <f>D40/'Japan working age'!B60</f>
        <v>6.2908641026159819E-3</v>
      </c>
      <c r="J40" s="2">
        <f t="shared" si="3"/>
        <v>-2.3078088631278693E-3</v>
      </c>
    </row>
    <row r="41" spans="1:12">
      <c r="A41">
        <f t="shared" si="0"/>
        <v>2009</v>
      </c>
      <c r="B41">
        <f>'IMF real GDP'!O56</f>
        <v>97.094895945787499</v>
      </c>
      <c r="C41" s="35">
        <f>'gaku-jcy1521.csv'!B23</f>
        <v>489588.4</v>
      </c>
      <c r="D41" s="36">
        <f t="shared" si="4"/>
        <v>489588.4</v>
      </c>
      <c r="E41" s="2">
        <f t="shared" si="2"/>
        <v>-5.5269764886655692E-2</v>
      </c>
      <c r="F41" s="34" t="e">
        <f>#REF!</f>
        <v>#REF!</v>
      </c>
      <c r="G41" s="4" t="e">
        <f>(D41/D40)/(#REF!/#REF!)-1</f>
        <v>#REF!</v>
      </c>
      <c r="H41" s="33" t="e">
        <f>D41/#REF!</f>
        <v>#REF!</v>
      </c>
      <c r="I41" s="33">
        <f>D41/'Japan working age'!B61</f>
        <v>5.9993064362956839E-3</v>
      </c>
      <c r="J41" s="2">
        <f t="shared" si="3"/>
        <v>-4.6346203250370199E-2</v>
      </c>
    </row>
    <row r="42" spans="1:12">
      <c r="A42">
        <f t="shared" si="0"/>
        <v>2010</v>
      </c>
      <c r="B42">
        <f>'IMF real GDP'!O57</f>
        <v>101.632902146991</v>
      </c>
      <c r="C42" s="35">
        <f>'gaku-jcy1521.csv'!B24</f>
        <v>512654.8</v>
      </c>
      <c r="D42" s="36">
        <f t="shared" si="4"/>
        <v>512654.8</v>
      </c>
      <c r="E42" s="2">
        <f t="shared" si="2"/>
        <v>4.7113861357826137E-2</v>
      </c>
      <c r="F42" s="34" t="e">
        <f>#REF!</f>
        <v>#REF!</v>
      </c>
      <c r="G42" s="4" t="e">
        <f>(D42/D41)/(#REF!/#REF!)-1</f>
        <v>#REF!</v>
      </c>
      <c r="H42" s="33" t="e">
        <f>D42/#REF!</f>
        <v>#REF!</v>
      </c>
      <c r="I42" s="33">
        <f>D42/'Japan working age'!B62</f>
        <v>6.3230867902808099E-3</v>
      </c>
      <c r="J42" s="2">
        <f t="shared" si="3"/>
        <v>5.3969630893708098E-2</v>
      </c>
      <c r="K42" s="4"/>
      <c r="L42" s="4"/>
    </row>
    <row r="43" spans="1:12">
      <c r="A43">
        <f t="shared" si="0"/>
        <v>2011</v>
      </c>
      <c r="B43">
        <f>'IMF real GDP'!O58</f>
        <v>101.207793275771</v>
      </c>
      <c r="C43" s="35">
        <f>'gaku-jcy1521.csv'!B25</f>
        <v>510325.9</v>
      </c>
      <c r="D43" s="36">
        <f t="shared" si="4"/>
        <v>510325.9</v>
      </c>
      <c r="E43" s="2">
        <f t="shared" si="2"/>
        <v>-4.54282296781372E-3</v>
      </c>
      <c r="F43" s="34" t="e">
        <f>#REF!</f>
        <v>#REF!</v>
      </c>
      <c r="G43" s="4" t="e">
        <f>(D43/D42)/(#REF!/#REF!)-1</f>
        <v>#REF!</v>
      </c>
      <c r="H43" s="33" t="e">
        <f>D43/#REF!</f>
        <v>#REF!</v>
      </c>
      <c r="I43" s="33">
        <f>D43/'Japan working age'!B63</f>
        <v>6.3452982561573237E-3</v>
      </c>
      <c r="J43" s="2">
        <f t="shared" si="3"/>
        <v>3.5127567615638178E-3</v>
      </c>
    </row>
    <row r="44" spans="1:12">
      <c r="A44">
        <f>A45-1</f>
        <v>2012</v>
      </c>
      <c r="B44">
        <f>'IMF real GDP'!O59</f>
        <v>102.655311053614</v>
      </c>
      <c r="C44" s="35">
        <f>'gaku-jcy1521.csv'!B26</f>
        <v>519216.8</v>
      </c>
      <c r="D44" s="36">
        <f t="shared" si="4"/>
        <v>519216.8</v>
      </c>
      <c r="E44" s="2">
        <f t="shared" si="2"/>
        <v>1.7422004252576562E-2</v>
      </c>
      <c r="F44" s="34" t="e">
        <f>#REF!</f>
        <v>#REF!</v>
      </c>
      <c r="G44" s="4" t="e">
        <f>(D44/D43)/(#REF!/#REF!)-1</f>
        <v>#REF!</v>
      </c>
      <c r="H44" s="33" t="e">
        <f>D44/#REF!</f>
        <v>#REF!</v>
      </c>
      <c r="I44" s="33">
        <f>D44/'Japan working age'!B64</f>
        <v>6.4579873340312368E-3</v>
      </c>
      <c r="J44" s="2">
        <f t="shared" si="3"/>
        <v>1.7759461151343414E-2</v>
      </c>
    </row>
    <row r="45" spans="1:12">
      <c r="A45">
        <v>2013</v>
      </c>
      <c r="C45" s="35">
        <f>'gaku-jcy1521.csv'!B27</f>
        <v>527459.80000000005</v>
      </c>
      <c r="D45" s="36">
        <f t="shared" si="4"/>
        <v>527459.80000000005</v>
      </c>
      <c r="E45" s="2">
        <f t="shared" si="2"/>
        <v>1.5875834526155597E-2</v>
      </c>
      <c r="F45" s="34" t="e">
        <f>#REF!</f>
        <v>#REF!</v>
      </c>
      <c r="G45" s="5" t="e">
        <f>E45-F45</f>
        <v>#REF!</v>
      </c>
      <c r="H45" s="33" t="e">
        <f>D45/#REF!</f>
        <v>#REF!</v>
      </c>
      <c r="I45" s="33">
        <f>D45/'Japan working age'!B65</f>
        <v>6.6645442388889448E-3</v>
      </c>
      <c r="J45" s="2">
        <f t="shared" si="3"/>
        <v>3.1984718175154692E-2</v>
      </c>
    </row>
    <row r="46" spans="1:12">
      <c r="A46">
        <v>2014</v>
      </c>
      <c r="B46" s="2"/>
      <c r="C46" s="35">
        <f>'gaku-jcy1521.csv'!B28</f>
        <v>526926.80000000005</v>
      </c>
      <c r="D46" s="36">
        <f t="shared" si="4"/>
        <v>526926.80000000005</v>
      </c>
      <c r="E46" s="2">
        <f t="shared" si="2"/>
        <v>-1.0105035492752323E-3</v>
      </c>
      <c r="I46" s="33">
        <f>D46/'Japan working age'!B66</f>
        <v>6.7566267738074955E-3</v>
      </c>
      <c r="J46" s="2">
        <f t="shared" si="3"/>
        <v>1.3816779005116464E-2</v>
      </c>
    </row>
    <row r="47" spans="1:12">
      <c r="B47" s="2"/>
    </row>
    <row r="48" spans="1:12">
      <c r="B48" s="38"/>
      <c r="C48" s="38">
        <f>C40/C39-1</f>
        <v>-1.0416360344313258E-2</v>
      </c>
      <c r="D48" s="2"/>
      <c r="I48" s="43"/>
    </row>
    <row r="49" spans="2:4">
      <c r="B49" s="38"/>
      <c r="C49" s="38">
        <f t="shared" ref="C49:C52" si="5">C41/C40-1</f>
        <v>-5.5269764886655692E-2</v>
      </c>
    </row>
    <row r="50" spans="2:4">
      <c r="C50" s="38">
        <f t="shared" si="5"/>
        <v>4.7113861357826137E-2</v>
      </c>
    </row>
    <row r="51" spans="2:4">
      <c r="C51" s="38">
        <f t="shared" si="5"/>
        <v>-4.54282296781372E-3</v>
      </c>
    </row>
    <row r="52" spans="2:4">
      <c r="C52" s="38">
        <f t="shared" si="5"/>
        <v>1.7422004252576562E-2</v>
      </c>
    </row>
    <row r="53" spans="2:4">
      <c r="C53" t="s">
        <v>1673</v>
      </c>
      <c r="D53" t="s">
        <v>1674</v>
      </c>
    </row>
    <row r="54" spans="2:4">
      <c r="C54" s="45">
        <f>AVERAGE(C48:C52)</f>
        <v>-1.1386165176759944E-3</v>
      </c>
      <c r="D54">
        <f>(C44/C39)^(1/5)-1</f>
        <v>-1.7126045798677714E-3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8"/>
  <sheetViews>
    <sheetView showGridLines="0" topLeftCell="A2" zoomScale="150" zoomScaleNormal="150" zoomScalePageLayoutView="150" workbookViewId="0">
      <selection activeCell="C27" sqref="C27:AE27"/>
    </sheetView>
  </sheetViews>
  <sheetFormatPr baseColWidth="10" defaultRowHeight="12" x14ac:dyDescent="0"/>
  <cols>
    <col min="1" max="1" width="24" style="7" customWidth="1"/>
    <col min="2" max="2" width="2.1640625" style="7" customWidth="1"/>
    <col min="3" max="16384" width="10.83203125" style="7"/>
  </cols>
  <sheetData>
    <row r="1" spans="1:31" hidden="1">
      <c r="A1" s="27" t="e">
        <f ca="1">DotStatQuery(B1)</f>
        <v>#NAME?</v>
      </c>
      <c r="B1" s="27" t="s">
        <v>1792</v>
      </c>
    </row>
    <row r="2" spans="1:31" ht="36">
      <c r="A2" s="26" t="s">
        <v>1786</v>
      </c>
    </row>
    <row r="3" spans="1:31">
      <c r="A3" s="66" t="s">
        <v>1785</v>
      </c>
      <c r="B3" s="67"/>
      <c r="C3" s="68" t="s">
        <v>1784</v>
      </c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70"/>
    </row>
    <row r="4" spans="1:31">
      <c r="A4" s="66" t="s">
        <v>1671</v>
      </c>
      <c r="B4" s="67"/>
      <c r="C4" s="71" t="s">
        <v>1487</v>
      </c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3"/>
    </row>
    <row r="5" spans="1:31">
      <c r="A5" s="66" t="s">
        <v>1775</v>
      </c>
      <c r="B5" s="67"/>
      <c r="C5" s="71" t="s">
        <v>1487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3"/>
    </row>
    <row r="6" spans="1:31">
      <c r="A6" s="64" t="s">
        <v>81</v>
      </c>
      <c r="B6" s="65"/>
      <c r="C6" s="25" t="s">
        <v>1793</v>
      </c>
      <c r="D6" s="25" t="s">
        <v>1794</v>
      </c>
      <c r="E6" s="25" t="s">
        <v>1795</v>
      </c>
      <c r="F6" s="25" t="s">
        <v>1796</v>
      </c>
      <c r="G6" s="25" t="s">
        <v>1797</v>
      </c>
      <c r="H6" s="25" t="s">
        <v>1798</v>
      </c>
      <c r="I6" s="25" t="s">
        <v>1799</v>
      </c>
      <c r="J6" s="25" t="s">
        <v>1800</v>
      </c>
      <c r="K6" s="25" t="s">
        <v>1801</v>
      </c>
      <c r="L6" s="25" t="s">
        <v>1802</v>
      </c>
      <c r="M6" s="25" t="s">
        <v>1783</v>
      </c>
      <c r="N6" s="25" t="s">
        <v>1782</v>
      </c>
      <c r="O6" s="25" t="s">
        <v>1781</v>
      </c>
      <c r="P6" s="25" t="s">
        <v>1780</v>
      </c>
      <c r="Q6" s="25" t="s">
        <v>1779</v>
      </c>
      <c r="R6" s="25" t="s">
        <v>1778</v>
      </c>
      <c r="S6" s="25" t="s">
        <v>1777</v>
      </c>
      <c r="T6" s="25" t="s">
        <v>1776</v>
      </c>
      <c r="U6" s="25" t="s">
        <v>1670</v>
      </c>
      <c r="V6" s="25" t="s">
        <v>1669</v>
      </c>
      <c r="W6" s="25" t="s">
        <v>1668</v>
      </c>
      <c r="X6" s="25" t="s">
        <v>1667</v>
      </c>
      <c r="Y6" s="25" t="s">
        <v>1666</v>
      </c>
      <c r="Z6" s="25" t="s">
        <v>1665</v>
      </c>
      <c r="AA6" s="25" t="s">
        <v>1664</v>
      </c>
      <c r="AB6" s="25" t="s">
        <v>1663</v>
      </c>
      <c r="AC6" s="25" t="s">
        <v>1662</v>
      </c>
      <c r="AD6" s="25" t="s">
        <v>1661</v>
      </c>
      <c r="AE6" s="25" t="s">
        <v>1660</v>
      </c>
    </row>
    <row r="7" spans="1:31" ht="13">
      <c r="A7" s="24" t="s">
        <v>1</v>
      </c>
      <c r="B7" s="20" t="s">
        <v>0</v>
      </c>
      <c r="C7" s="20" t="s">
        <v>0</v>
      </c>
      <c r="D7" s="20" t="s">
        <v>0</v>
      </c>
      <c r="E7" s="20" t="s">
        <v>0</v>
      </c>
      <c r="F7" s="20" t="s">
        <v>0</v>
      </c>
      <c r="G7" s="20" t="s">
        <v>0</v>
      </c>
      <c r="H7" s="20" t="s">
        <v>0</v>
      </c>
      <c r="I7" s="20" t="s">
        <v>0</v>
      </c>
      <c r="J7" s="20" t="s">
        <v>0</v>
      </c>
      <c r="K7" s="20" t="s">
        <v>0</v>
      </c>
      <c r="L7" s="20" t="s">
        <v>0</v>
      </c>
      <c r="M7" s="20" t="s">
        <v>0</v>
      </c>
      <c r="N7" s="20" t="s">
        <v>0</v>
      </c>
      <c r="O7" s="20" t="s">
        <v>0</v>
      </c>
      <c r="P7" s="20" t="s">
        <v>0</v>
      </c>
      <c r="Q7" s="20" t="s">
        <v>0</v>
      </c>
      <c r="R7" s="20" t="s">
        <v>0</v>
      </c>
      <c r="S7" s="20" t="s">
        <v>0</v>
      </c>
      <c r="T7" s="20" t="s">
        <v>0</v>
      </c>
      <c r="U7" s="20" t="s">
        <v>0</v>
      </c>
      <c r="V7" s="20" t="s">
        <v>0</v>
      </c>
      <c r="W7" s="20" t="s">
        <v>0</v>
      </c>
      <c r="X7" s="20" t="s">
        <v>0</v>
      </c>
      <c r="Y7" s="20" t="s">
        <v>0</v>
      </c>
      <c r="Z7" s="20" t="s">
        <v>0</v>
      </c>
      <c r="AA7" s="20" t="s">
        <v>0</v>
      </c>
      <c r="AB7" s="20" t="s">
        <v>0</v>
      </c>
      <c r="AC7" s="20" t="s">
        <v>0</v>
      </c>
      <c r="AD7" s="20" t="s">
        <v>0</v>
      </c>
      <c r="AE7" s="20" t="s">
        <v>0</v>
      </c>
    </row>
    <row r="8" spans="1:31" ht="13">
      <c r="A8" s="23" t="s">
        <v>80</v>
      </c>
      <c r="B8" s="20" t="s">
        <v>0</v>
      </c>
      <c r="C8" s="22">
        <v>82.6</v>
      </c>
      <c r="D8" s="22">
        <v>82.2</v>
      </c>
      <c r="E8" s="22">
        <v>83.8</v>
      </c>
      <c r="F8" s="22">
        <v>83.5</v>
      </c>
      <c r="G8" s="22">
        <v>83.4</v>
      </c>
      <c r="H8" s="22">
        <v>83.3</v>
      </c>
      <c r="I8" s="22">
        <v>83.7</v>
      </c>
      <c r="J8" s="22">
        <v>86.3</v>
      </c>
      <c r="K8" s="22">
        <v>87.5</v>
      </c>
      <c r="L8" s="22">
        <v>87.3</v>
      </c>
      <c r="M8" s="22">
        <v>88.4</v>
      </c>
      <c r="N8" s="22">
        <v>90.5</v>
      </c>
      <c r="O8" s="22">
        <v>92.4</v>
      </c>
      <c r="P8" s="22">
        <v>95</v>
      </c>
      <c r="Q8" s="22">
        <v>95.3</v>
      </c>
      <c r="R8" s="22">
        <v>95.9</v>
      </c>
      <c r="S8" s="22">
        <v>98.7</v>
      </c>
      <c r="T8" s="22">
        <v>98.6</v>
      </c>
      <c r="U8" s="22">
        <v>100</v>
      </c>
      <c r="V8" s="22">
        <v>100.2</v>
      </c>
      <c r="W8" s="22">
        <v>100</v>
      </c>
      <c r="X8" s="22">
        <v>100.2</v>
      </c>
      <c r="Y8" s="22">
        <v>100.1</v>
      </c>
      <c r="Z8" s="22">
        <v>99.5</v>
      </c>
      <c r="AA8" s="22">
        <v>100</v>
      </c>
      <c r="AB8" s="22">
        <v>99.1</v>
      </c>
      <c r="AC8" s="22">
        <v>100</v>
      </c>
      <c r="AD8" s="22">
        <v>101.5</v>
      </c>
      <c r="AE8" s="22">
        <v>102</v>
      </c>
    </row>
    <row r="9" spans="1:31" ht="13">
      <c r="A9" s="21" t="s">
        <v>79</v>
      </c>
      <c r="B9" s="20" t="s">
        <v>0</v>
      </c>
      <c r="C9" s="19" t="s">
        <v>62</v>
      </c>
      <c r="D9" s="19" t="s">
        <v>62</v>
      </c>
      <c r="E9" s="19" t="s">
        <v>62</v>
      </c>
      <c r="F9" s="19" t="s">
        <v>62</v>
      </c>
      <c r="G9" s="19">
        <v>78.400000000000006</v>
      </c>
      <c r="H9" s="19">
        <v>80.099999999999994</v>
      </c>
      <c r="I9" s="19">
        <v>81.400000000000006</v>
      </c>
      <c r="J9" s="19">
        <v>82.4</v>
      </c>
      <c r="K9" s="19">
        <v>83.5</v>
      </c>
      <c r="L9" s="19">
        <v>85.9</v>
      </c>
      <c r="M9" s="19">
        <v>90.6</v>
      </c>
      <c r="N9" s="19">
        <v>91.3</v>
      </c>
      <c r="O9" s="19">
        <v>91.7</v>
      </c>
      <c r="P9" s="19">
        <v>94.1</v>
      </c>
      <c r="Q9" s="19">
        <v>95.2</v>
      </c>
      <c r="R9" s="19">
        <v>96.6</v>
      </c>
      <c r="S9" s="19">
        <v>96.8</v>
      </c>
      <c r="T9" s="19">
        <v>97.6</v>
      </c>
      <c r="U9" s="19">
        <v>97.2</v>
      </c>
      <c r="V9" s="19">
        <v>98.5</v>
      </c>
      <c r="W9" s="19">
        <v>100</v>
      </c>
      <c r="X9" s="19">
        <v>102.1</v>
      </c>
      <c r="Y9" s="19">
        <v>104.1</v>
      </c>
      <c r="Z9" s="19">
        <v>103.8</v>
      </c>
      <c r="AA9" s="19">
        <v>102.1</v>
      </c>
      <c r="AB9" s="19">
        <v>103.2</v>
      </c>
      <c r="AC9" s="19">
        <v>104.1</v>
      </c>
      <c r="AD9" s="19">
        <v>104.5</v>
      </c>
      <c r="AE9" s="19">
        <v>104.6</v>
      </c>
    </row>
    <row r="10" spans="1:31" ht="13">
      <c r="A10" s="23" t="s">
        <v>78</v>
      </c>
      <c r="B10" s="20" t="s">
        <v>0</v>
      </c>
      <c r="C10" s="22">
        <v>82</v>
      </c>
      <c r="D10" s="22">
        <v>83</v>
      </c>
      <c r="E10" s="22">
        <v>84.3</v>
      </c>
      <c r="F10" s="22">
        <v>86.6</v>
      </c>
      <c r="G10" s="22">
        <v>87.9</v>
      </c>
      <c r="H10" s="22">
        <v>88.2</v>
      </c>
      <c r="I10" s="22">
        <v>90.1</v>
      </c>
      <c r="J10" s="22">
        <v>91.7</v>
      </c>
      <c r="K10" s="22">
        <v>92.5</v>
      </c>
      <c r="L10" s="22">
        <v>95</v>
      </c>
      <c r="M10" s="22">
        <v>93.9</v>
      </c>
      <c r="N10" s="22">
        <v>95.4</v>
      </c>
      <c r="O10" s="22">
        <v>96.8</v>
      </c>
      <c r="P10" s="22">
        <v>95.9</v>
      </c>
      <c r="Q10" s="22">
        <v>97.2</v>
      </c>
      <c r="R10" s="22">
        <v>97.4</v>
      </c>
      <c r="S10" s="22">
        <v>96.5</v>
      </c>
      <c r="T10" s="22">
        <v>97.4</v>
      </c>
      <c r="U10" s="22">
        <v>97.8</v>
      </c>
      <c r="V10" s="22">
        <v>99.8</v>
      </c>
      <c r="W10" s="22">
        <v>100</v>
      </c>
      <c r="X10" s="22">
        <v>100.5</v>
      </c>
      <c r="Y10" s="22">
        <v>101.1</v>
      </c>
      <c r="Z10" s="22">
        <v>100.1</v>
      </c>
      <c r="AA10" s="22">
        <v>97.7</v>
      </c>
      <c r="AB10" s="22">
        <v>98.8</v>
      </c>
      <c r="AC10" s="22">
        <v>98.3</v>
      </c>
      <c r="AD10" s="22">
        <v>97.7</v>
      </c>
      <c r="AE10" s="22">
        <v>97.6</v>
      </c>
    </row>
    <row r="11" spans="1:31" ht="13">
      <c r="A11" s="21" t="s">
        <v>77</v>
      </c>
      <c r="B11" s="20" t="s">
        <v>0</v>
      </c>
      <c r="C11" s="19">
        <v>87.6</v>
      </c>
      <c r="D11" s="19">
        <v>86.9</v>
      </c>
      <c r="E11" s="19">
        <v>87.2</v>
      </c>
      <c r="F11" s="19">
        <v>88.1</v>
      </c>
      <c r="G11" s="19">
        <v>87.9</v>
      </c>
      <c r="H11" s="19">
        <v>87</v>
      </c>
      <c r="I11" s="19">
        <v>86.2</v>
      </c>
      <c r="J11" s="19">
        <v>87</v>
      </c>
      <c r="K11" s="19">
        <v>88.3</v>
      </c>
      <c r="L11" s="19">
        <v>90</v>
      </c>
      <c r="M11" s="19">
        <v>90.8</v>
      </c>
      <c r="N11" s="19">
        <v>90.4</v>
      </c>
      <c r="O11" s="19">
        <v>92.1</v>
      </c>
      <c r="P11" s="19">
        <v>93.5</v>
      </c>
      <c r="Q11" s="19">
        <v>95.2</v>
      </c>
      <c r="R11" s="19">
        <v>97.4</v>
      </c>
      <c r="S11" s="19">
        <v>97.6</v>
      </c>
      <c r="T11" s="19">
        <v>98.5</v>
      </c>
      <c r="U11" s="19">
        <v>98.5</v>
      </c>
      <c r="V11" s="19">
        <v>98.6</v>
      </c>
      <c r="W11" s="19">
        <v>100</v>
      </c>
      <c r="X11" s="19">
        <v>100.4</v>
      </c>
      <c r="Y11" s="19">
        <v>99.8</v>
      </c>
      <c r="Z11" s="19">
        <v>99.1</v>
      </c>
      <c r="AA11" s="19">
        <v>98.6</v>
      </c>
      <c r="AB11" s="19">
        <v>99.9</v>
      </c>
      <c r="AC11" s="19">
        <v>101.1</v>
      </c>
      <c r="AD11" s="19">
        <v>101.1</v>
      </c>
      <c r="AE11" s="19">
        <v>101.8</v>
      </c>
    </row>
    <row r="12" spans="1:31" ht="13">
      <c r="A12" s="21" t="s">
        <v>76</v>
      </c>
      <c r="B12" s="20" t="s">
        <v>0</v>
      </c>
      <c r="C12" s="22">
        <v>84.2</v>
      </c>
      <c r="D12" s="22">
        <v>85.4</v>
      </c>
      <c r="E12" s="22">
        <v>85.5</v>
      </c>
      <c r="F12" s="22">
        <v>85.7</v>
      </c>
      <c r="G12" s="22">
        <v>86.2</v>
      </c>
      <c r="H12" s="22">
        <v>87.7</v>
      </c>
      <c r="I12" s="22">
        <v>88.6</v>
      </c>
      <c r="J12" s="22">
        <v>89.4</v>
      </c>
      <c r="K12" s="22">
        <v>89.6</v>
      </c>
      <c r="L12" s="22">
        <v>94.3</v>
      </c>
      <c r="M12" s="22">
        <v>95.2</v>
      </c>
      <c r="N12" s="22">
        <v>96.6</v>
      </c>
      <c r="O12" s="22">
        <v>96.8</v>
      </c>
      <c r="P12" s="22">
        <v>96</v>
      </c>
      <c r="Q12" s="22">
        <v>96.3</v>
      </c>
      <c r="R12" s="22">
        <v>97.8</v>
      </c>
      <c r="S12" s="22">
        <v>96.7</v>
      </c>
      <c r="T12" s="22">
        <v>96.4</v>
      </c>
      <c r="U12" s="22">
        <v>96.9</v>
      </c>
      <c r="V12" s="22">
        <v>99</v>
      </c>
      <c r="W12" s="22">
        <v>100</v>
      </c>
      <c r="X12" s="22">
        <v>100.9</v>
      </c>
      <c r="Y12" s="22">
        <v>100.3</v>
      </c>
      <c r="Z12" s="22">
        <v>98.1</v>
      </c>
      <c r="AA12" s="22">
        <v>94.7</v>
      </c>
      <c r="AB12" s="22">
        <v>97.8</v>
      </c>
      <c r="AC12" s="22">
        <v>97.9</v>
      </c>
      <c r="AD12" s="22">
        <v>97.7</v>
      </c>
      <c r="AE12" s="22">
        <v>97.2</v>
      </c>
    </row>
    <row r="13" spans="1:31" ht="13">
      <c r="A13" s="21" t="s">
        <v>75</v>
      </c>
      <c r="B13" s="20" t="s">
        <v>0</v>
      </c>
      <c r="C13" s="19">
        <v>65.599999999999994</v>
      </c>
      <c r="D13" s="19">
        <v>67.400000000000006</v>
      </c>
      <c r="E13" s="19">
        <v>68.599999999999994</v>
      </c>
      <c r="F13" s="19">
        <v>70.5</v>
      </c>
      <c r="G13" s="19">
        <v>72.7</v>
      </c>
      <c r="H13" s="19">
        <v>73.5</v>
      </c>
      <c r="I13" s="19">
        <v>72.2</v>
      </c>
      <c r="J13" s="19">
        <v>72.900000000000006</v>
      </c>
      <c r="K13" s="19">
        <v>75.2</v>
      </c>
      <c r="L13" s="19">
        <v>78.099999999999994</v>
      </c>
      <c r="M13" s="19">
        <v>80</v>
      </c>
      <c r="N13" s="19">
        <v>81.7</v>
      </c>
      <c r="O13" s="19">
        <v>84.5</v>
      </c>
      <c r="P13" s="19">
        <v>87.5</v>
      </c>
      <c r="Q13" s="19">
        <v>89</v>
      </c>
      <c r="R13" s="19">
        <v>92.3</v>
      </c>
      <c r="S13" s="19">
        <v>93.7</v>
      </c>
      <c r="T13" s="19">
        <v>94.4</v>
      </c>
      <c r="U13" s="19">
        <v>95.9</v>
      </c>
      <c r="V13" s="19">
        <v>98.6</v>
      </c>
      <c r="W13" s="19">
        <v>100</v>
      </c>
      <c r="X13" s="19">
        <v>102.3</v>
      </c>
      <c r="Y13" s="19">
        <v>105.1</v>
      </c>
      <c r="Z13" s="19">
        <v>103.8</v>
      </c>
      <c r="AA13" s="19">
        <v>97.3</v>
      </c>
      <c r="AB13" s="19">
        <v>100.1</v>
      </c>
      <c r="AC13" s="19">
        <v>101.7</v>
      </c>
      <c r="AD13" s="19">
        <v>99.9</v>
      </c>
      <c r="AE13" s="19">
        <v>100</v>
      </c>
    </row>
    <row r="14" spans="1:31" ht="13">
      <c r="A14" s="21" t="s">
        <v>74</v>
      </c>
      <c r="B14" s="20" t="s">
        <v>0</v>
      </c>
      <c r="C14" s="22">
        <v>78.400000000000006</v>
      </c>
      <c r="D14" s="22">
        <v>79.599999999999994</v>
      </c>
      <c r="E14" s="22">
        <v>80</v>
      </c>
      <c r="F14" s="22">
        <v>82.1</v>
      </c>
      <c r="G14" s="22">
        <v>84.2</v>
      </c>
      <c r="H14" s="22">
        <v>85.3</v>
      </c>
      <c r="I14" s="22">
        <v>85.6</v>
      </c>
      <c r="J14" s="22">
        <v>86.5</v>
      </c>
      <c r="K14" s="22">
        <v>86.6</v>
      </c>
      <c r="L14" s="22">
        <v>88.1</v>
      </c>
      <c r="M14" s="22">
        <v>89.6</v>
      </c>
      <c r="N14" s="22">
        <v>89.8</v>
      </c>
      <c r="O14" s="22">
        <v>91.1</v>
      </c>
      <c r="P14" s="22">
        <v>92.8</v>
      </c>
      <c r="Q14" s="22">
        <v>93.8</v>
      </c>
      <c r="R14" s="22">
        <v>96.3</v>
      </c>
      <c r="S14" s="22">
        <v>96.6</v>
      </c>
      <c r="T14" s="22">
        <v>98.4</v>
      </c>
      <c r="U14" s="22">
        <v>98.7</v>
      </c>
      <c r="V14" s="22">
        <v>99.3</v>
      </c>
      <c r="W14" s="22">
        <v>100</v>
      </c>
      <c r="X14" s="22">
        <v>102.1</v>
      </c>
      <c r="Y14" s="22">
        <v>101.8</v>
      </c>
      <c r="Z14" s="22">
        <v>100.5</v>
      </c>
      <c r="AA14" s="22">
        <v>98.9</v>
      </c>
      <c r="AB14" s="22">
        <v>100.1</v>
      </c>
      <c r="AC14" s="22">
        <v>101.1</v>
      </c>
      <c r="AD14" s="22">
        <v>101.2</v>
      </c>
      <c r="AE14" s="22">
        <v>101.2</v>
      </c>
    </row>
    <row r="15" spans="1:31" ht="13">
      <c r="A15" s="23" t="s">
        <v>73</v>
      </c>
      <c r="B15" s="20" t="s">
        <v>0</v>
      </c>
      <c r="C15" s="19">
        <v>76.900000000000006</v>
      </c>
      <c r="D15" s="19">
        <v>77.599999999999994</v>
      </c>
      <c r="E15" s="19">
        <v>78.099999999999994</v>
      </c>
      <c r="F15" s="19">
        <v>79.7</v>
      </c>
      <c r="G15" s="19">
        <v>81.8</v>
      </c>
      <c r="H15" s="19">
        <v>84.2</v>
      </c>
      <c r="I15" s="19">
        <v>86.5</v>
      </c>
      <c r="J15" s="19">
        <v>87.8</v>
      </c>
      <c r="K15" s="19">
        <v>88.2</v>
      </c>
      <c r="L15" s="19">
        <v>90</v>
      </c>
      <c r="M15" s="19">
        <v>91.1</v>
      </c>
      <c r="N15" s="19">
        <v>92</v>
      </c>
      <c r="O15" s="19">
        <v>93.6</v>
      </c>
      <c r="P15" s="19">
        <v>94.3</v>
      </c>
      <c r="Q15" s="19">
        <v>94.9</v>
      </c>
      <c r="R15" s="19">
        <v>96.6</v>
      </c>
      <c r="S15" s="19">
        <v>98.1</v>
      </c>
      <c r="T15" s="19">
        <v>98.5</v>
      </c>
      <c r="U15" s="19">
        <v>98.4</v>
      </c>
      <c r="V15" s="19">
        <v>99.1</v>
      </c>
      <c r="W15" s="19">
        <v>100</v>
      </c>
      <c r="X15" s="19">
        <v>101.9</v>
      </c>
      <c r="Y15" s="19">
        <v>103.3</v>
      </c>
      <c r="Z15" s="19">
        <v>103.2</v>
      </c>
      <c r="AA15" s="19">
        <v>99.5</v>
      </c>
      <c r="AB15" s="19">
        <v>102.1</v>
      </c>
      <c r="AC15" s="19">
        <v>104.2</v>
      </c>
      <c r="AD15" s="19">
        <v>104.6</v>
      </c>
      <c r="AE15" s="19">
        <v>104.8</v>
      </c>
    </row>
    <row r="16" spans="1:31" ht="13">
      <c r="A16" s="23" t="s">
        <v>72</v>
      </c>
      <c r="B16" s="20" t="s">
        <v>0</v>
      </c>
      <c r="C16" s="22">
        <v>54.3</v>
      </c>
      <c r="D16" s="22">
        <v>53.3</v>
      </c>
      <c r="E16" s="22">
        <v>55.7</v>
      </c>
      <c r="F16" s="22">
        <v>58.1</v>
      </c>
      <c r="G16" s="22">
        <v>60.9</v>
      </c>
      <c r="H16" s="22">
        <v>63.5</v>
      </c>
      <c r="I16" s="22">
        <v>65.5</v>
      </c>
      <c r="J16" s="22">
        <v>68.2</v>
      </c>
      <c r="K16" s="22">
        <v>69.599999999999994</v>
      </c>
      <c r="L16" s="22">
        <v>71.400000000000006</v>
      </c>
      <c r="M16" s="22">
        <v>74.8</v>
      </c>
      <c r="N16" s="22">
        <v>78.3</v>
      </c>
      <c r="O16" s="22">
        <v>83.7</v>
      </c>
      <c r="P16" s="22">
        <v>86.8</v>
      </c>
      <c r="Q16" s="22">
        <v>89.8</v>
      </c>
      <c r="R16" s="22">
        <v>93.7</v>
      </c>
      <c r="S16" s="22">
        <v>95.1</v>
      </c>
      <c r="T16" s="22">
        <v>98.6</v>
      </c>
      <c r="U16" s="22">
        <v>99.4</v>
      </c>
      <c r="V16" s="22">
        <v>100.2</v>
      </c>
      <c r="W16" s="22">
        <v>100</v>
      </c>
      <c r="X16" s="22">
        <v>100.4</v>
      </c>
      <c r="Y16" s="22">
        <v>100.8</v>
      </c>
      <c r="Z16" s="22">
        <v>97.9</v>
      </c>
      <c r="AA16" s="22">
        <v>97.1</v>
      </c>
      <c r="AB16" s="22">
        <v>99.1</v>
      </c>
      <c r="AC16" s="22">
        <v>102.2</v>
      </c>
      <c r="AD16" s="22">
        <v>101.2</v>
      </c>
      <c r="AE16" s="22">
        <v>98.7</v>
      </c>
    </row>
    <row r="17" spans="1:31" ht="13">
      <c r="A17" s="23" t="s">
        <v>71</v>
      </c>
      <c r="B17" s="20" t="s">
        <v>0</v>
      </c>
      <c r="C17" s="19">
        <v>88.1</v>
      </c>
      <c r="D17" s="19">
        <v>89</v>
      </c>
      <c r="E17" s="19">
        <v>90.1</v>
      </c>
      <c r="F17" s="19">
        <v>92</v>
      </c>
      <c r="G17" s="19">
        <v>94.1</v>
      </c>
      <c r="H17" s="19">
        <v>94.3</v>
      </c>
      <c r="I17" s="19">
        <v>93.9</v>
      </c>
      <c r="J17" s="19">
        <v>94.3</v>
      </c>
      <c r="K17" s="19">
        <v>95</v>
      </c>
      <c r="L17" s="19">
        <v>97.9</v>
      </c>
      <c r="M17" s="19">
        <v>100.1</v>
      </c>
      <c r="N17" s="19">
        <v>99.8</v>
      </c>
      <c r="O17" s="19">
        <v>100.9</v>
      </c>
      <c r="P17" s="19">
        <v>100.4</v>
      </c>
      <c r="Q17" s="19">
        <v>100.4</v>
      </c>
      <c r="R17" s="19">
        <v>102.4</v>
      </c>
      <c r="S17" s="19">
        <v>102.3</v>
      </c>
      <c r="T17" s="19">
        <v>100.8</v>
      </c>
      <c r="U17" s="19">
        <v>99.5</v>
      </c>
      <c r="V17" s="19">
        <v>100</v>
      </c>
      <c r="W17" s="19">
        <v>100</v>
      </c>
      <c r="X17" s="19">
        <v>99.9</v>
      </c>
      <c r="Y17" s="19">
        <v>99.5</v>
      </c>
      <c r="Z17" s="19">
        <v>98.2</v>
      </c>
      <c r="AA17" s="19">
        <v>94.9</v>
      </c>
      <c r="AB17" s="19">
        <v>96.6</v>
      </c>
      <c r="AC17" s="19">
        <v>96.9</v>
      </c>
      <c r="AD17" s="19">
        <v>95.9</v>
      </c>
      <c r="AE17" s="19">
        <v>95.6</v>
      </c>
    </row>
    <row r="18" spans="1:31" ht="13">
      <c r="A18" s="23" t="s">
        <v>2</v>
      </c>
      <c r="B18" s="20" t="s">
        <v>0</v>
      </c>
      <c r="C18" s="22">
        <v>78.5</v>
      </c>
      <c r="D18" s="22">
        <v>79.099999999999994</v>
      </c>
      <c r="E18" s="22">
        <v>81</v>
      </c>
      <c r="F18" s="22">
        <v>84.7</v>
      </c>
      <c r="G18" s="22">
        <v>87.5</v>
      </c>
      <c r="H18" s="22">
        <v>90.9</v>
      </c>
      <c r="I18" s="22">
        <v>92.1</v>
      </c>
      <c r="J18" s="22">
        <v>91.8</v>
      </c>
      <c r="K18" s="22">
        <v>92.6</v>
      </c>
      <c r="L18" s="22">
        <v>92.5</v>
      </c>
      <c r="M18" s="22">
        <v>93.5</v>
      </c>
      <c r="N18" s="22">
        <v>94.4</v>
      </c>
      <c r="O18" s="22">
        <v>95.2</v>
      </c>
      <c r="P18" s="22">
        <v>93.9</v>
      </c>
      <c r="Q18" s="22">
        <v>94.7</v>
      </c>
      <c r="R18" s="22">
        <v>95.8</v>
      </c>
      <c r="S18" s="22">
        <v>95.9</v>
      </c>
      <c r="T18" s="22">
        <v>96.6</v>
      </c>
      <c r="U18" s="22">
        <v>97.6</v>
      </c>
      <c r="V18" s="22">
        <v>99.3</v>
      </c>
      <c r="W18" s="22">
        <v>100</v>
      </c>
      <c r="X18" s="22">
        <v>100.4</v>
      </c>
      <c r="Y18" s="22">
        <v>101.7</v>
      </c>
      <c r="Z18" s="22">
        <v>101.1</v>
      </c>
      <c r="AA18" s="22">
        <v>98.5</v>
      </c>
      <c r="AB18" s="22">
        <v>102.5</v>
      </c>
      <c r="AC18" s="22">
        <v>102.3</v>
      </c>
      <c r="AD18" s="22">
        <v>103.4</v>
      </c>
      <c r="AE18" s="22">
        <v>104.9</v>
      </c>
    </row>
    <row r="19" spans="1:31" ht="13">
      <c r="A19" s="23" t="s">
        <v>70</v>
      </c>
      <c r="B19" s="20" t="s">
        <v>0</v>
      </c>
      <c r="C19" s="19">
        <v>45.4</v>
      </c>
      <c r="D19" s="19">
        <v>47.6</v>
      </c>
      <c r="E19" s="19">
        <v>50.5</v>
      </c>
      <c r="F19" s="19">
        <v>54.3</v>
      </c>
      <c r="G19" s="19">
        <v>56.6</v>
      </c>
      <c r="H19" s="19">
        <v>60</v>
      </c>
      <c r="I19" s="19">
        <v>63.2</v>
      </c>
      <c r="J19" s="19">
        <v>65</v>
      </c>
      <c r="K19" s="19">
        <v>66.900000000000006</v>
      </c>
      <c r="L19" s="19">
        <v>69.599999999999994</v>
      </c>
      <c r="M19" s="19">
        <v>72.400000000000006</v>
      </c>
      <c r="N19" s="19">
        <v>75</v>
      </c>
      <c r="O19" s="19">
        <v>77.900000000000006</v>
      </c>
      <c r="P19" s="19">
        <v>78.400000000000006</v>
      </c>
      <c r="Q19" s="19">
        <v>84.2</v>
      </c>
      <c r="R19" s="19">
        <v>86.5</v>
      </c>
      <c r="S19" s="19">
        <v>87.9</v>
      </c>
      <c r="T19" s="19">
        <v>91.9</v>
      </c>
      <c r="U19" s="19">
        <v>94.4</v>
      </c>
      <c r="V19" s="19">
        <v>97.2</v>
      </c>
      <c r="W19" s="19">
        <v>100</v>
      </c>
      <c r="X19" s="19">
        <v>103</v>
      </c>
      <c r="Y19" s="19">
        <v>107.6</v>
      </c>
      <c r="Z19" s="19">
        <v>111</v>
      </c>
      <c r="AA19" s="19">
        <v>111.4</v>
      </c>
      <c r="AB19" s="19">
        <v>117.6</v>
      </c>
      <c r="AC19" s="19">
        <v>122.7</v>
      </c>
      <c r="AD19" s="19">
        <v>119.5</v>
      </c>
      <c r="AE19" s="19">
        <v>123.2</v>
      </c>
    </row>
    <row r="20" spans="1:31" ht="13">
      <c r="A20" s="23" t="s">
        <v>69</v>
      </c>
      <c r="B20" s="20" t="s">
        <v>0</v>
      </c>
      <c r="C20" s="22">
        <v>87.7</v>
      </c>
      <c r="D20" s="22">
        <v>88.2</v>
      </c>
      <c r="E20" s="22">
        <v>88.6</v>
      </c>
      <c r="F20" s="22">
        <v>89.6</v>
      </c>
      <c r="G20" s="22">
        <v>90.9</v>
      </c>
      <c r="H20" s="22">
        <v>91.7</v>
      </c>
      <c r="I20" s="22">
        <v>91.9</v>
      </c>
      <c r="J20" s="22">
        <v>91.2</v>
      </c>
      <c r="K20" s="22">
        <v>91.6</v>
      </c>
      <c r="L20" s="22">
        <v>92.6</v>
      </c>
      <c r="M20" s="22">
        <v>92.5</v>
      </c>
      <c r="N20" s="22">
        <v>92.2</v>
      </c>
      <c r="O20" s="22">
        <v>93.3</v>
      </c>
      <c r="P20" s="22">
        <v>94.6</v>
      </c>
      <c r="Q20" s="22">
        <v>95.4</v>
      </c>
      <c r="R20" s="22">
        <v>97.6</v>
      </c>
      <c r="S20" s="22">
        <v>97.2</v>
      </c>
      <c r="T20" s="22">
        <v>96.8</v>
      </c>
      <c r="U20" s="22">
        <v>97.3</v>
      </c>
      <c r="V20" s="22">
        <v>98.3</v>
      </c>
      <c r="W20" s="22">
        <v>100</v>
      </c>
      <c r="X20" s="22">
        <v>101.5</v>
      </c>
      <c r="Y20" s="22">
        <v>102.6</v>
      </c>
      <c r="Z20" s="22">
        <v>102.5</v>
      </c>
      <c r="AA20" s="22">
        <v>99.7</v>
      </c>
      <c r="AB20" s="22">
        <v>100.9</v>
      </c>
      <c r="AC20" s="22">
        <v>101.3</v>
      </c>
      <c r="AD20" s="22">
        <v>99.5</v>
      </c>
      <c r="AE20" s="22">
        <v>99.7</v>
      </c>
    </row>
    <row r="21" spans="1:31" ht="13">
      <c r="A21" s="23" t="s">
        <v>68</v>
      </c>
      <c r="B21" s="20" t="s">
        <v>0</v>
      </c>
      <c r="C21" s="19" t="s">
        <v>62</v>
      </c>
      <c r="D21" s="19" t="s">
        <v>62</v>
      </c>
      <c r="E21" s="19">
        <v>88.3</v>
      </c>
      <c r="F21" s="19">
        <v>88.9</v>
      </c>
      <c r="G21" s="19">
        <v>89.8</v>
      </c>
      <c r="H21" s="19">
        <v>90.6</v>
      </c>
      <c r="I21" s="19">
        <v>89.2</v>
      </c>
      <c r="J21" s="19">
        <v>91.4</v>
      </c>
      <c r="K21" s="19">
        <v>93.9</v>
      </c>
      <c r="L21" s="19">
        <v>94.5</v>
      </c>
      <c r="M21" s="19">
        <v>95.4</v>
      </c>
      <c r="N21" s="19">
        <v>95.7</v>
      </c>
      <c r="O21" s="19">
        <v>96.3</v>
      </c>
      <c r="P21" s="19">
        <v>94.3</v>
      </c>
      <c r="Q21" s="19">
        <v>95.5</v>
      </c>
      <c r="R21" s="19">
        <v>97.6</v>
      </c>
      <c r="S21" s="19">
        <v>98.3</v>
      </c>
      <c r="T21" s="19">
        <v>99.7</v>
      </c>
      <c r="U21" s="19">
        <v>101</v>
      </c>
      <c r="V21" s="19">
        <v>100.6</v>
      </c>
      <c r="W21" s="19">
        <v>100</v>
      </c>
      <c r="X21" s="19">
        <v>100.7</v>
      </c>
      <c r="Y21" s="19">
        <v>102.4</v>
      </c>
      <c r="Z21" s="19">
        <v>98.4</v>
      </c>
      <c r="AA21" s="19">
        <v>99.2</v>
      </c>
      <c r="AB21" s="19">
        <v>98.2</v>
      </c>
      <c r="AC21" s="19">
        <v>98.8</v>
      </c>
      <c r="AD21" s="19">
        <v>100.6</v>
      </c>
      <c r="AE21" s="19">
        <v>99.1</v>
      </c>
    </row>
    <row r="22" spans="1:31" ht="13">
      <c r="A22" s="23" t="s">
        <v>67</v>
      </c>
      <c r="B22" s="20" t="s">
        <v>0</v>
      </c>
      <c r="C22" s="22">
        <v>78.5</v>
      </c>
      <c r="D22" s="22">
        <v>81.8</v>
      </c>
      <c r="E22" s="22">
        <v>84.5</v>
      </c>
      <c r="F22" s="22">
        <v>88.5</v>
      </c>
      <c r="G22" s="22">
        <v>91.4</v>
      </c>
      <c r="H22" s="22">
        <v>93</v>
      </c>
      <c r="I22" s="22">
        <v>96.5</v>
      </c>
      <c r="J22" s="22">
        <v>98.1</v>
      </c>
      <c r="K22" s="22">
        <v>96.6</v>
      </c>
      <c r="L22" s="22">
        <v>96.4</v>
      </c>
      <c r="M22" s="22">
        <v>97.7</v>
      </c>
      <c r="N22" s="22">
        <v>98.7</v>
      </c>
      <c r="O22" s="22">
        <v>99.9</v>
      </c>
      <c r="P22" s="22">
        <v>100.1</v>
      </c>
      <c r="Q22" s="22">
        <v>101</v>
      </c>
      <c r="R22" s="22">
        <v>100.9</v>
      </c>
      <c r="S22" s="22">
        <v>100.6</v>
      </c>
      <c r="T22" s="22">
        <v>100</v>
      </c>
      <c r="U22" s="22">
        <v>99</v>
      </c>
      <c r="V22" s="22">
        <v>100</v>
      </c>
      <c r="W22" s="22">
        <v>100</v>
      </c>
      <c r="X22" s="22">
        <v>100.7</v>
      </c>
      <c r="Y22" s="22">
        <v>101.5</v>
      </c>
      <c r="Z22" s="22">
        <v>100.8</v>
      </c>
      <c r="AA22" s="22">
        <v>98.9</v>
      </c>
      <c r="AB22" s="22">
        <v>100.8</v>
      </c>
      <c r="AC22" s="22">
        <v>100.7</v>
      </c>
      <c r="AD22" s="22" t="s">
        <v>62</v>
      </c>
      <c r="AE22" s="22" t="s">
        <v>62</v>
      </c>
    </row>
    <row r="23" spans="1:31" ht="13">
      <c r="A23" s="23" t="s">
        <v>66</v>
      </c>
      <c r="B23" s="20" t="s">
        <v>0</v>
      </c>
      <c r="C23" s="19">
        <v>93.6</v>
      </c>
      <c r="D23" s="19">
        <v>94.7</v>
      </c>
      <c r="E23" s="19">
        <v>95.9</v>
      </c>
      <c r="F23" s="19">
        <v>97.2</v>
      </c>
      <c r="G23" s="19">
        <v>98.4</v>
      </c>
      <c r="H23" s="19">
        <v>97.8</v>
      </c>
      <c r="I23" s="19">
        <v>97.8</v>
      </c>
      <c r="J23" s="19">
        <v>99.2</v>
      </c>
      <c r="K23" s="19">
        <v>100.1</v>
      </c>
      <c r="L23" s="19">
        <v>102.1</v>
      </c>
      <c r="M23" s="19">
        <v>102.6</v>
      </c>
      <c r="N23" s="19">
        <v>103.2</v>
      </c>
      <c r="O23" s="19">
        <v>102.8</v>
      </c>
      <c r="P23" s="19">
        <v>102.1</v>
      </c>
      <c r="Q23" s="19">
        <v>101.5</v>
      </c>
      <c r="R23" s="19">
        <v>101.7</v>
      </c>
      <c r="S23" s="19">
        <v>101.4</v>
      </c>
      <c r="T23" s="19">
        <v>100.9</v>
      </c>
      <c r="U23" s="19">
        <v>100.6</v>
      </c>
      <c r="V23" s="19">
        <v>100.2</v>
      </c>
      <c r="W23" s="19">
        <v>100</v>
      </c>
      <c r="X23" s="19">
        <v>100</v>
      </c>
      <c r="Y23" s="19">
        <v>100.2</v>
      </c>
      <c r="Z23" s="19">
        <v>99.4</v>
      </c>
      <c r="AA23" s="19">
        <v>99.3</v>
      </c>
      <c r="AB23" s="19">
        <v>100</v>
      </c>
      <c r="AC23" s="19">
        <v>100.1</v>
      </c>
      <c r="AD23" s="19">
        <v>100.5</v>
      </c>
      <c r="AE23" s="19">
        <v>100.7</v>
      </c>
    </row>
    <row r="24" spans="1:31" ht="13">
      <c r="A24" s="23" t="s">
        <v>65</v>
      </c>
      <c r="B24" s="20" t="s">
        <v>0</v>
      </c>
      <c r="C24" s="22">
        <v>80.599999999999994</v>
      </c>
      <c r="D24" s="22">
        <v>81.5</v>
      </c>
      <c r="E24" s="22">
        <v>82.3</v>
      </c>
      <c r="F24" s="22">
        <v>81.8</v>
      </c>
      <c r="G24" s="22">
        <v>81.900000000000006</v>
      </c>
      <c r="H24" s="22">
        <v>81</v>
      </c>
      <c r="I24" s="22">
        <v>80.5</v>
      </c>
      <c r="J24" s="22">
        <v>80.900000000000006</v>
      </c>
      <c r="K24" s="22">
        <v>81</v>
      </c>
      <c r="L24" s="22">
        <v>82.9</v>
      </c>
      <c r="M24" s="22">
        <v>84.2</v>
      </c>
      <c r="N24" s="22">
        <v>84.6</v>
      </c>
      <c r="O24" s="22">
        <v>86.8</v>
      </c>
      <c r="P24" s="22">
        <v>88.3</v>
      </c>
      <c r="Q24" s="22">
        <v>89.3</v>
      </c>
      <c r="R24" s="22">
        <v>91.3</v>
      </c>
      <c r="S24" s="22">
        <v>91.2</v>
      </c>
      <c r="T24" s="22">
        <v>93.1</v>
      </c>
      <c r="U24" s="22">
        <v>95.6</v>
      </c>
      <c r="V24" s="22">
        <v>98.4</v>
      </c>
      <c r="W24" s="22">
        <v>100</v>
      </c>
      <c r="X24" s="22">
        <v>102.6</v>
      </c>
      <c r="Y24" s="22">
        <v>102.7</v>
      </c>
      <c r="Z24" s="22">
        <v>100.2</v>
      </c>
      <c r="AA24" s="22">
        <v>96.4</v>
      </c>
      <c r="AB24" s="22">
        <v>99.8</v>
      </c>
      <c r="AC24" s="22">
        <v>100.3</v>
      </c>
      <c r="AD24" s="22">
        <v>99.5</v>
      </c>
      <c r="AE24" s="22">
        <v>100.1</v>
      </c>
    </row>
    <row r="25" spans="1:31" ht="13">
      <c r="A25" s="23" t="s">
        <v>64</v>
      </c>
      <c r="B25" s="20" t="s">
        <v>0</v>
      </c>
      <c r="C25" s="19">
        <v>97.2</v>
      </c>
      <c r="D25" s="19">
        <v>96.8</v>
      </c>
      <c r="E25" s="19">
        <v>95.6</v>
      </c>
      <c r="F25" s="19">
        <v>95.9</v>
      </c>
      <c r="G25" s="19">
        <v>97.6</v>
      </c>
      <c r="H25" s="19">
        <v>98</v>
      </c>
      <c r="I25" s="19">
        <v>94.4</v>
      </c>
      <c r="J25" s="19">
        <v>94.1</v>
      </c>
      <c r="K25" s="19">
        <v>93.9</v>
      </c>
      <c r="L25" s="19">
        <v>93.9</v>
      </c>
      <c r="M25" s="19">
        <v>94.2</v>
      </c>
      <c r="N25" s="19">
        <v>95</v>
      </c>
      <c r="O25" s="19">
        <v>96.7</v>
      </c>
      <c r="P25" s="19">
        <v>97.1</v>
      </c>
      <c r="Q25" s="19">
        <v>96</v>
      </c>
      <c r="R25" s="19">
        <v>98</v>
      </c>
      <c r="S25" s="19">
        <v>99</v>
      </c>
      <c r="T25" s="19">
        <v>98.6</v>
      </c>
      <c r="U25" s="19">
        <v>97.6</v>
      </c>
      <c r="V25" s="19">
        <v>98.1</v>
      </c>
      <c r="W25" s="19">
        <v>100</v>
      </c>
      <c r="X25" s="19">
        <v>101.9</v>
      </c>
      <c r="Y25" s="19">
        <v>103.6</v>
      </c>
      <c r="Z25" s="19">
        <v>103.6</v>
      </c>
      <c r="AA25" s="19">
        <v>100.8</v>
      </c>
      <c r="AB25" s="19">
        <v>102.3</v>
      </c>
      <c r="AC25" s="19">
        <v>102</v>
      </c>
      <c r="AD25" s="19">
        <v>102.1</v>
      </c>
      <c r="AE25" s="19">
        <v>103.3</v>
      </c>
    </row>
    <row r="26" spans="1:31" ht="13">
      <c r="A26" s="23" t="s">
        <v>63</v>
      </c>
      <c r="B26" s="20" t="s">
        <v>0</v>
      </c>
      <c r="C26" s="22">
        <v>76.599999999999994</v>
      </c>
      <c r="D26" s="22">
        <v>78.2</v>
      </c>
      <c r="E26" s="22">
        <v>80.900000000000006</v>
      </c>
      <c r="F26" s="22">
        <v>81.099999999999994</v>
      </c>
      <c r="G26" s="22">
        <v>80.900000000000006</v>
      </c>
      <c r="H26" s="22">
        <v>80.5</v>
      </c>
      <c r="I26" s="22">
        <v>80.2</v>
      </c>
      <c r="J26" s="22">
        <v>81.900000000000006</v>
      </c>
      <c r="K26" s="22">
        <v>83.7</v>
      </c>
      <c r="L26" s="22">
        <v>85.1</v>
      </c>
      <c r="M26" s="22">
        <v>85.4</v>
      </c>
      <c r="N26" s="22">
        <v>86.1</v>
      </c>
      <c r="O26" s="22">
        <v>87.2</v>
      </c>
      <c r="P26" s="22">
        <v>88.1</v>
      </c>
      <c r="Q26" s="22">
        <v>89.5</v>
      </c>
      <c r="R26" s="22">
        <v>91.7</v>
      </c>
      <c r="S26" s="22">
        <v>92.9</v>
      </c>
      <c r="T26" s="22">
        <v>94.7</v>
      </c>
      <c r="U26" s="22">
        <v>97.9</v>
      </c>
      <c r="V26" s="22">
        <v>99.5</v>
      </c>
      <c r="W26" s="22">
        <v>100</v>
      </c>
      <c r="X26" s="22">
        <v>101.9</v>
      </c>
      <c r="Y26" s="22">
        <v>103</v>
      </c>
      <c r="Z26" s="22">
        <v>102.4</v>
      </c>
      <c r="AA26" s="22">
        <v>99</v>
      </c>
      <c r="AB26" s="22">
        <v>100.1</v>
      </c>
      <c r="AC26" s="22">
        <v>100.8</v>
      </c>
      <c r="AD26" s="22">
        <v>99.5</v>
      </c>
      <c r="AE26" s="22">
        <v>99.2</v>
      </c>
    </row>
    <row r="27" spans="1:31" ht="13">
      <c r="A27" s="23" t="s">
        <v>61</v>
      </c>
      <c r="B27" s="20" t="s">
        <v>0</v>
      </c>
      <c r="C27" s="19">
        <v>79.8</v>
      </c>
      <c r="D27" s="19">
        <v>80.8</v>
      </c>
      <c r="E27" s="19">
        <v>81</v>
      </c>
      <c r="F27" s="19">
        <v>81.7</v>
      </c>
      <c r="G27" s="19">
        <v>82.1</v>
      </c>
      <c r="H27" s="19">
        <v>82.7</v>
      </c>
      <c r="I27" s="19">
        <v>82.8</v>
      </c>
      <c r="J27" s="19">
        <v>84.9</v>
      </c>
      <c r="K27" s="19">
        <v>85.1</v>
      </c>
      <c r="L27" s="19">
        <v>85.8</v>
      </c>
      <c r="M27" s="19">
        <v>85.7</v>
      </c>
      <c r="N27" s="19">
        <v>87.2</v>
      </c>
      <c r="O27" s="19">
        <v>88</v>
      </c>
      <c r="P27" s="19">
        <v>89.2</v>
      </c>
      <c r="Q27" s="19">
        <v>90.8</v>
      </c>
      <c r="R27" s="19">
        <v>92.3</v>
      </c>
      <c r="S27" s="19">
        <v>93</v>
      </c>
      <c r="T27" s="19">
        <v>94.7</v>
      </c>
      <c r="U27" s="19">
        <v>96.7</v>
      </c>
      <c r="V27" s="19">
        <v>98.7</v>
      </c>
      <c r="W27" s="19">
        <v>100</v>
      </c>
      <c r="X27" s="19">
        <v>100.3</v>
      </c>
      <c r="Y27" s="19">
        <v>100.6</v>
      </c>
      <c r="Z27" s="19">
        <v>100.3</v>
      </c>
      <c r="AA27" s="19">
        <v>101.3</v>
      </c>
      <c r="AB27" s="19">
        <v>103.6</v>
      </c>
      <c r="AC27" s="19">
        <v>103.7</v>
      </c>
      <c r="AD27" s="19">
        <v>104.2</v>
      </c>
      <c r="AE27" s="19">
        <v>104.6</v>
      </c>
    </row>
    <row r="28" spans="1:31">
      <c r="A28" s="18" t="s">
        <v>1803</v>
      </c>
    </row>
  </sheetData>
  <mergeCells count="7">
    <mergeCell ref="A6:B6"/>
    <mergeCell ref="A3:B3"/>
    <mergeCell ref="C3:AE3"/>
    <mergeCell ref="A4:B4"/>
    <mergeCell ref="C4:AE4"/>
    <mergeCell ref="A5:B5"/>
    <mergeCell ref="C5:AE5"/>
  </mergeCells>
  <hyperlinks>
    <hyperlink ref="A2" r:id="rId1"/>
    <hyperlink ref="C3" r:id="rId2"/>
    <hyperlink ref="A8" r:id="rId3"/>
    <hyperlink ref="A10" r:id="rId4"/>
    <hyperlink ref="A15" r:id="rId5"/>
    <hyperlink ref="A16" r:id="rId6"/>
    <hyperlink ref="A17" r:id="rId7"/>
    <hyperlink ref="A18" r:id="rId8"/>
    <hyperlink ref="A19" r:id="rId9"/>
    <hyperlink ref="A20" r:id="rId10"/>
    <hyperlink ref="A21" r:id="rId11"/>
    <hyperlink ref="A22" r:id="rId12"/>
    <hyperlink ref="A23" r:id="rId13"/>
    <hyperlink ref="A24" r:id="rId14"/>
    <hyperlink ref="A25" r:id="rId15"/>
    <hyperlink ref="A26" r:id="rId16"/>
    <hyperlink ref="A27" r:id="rId17"/>
    <hyperlink ref="A28" r:id="rId18"/>
  </hyperlink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zoomScale="150" zoomScaleNormal="150" zoomScalePageLayoutView="150" workbookViewId="0">
      <selection activeCell="B59" sqref="B59"/>
    </sheetView>
  </sheetViews>
  <sheetFormatPr baseColWidth="10" defaultRowHeight="12" x14ac:dyDescent="0"/>
  <cols>
    <col min="2" max="2" width="37.33203125" bestFit="1" customWidth="1"/>
  </cols>
  <sheetData>
    <row r="1" spans="1:3">
      <c r="A1" t="s">
        <v>82</v>
      </c>
      <c r="B1" t="s">
        <v>1804</v>
      </c>
      <c r="C1" t="s">
        <v>1805</v>
      </c>
    </row>
    <row r="2" spans="1:3" ht="15">
      <c r="A2">
        <v>1985</v>
      </c>
      <c r="B2" s="50">
        <v>78.5</v>
      </c>
      <c r="C2" s="51">
        <v>79.8</v>
      </c>
    </row>
    <row r="3" spans="1:3" ht="15">
      <c r="A3">
        <f>A2+1</f>
        <v>1986</v>
      </c>
      <c r="B3" s="50">
        <v>79.099999999999994</v>
      </c>
      <c r="C3" s="51">
        <v>80.8</v>
      </c>
    </row>
    <row r="4" spans="1:3" ht="15">
      <c r="A4">
        <f t="shared" ref="A4:A28" si="0">A3+1</f>
        <v>1987</v>
      </c>
      <c r="B4" s="50">
        <v>81</v>
      </c>
      <c r="C4" s="51">
        <v>81</v>
      </c>
    </row>
    <row r="5" spans="1:3" ht="15">
      <c r="A5">
        <f t="shared" si="0"/>
        <v>1988</v>
      </c>
      <c r="B5" s="50">
        <v>84.7</v>
      </c>
      <c r="C5" s="51">
        <v>81.7</v>
      </c>
    </row>
    <row r="6" spans="1:3" ht="15">
      <c r="A6">
        <f t="shared" si="0"/>
        <v>1989</v>
      </c>
      <c r="B6" s="50">
        <v>87.5</v>
      </c>
      <c r="C6" s="51">
        <v>82.1</v>
      </c>
    </row>
    <row r="7" spans="1:3" ht="15">
      <c r="A7">
        <f t="shared" si="0"/>
        <v>1990</v>
      </c>
      <c r="B7" s="50">
        <v>90.9</v>
      </c>
      <c r="C7" s="51">
        <v>82.7</v>
      </c>
    </row>
    <row r="8" spans="1:3" ht="15">
      <c r="A8">
        <f t="shared" si="0"/>
        <v>1991</v>
      </c>
      <c r="B8" s="50">
        <v>92.1</v>
      </c>
      <c r="C8" s="51">
        <v>82.8</v>
      </c>
    </row>
    <row r="9" spans="1:3" ht="15">
      <c r="A9">
        <f t="shared" si="0"/>
        <v>1992</v>
      </c>
      <c r="B9" s="50">
        <v>91.8</v>
      </c>
      <c r="C9" s="51">
        <v>84.9</v>
      </c>
    </row>
    <row r="10" spans="1:3" ht="15">
      <c r="A10">
        <f t="shared" si="0"/>
        <v>1993</v>
      </c>
      <c r="B10" s="50">
        <v>92.6</v>
      </c>
      <c r="C10" s="51">
        <v>85.1</v>
      </c>
    </row>
    <row r="11" spans="1:3" ht="15">
      <c r="A11">
        <f t="shared" si="0"/>
        <v>1994</v>
      </c>
      <c r="B11" s="50">
        <v>92.5</v>
      </c>
      <c r="C11" s="51">
        <v>85.8</v>
      </c>
    </row>
    <row r="12" spans="1:3" ht="15">
      <c r="A12">
        <f t="shared" si="0"/>
        <v>1995</v>
      </c>
      <c r="B12" s="50">
        <v>93.5</v>
      </c>
      <c r="C12" s="51">
        <v>85.7</v>
      </c>
    </row>
    <row r="13" spans="1:3" ht="15">
      <c r="A13">
        <f t="shared" si="0"/>
        <v>1996</v>
      </c>
      <c r="B13" s="50">
        <v>94.4</v>
      </c>
      <c r="C13" s="51">
        <v>87.2</v>
      </c>
    </row>
    <row r="14" spans="1:3" ht="15">
      <c r="A14">
        <f t="shared" si="0"/>
        <v>1997</v>
      </c>
      <c r="B14" s="50">
        <v>95.2</v>
      </c>
      <c r="C14" s="51">
        <v>88</v>
      </c>
    </row>
    <row r="15" spans="1:3" ht="15">
      <c r="A15">
        <f t="shared" si="0"/>
        <v>1998</v>
      </c>
      <c r="B15" s="50">
        <v>93.9</v>
      </c>
      <c r="C15" s="51">
        <v>89.2</v>
      </c>
    </row>
    <row r="16" spans="1:3" ht="15">
      <c r="A16">
        <f t="shared" si="0"/>
        <v>1999</v>
      </c>
      <c r="B16" s="50">
        <v>94.7</v>
      </c>
      <c r="C16" s="51">
        <v>90.8</v>
      </c>
    </row>
    <row r="17" spans="1:3" ht="15">
      <c r="A17">
        <f t="shared" si="0"/>
        <v>2000</v>
      </c>
      <c r="B17" s="50">
        <v>95.8</v>
      </c>
      <c r="C17" s="51">
        <v>92.3</v>
      </c>
    </row>
    <row r="18" spans="1:3" ht="15">
      <c r="A18">
        <f t="shared" si="0"/>
        <v>2001</v>
      </c>
      <c r="B18" s="50">
        <v>95.9</v>
      </c>
      <c r="C18" s="51">
        <v>93</v>
      </c>
    </row>
    <row r="19" spans="1:3" ht="15">
      <c r="A19">
        <f t="shared" si="0"/>
        <v>2002</v>
      </c>
      <c r="B19" s="50">
        <v>96.6</v>
      </c>
      <c r="C19" s="51">
        <v>94.7</v>
      </c>
    </row>
    <row r="20" spans="1:3" ht="15">
      <c r="A20">
        <f t="shared" si="0"/>
        <v>2003</v>
      </c>
      <c r="B20" s="50">
        <v>97.6</v>
      </c>
      <c r="C20" s="51">
        <v>96.7</v>
      </c>
    </row>
    <row r="21" spans="1:3" ht="15">
      <c r="A21">
        <f t="shared" si="0"/>
        <v>2004</v>
      </c>
      <c r="B21" s="50">
        <v>99.3</v>
      </c>
      <c r="C21" s="51">
        <v>98.7</v>
      </c>
    </row>
    <row r="22" spans="1:3" ht="15">
      <c r="A22">
        <f t="shared" si="0"/>
        <v>2005</v>
      </c>
      <c r="B22" s="50">
        <v>100</v>
      </c>
      <c r="C22" s="51">
        <v>100</v>
      </c>
    </row>
    <row r="23" spans="1:3" ht="15">
      <c r="A23">
        <f t="shared" si="0"/>
        <v>2006</v>
      </c>
      <c r="B23" s="50">
        <v>100.4</v>
      </c>
      <c r="C23" s="51">
        <v>100.3</v>
      </c>
    </row>
    <row r="24" spans="1:3" ht="15">
      <c r="A24">
        <f t="shared" si="0"/>
        <v>2007</v>
      </c>
      <c r="B24" s="50">
        <v>101.7</v>
      </c>
      <c r="C24" s="51">
        <v>100.6</v>
      </c>
    </row>
    <row r="25" spans="1:3" ht="15">
      <c r="A25">
        <f t="shared" si="0"/>
        <v>2008</v>
      </c>
      <c r="B25" s="50">
        <v>101.1</v>
      </c>
      <c r="C25" s="51">
        <v>100.3</v>
      </c>
    </row>
    <row r="26" spans="1:3" ht="15">
      <c r="A26">
        <f t="shared" si="0"/>
        <v>2009</v>
      </c>
      <c r="B26" s="50">
        <v>98.5</v>
      </c>
      <c r="C26" s="51">
        <v>101.3</v>
      </c>
    </row>
    <row r="27" spans="1:3" ht="15">
      <c r="A27">
        <f t="shared" si="0"/>
        <v>2010</v>
      </c>
      <c r="B27" s="50">
        <v>102.5</v>
      </c>
      <c r="C27" s="51">
        <v>103.6</v>
      </c>
    </row>
    <row r="28" spans="1:3" ht="15">
      <c r="A28">
        <f t="shared" si="0"/>
        <v>2011</v>
      </c>
      <c r="B28" s="50">
        <v>102.3</v>
      </c>
      <c r="C28" s="51">
        <v>103.7</v>
      </c>
    </row>
    <row r="29" spans="1:3" ht="15">
      <c r="A29">
        <v>2012</v>
      </c>
      <c r="B29" s="50">
        <v>103.4</v>
      </c>
      <c r="C29" s="51">
        <v>104.2</v>
      </c>
    </row>
    <row r="30" spans="1:3" ht="15">
      <c r="A30">
        <v>2013</v>
      </c>
      <c r="B30" s="50">
        <v>104.9</v>
      </c>
      <c r="C30" s="51">
        <v>104.6</v>
      </c>
    </row>
    <row r="31" spans="1:3">
      <c r="B31" s="49"/>
    </row>
    <row r="32" spans="1:3">
      <c r="A32" t="s">
        <v>1787</v>
      </c>
      <c r="B32" s="4">
        <f>(B24/B9)^(1/15)-1</f>
        <v>6.8510286853369351E-3</v>
      </c>
      <c r="C32" s="4">
        <f>(C24/C9)^(1/15)-1</f>
        <v>1.1376098836632709E-2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8"/>
  <sheetViews>
    <sheetView zoomScale="150" zoomScaleNormal="150" zoomScalePageLayoutView="150" workbookViewId="0">
      <pane xSplit="1" ySplit="2" topLeftCell="B79" activePane="bottomRight" state="frozen"/>
      <selection pane="topRight" activeCell="B1" sqref="B1"/>
      <selection pane="bottomLeft" activeCell="A7" sqref="A7"/>
      <selection pane="bottomRight" activeCell="D91" sqref="D91"/>
    </sheetView>
  </sheetViews>
  <sheetFormatPr baseColWidth="10" defaultRowHeight="15" x14ac:dyDescent="0"/>
  <cols>
    <col min="1" max="1" width="21.83203125" style="54" customWidth="1"/>
    <col min="2" max="2" width="10.83203125" style="54"/>
    <col min="3" max="3" width="15.1640625" style="54" customWidth="1"/>
    <col min="4" max="16384" width="10.83203125" style="54"/>
  </cols>
  <sheetData>
    <row r="1" spans="1:34">
      <c r="A1" s="54" t="s">
        <v>1809</v>
      </c>
      <c r="R1" s="54" t="s">
        <v>1679</v>
      </c>
      <c r="AH1" s="54" t="s">
        <v>1680</v>
      </c>
    </row>
    <row r="2" spans="1:34" ht="45">
      <c r="B2" s="58" t="s">
        <v>1710</v>
      </c>
      <c r="C2" s="58" t="s">
        <v>1843</v>
      </c>
      <c r="D2" s="54" t="s">
        <v>1711</v>
      </c>
      <c r="E2" s="54" t="s">
        <v>1712</v>
      </c>
      <c r="F2" s="54" t="s">
        <v>1713</v>
      </c>
      <c r="G2" s="54" t="s">
        <v>1714</v>
      </c>
      <c r="H2" s="54" t="s">
        <v>1715</v>
      </c>
      <c r="I2" s="54" t="s">
        <v>1716</v>
      </c>
      <c r="J2" s="54" t="s">
        <v>1717</v>
      </c>
      <c r="K2" s="54" t="s">
        <v>1718</v>
      </c>
      <c r="L2" s="54" t="s">
        <v>1719</v>
      </c>
      <c r="M2" s="54" t="s">
        <v>1720</v>
      </c>
      <c r="P2" s="54" t="s">
        <v>1721</v>
      </c>
      <c r="R2" s="54" t="s">
        <v>1722</v>
      </c>
      <c r="S2" s="54" t="s">
        <v>1723</v>
      </c>
      <c r="T2" s="54" t="s">
        <v>1724</v>
      </c>
      <c r="W2" s="54" t="s">
        <v>1725</v>
      </c>
      <c r="Y2" s="54" t="s">
        <v>1726</v>
      </c>
      <c r="Z2" s="54" t="s">
        <v>1727</v>
      </c>
      <c r="AA2" s="54" t="s">
        <v>1728</v>
      </c>
      <c r="AC2" s="54" t="s">
        <v>1729</v>
      </c>
      <c r="AE2" s="54" t="s">
        <v>1730</v>
      </c>
      <c r="AF2" s="54" t="s">
        <v>1712</v>
      </c>
      <c r="AG2" s="54" t="s">
        <v>1731</v>
      </c>
      <c r="AH2" s="54" t="s">
        <v>1732</v>
      </c>
    </row>
    <row r="3" spans="1:34">
      <c r="M3" s="54" t="s">
        <v>1734</v>
      </c>
      <c r="N3" s="54" t="s">
        <v>1735</v>
      </c>
      <c r="O3" s="54" t="s">
        <v>1736</v>
      </c>
      <c r="T3" s="54" t="s">
        <v>1737</v>
      </c>
      <c r="U3" s="54" t="s">
        <v>1738</v>
      </c>
      <c r="V3" s="54" t="s">
        <v>1739</v>
      </c>
      <c r="AE3" s="54" t="s">
        <v>1740</v>
      </c>
    </row>
    <row r="4" spans="1:34">
      <c r="A4" s="54" t="s">
        <v>1810</v>
      </c>
      <c r="B4" s="55">
        <v>447219.4</v>
      </c>
      <c r="C4" s="55">
        <f>100*B4/'Quarterly working age pop'!B116</f>
        <v>0.5148546068892017</v>
      </c>
      <c r="D4" s="55">
        <v>257601.7</v>
      </c>
      <c r="E4" s="55">
        <v>253150.6</v>
      </c>
      <c r="F4" s="55">
        <v>217328</v>
      </c>
      <c r="G4" s="55">
        <v>22996.1</v>
      </c>
      <c r="H4" s="55">
        <v>58663.9</v>
      </c>
      <c r="I4" s="55">
        <v>3077.1</v>
      </c>
      <c r="J4" s="55">
        <v>68733.8</v>
      </c>
      <c r="K4" s="55">
        <v>40134.199999999997</v>
      </c>
      <c r="L4" s="55">
        <v>-1114.5999999999999</v>
      </c>
      <c r="M4" s="54">
        <v>223.9</v>
      </c>
      <c r="N4" s="55">
        <v>39120.9</v>
      </c>
      <c r="O4" s="55">
        <v>38897</v>
      </c>
      <c r="P4" s="55">
        <v>-3096.8</v>
      </c>
      <c r="R4" s="55">
        <v>11273.9</v>
      </c>
      <c r="S4" s="55">
        <v>458493.2</v>
      </c>
      <c r="T4" s="55">
        <v>3857</v>
      </c>
      <c r="U4" s="55">
        <v>15043.6</v>
      </c>
      <c r="V4" s="55">
        <v>11186.6</v>
      </c>
      <c r="W4" s="55">
        <v>462350.2</v>
      </c>
      <c r="Y4" s="55">
        <v>450629.3</v>
      </c>
      <c r="Z4" s="55">
        <v>342434.7</v>
      </c>
      <c r="AA4" s="55">
        <v>108185.1</v>
      </c>
      <c r="AC4" s="55">
        <v>120617.4</v>
      </c>
      <c r="AE4" s="55">
        <v>440397.7</v>
      </c>
      <c r="AF4" s="55">
        <v>247668.1</v>
      </c>
      <c r="AG4" s="55">
        <v>38768.300000000003</v>
      </c>
      <c r="AH4" s="55">
        <v>38586.1</v>
      </c>
    </row>
    <row r="5" spans="1:34">
      <c r="A5" s="54" t="s">
        <v>1811</v>
      </c>
      <c r="B5" s="55">
        <v>442407.8</v>
      </c>
      <c r="C5" s="55">
        <f>100*B5/'Quarterly working age pop'!B117</f>
        <v>0.50909605086367238</v>
      </c>
      <c r="D5" s="55">
        <v>257416.7</v>
      </c>
      <c r="E5" s="55">
        <v>252947.3</v>
      </c>
      <c r="F5" s="55">
        <v>216938.5</v>
      </c>
      <c r="G5" s="55">
        <v>24151.599999999999</v>
      </c>
      <c r="H5" s="55">
        <v>58136.5</v>
      </c>
      <c r="I5" s="55">
        <v>-3326</v>
      </c>
      <c r="J5" s="55">
        <v>69847.7</v>
      </c>
      <c r="K5" s="55">
        <v>41222.699999999997</v>
      </c>
      <c r="L5" s="54">
        <v>343.2</v>
      </c>
      <c r="M5" s="54">
        <v>-251</v>
      </c>
      <c r="N5" s="55">
        <v>39280.6</v>
      </c>
      <c r="O5" s="55">
        <v>39531.599999999999</v>
      </c>
      <c r="P5" s="55">
        <v>-5133.6000000000004</v>
      </c>
      <c r="R5" s="55">
        <v>10223</v>
      </c>
      <c r="S5" s="55">
        <v>452630.8</v>
      </c>
      <c r="T5" s="55">
        <v>3649.7</v>
      </c>
      <c r="U5" s="55">
        <v>15061.1</v>
      </c>
      <c r="V5" s="55">
        <v>11411.4</v>
      </c>
      <c r="W5" s="55">
        <v>456280.5</v>
      </c>
      <c r="Y5" s="55">
        <v>446025.4</v>
      </c>
      <c r="Z5" s="55">
        <v>335148.3</v>
      </c>
      <c r="AA5" s="55">
        <v>110969.60000000001</v>
      </c>
      <c r="AC5" s="55">
        <v>122108.3</v>
      </c>
      <c r="AE5" s="55">
        <v>435584.2</v>
      </c>
      <c r="AF5" s="55">
        <v>247466.6</v>
      </c>
      <c r="AG5" s="55">
        <v>38923</v>
      </c>
      <c r="AH5" s="55">
        <v>39297.699999999997</v>
      </c>
    </row>
    <row r="6" spans="1:34">
      <c r="A6" s="54" t="s">
        <v>1812</v>
      </c>
      <c r="B6" s="55">
        <v>451071.7</v>
      </c>
      <c r="C6" s="55">
        <f>100*B6/'Quarterly working age pop'!B118</f>
        <v>0.51904363994130465</v>
      </c>
      <c r="D6" s="55">
        <v>262337.7</v>
      </c>
      <c r="E6" s="55">
        <v>257851.3</v>
      </c>
      <c r="F6" s="55">
        <v>221582.1</v>
      </c>
      <c r="G6" s="55">
        <v>26386.5</v>
      </c>
      <c r="H6" s="55">
        <v>57966.1</v>
      </c>
      <c r="I6" s="54">
        <v>-621</v>
      </c>
      <c r="J6" s="55">
        <v>70272.399999999994</v>
      </c>
      <c r="K6" s="55">
        <v>39702.199999999997</v>
      </c>
      <c r="L6" s="54">
        <v>220.2</v>
      </c>
      <c r="M6" s="54">
        <v>-392.1</v>
      </c>
      <c r="N6" s="55">
        <v>40054.699999999997</v>
      </c>
      <c r="O6" s="55">
        <v>40446.800000000003</v>
      </c>
      <c r="P6" s="55">
        <v>-4800.2</v>
      </c>
      <c r="R6" s="55">
        <v>9486.2999999999993</v>
      </c>
      <c r="S6" s="55">
        <v>460558</v>
      </c>
      <c r="T6" s="55">
        <v>3375.9</v>
      </c>
      <c r="U6" s="55">
        <v>15253.9</v>
      </c>
      <c r="V6" s="55">
        <v>11878</v>
      </c>
      <c r="W6" s="55">
        <v>463933.9</v>
      </c>
      <c r="Y6" s="55">
        <v>454868.6</v>
      </c>
      <c r="Z6" s="55">
        <v>345081.8</v>
      </c>
      <c r="AA6" s="55">
        <v>109793.4</v>
      </c>
      <c r="AC6" s="55">
        <v>122509.8</v>
      </c>
      <c r="AE6" s="55">
        <v>444147.20000000001</v>
      </c>
      <c r="AF6" s="55">
        <v>252292.3</v>
      </c>
      <c r="AG6" s="55">
        <v>39695.599999999999</v>
      </c>
      <c r="AH6" s="55">
        <v>40215.800000000003</v>
      </c>
    </row>
    <row r="7" spans="1:34">
      <c r="A7" s="54" t="s">
        <v>1813</v>
      </c>
      <c r="B7" s="55">
        <v>446339.4</v>
      </c>
      <c r="C7" s="55">
        <f>100*B7/'Quarterly working age pop'!B119</f>
        <v>0.51360879865066122</v>
      </c>
      <c r="D7" s="55">
        <v>259884.1</v>
      </c>
      <c r="E7" s="55">
        <v>255367.8</v>
      </c>
      <c r="F7" s="55">
        <v>218952.7</v>
      </c>
      <c r="G7" s="55">
        <v>25165.9</v>
      </c>
      <c r="H7" s="55">
        <v>58767.4</v>
      </c>
      <c r="I7" s="55">
        <v>-1731.9</v>
      </c>
      <c r="J7" s="55">
        <v>70338.2</v>
      </c>
      <c r="K7" s="55">
        <v>38928.6</v>
      </c>
      <c r="L7" s="54">
        <v>266.5</v>
      </c>
      <c r="M7" s="54">
        <v>-674</v>
      </c>
      <c r="N7" s="55">
        <v>40218.9</v>
      </c>
      <c r="O7" s="55">
        <v>40892.9</v>
      </c>
      <c r="P7" s="55">
        <v>-4605.5</v>
      </c>
      <c r="R7" s="55">
        <v>9603.7999999999993</v>
      </c>
      <c r="S7" s="55">
        <v>455943.1</v>
      </c>
      <c r="T7" s="55">
        <v>3748.1</v>
      </c>
      <c r="U7" s="55">
        <v>15996.7</v>
      </c>
      <c r="V7" s="55">
        <v>12248.6</v>
      </c>
      <c r="W7" s="55">
        <v>459691.3</v>
      </c>
      <c r="Y7" s="55">
        <v>450189.1</v>
      </c>
      <c r="Z7" s="55">
        <v>341117.8</v>
      </c>
      <c r="AA7" s="55">
        <v>109089.8</v>
      </c>
      <c r="AC7" s="55">
        <v>121545.9</v>
      </c>
      <c r="AE7" s="55">
        <v>439394.5</v>
      </c>
      <c r="AF7" s="55">
        <v>249800.6</v>
      </c>
      <c r="AG7" s="55">
        <v>39861.300000000003</v>
      </c>
      <c r="AH7" s="55">
        <v>40665.9</v>
      </c>
    </row>
    <row r="8" spans="1:34">
      <c r="A8" s="54" t="s">
        <v>1814</v>
      </c>
      <c r="B8" s="55">
        <v>448995.4</v>
      </c>
      <c r="C8" s="55">
        <f>100*B8/'Quarterly working age pop'!B120</f>
        <v>0.51648785233219818</v>
      </c>
      <c r="D8" s="55">
        <v>259550.5</v>
      </c>
      <c r="E8" s="55">
        <v>254986.1</v>
      </c>
      <c r="F8" s="55">
        <v>218397.5</v>
      </c>
      <c r="G8" s="55">
        <v>24271.4</v>
      </c>
      <c r="H8" s="55">
        <v>59012.9</v>
      </c>
      <c r="I8" s="55">
        <v>2320.6999999999998</v>
      </c>
      <c r="J8" s="55">
        <v>71794.899999999994</v>
      </c>
      <c r="K8" s="55">
        <v>37124.1</v>
      </c>
      <c r="L8" s="54">
        <v>-948.8</v>
      </c>
      <c r="M8" s="55">
        <v>-1237.7</v>
      </c>
      <c r="N8" s="55">
        <v>40683.800000000003</v>
      </c>
      <c r="O8" s="55">
        <v>41921.4</v>
      </c>
      <c r="P8" s="55">
        <v>-2892.7</v>
      </c>
      <c r="R8" s="55">
        <v>9630.1</v>
      </c>
      <c r="S8" s="55">
        <v>458625.4</v>
      </c>
      <c r="T8" s="55">
        <v>3683.8</v>
      </c>
      <c r="U8" s="55">
        <v>16146.8</v>
      </c>
      <c r="V8" s="55">
        <v>12463.1</v>
      </c>
      <c r="W8" s="55">
        <v>462309.2</v>
      </c>
      <c r="Y8" s="55">
        <v>453265.8</v>
      </c>
      <c r="Z8" s="55">
        <v>345033.9</v>
      </c>
      <c r="AA8" s="55">
        <v>108209.1</v>
      </c>
      <c r="AC8" s="55">
        <v>119319</v>
      </c>
      <c r="AE8" s="55">
        <v>441902.8</v>
      </c>
      <c r="AF8" s="55">
        <v>249373.2</v>
      </c>
      <c r="AG8" s="55">
        <v>40324</v>
      </c>
      <c r="AH8" s="55">
        <v>41696.5</v>
      </c>
    </row>
    <row r="9" spans="1:34">
      <c r="A9" s="54" t="s">
        <v>1811</v>
      </c>
      <c r="B9" s="55">
        <v>455331.3</v>
      </c>
      <c r="C9" s="55">
        <f>100*B9/'Quarterly working age pop'!B121</f>
        <v>0.52371381063587008</v>
      </c>
      <c r="D9" s="55">
        <v>263751.7</v>
      </c>
      <c r="E9" s="55">
        <v>259123.1</v>
      </c>
      <c r="F9" s="55">
        <v>222310.3</v>
      </c>
      <c r="G9" s="55">
        <v>23502.9</v>
      </c>
      <c r="H9" s="55">
        <v>61462.400000000001</v>
      </c>
      <c r="I9" s="54">
        <v>887.1</v>
      </c>
      <c r="J9" s="55">
        <v>72416.899999999994</v>
      </c>
      <c r="K9" s="55">
        <v>38415.800000000003</v>
      </c>
      <c r="L9" s="54">
        <v>-118.7</v>
      </c>
      <c r="M9" s="55">
        <v>-1615.8</v>
      </c>
      <c r="N9" s="55">
        <v>41368.300000000003</v>
      </c>
      <c r="O9" s="55">
        <v>42984.1</v>
      </c>
      <c r="P9" s="55">
        <v>-3370.9</v>
      </c>
      <c r="R9" s="55">
        <v>9680.9</v>
      </c>
      <c r="S9" s="55">
        <v>465012.2</v>
      </c>
      <c r="T9" s="55">
        <v>2974</v>
      </c>
      <c r="U9" s="55">
        <v>15285.8</v>
      </c>
      <c r="V9" s="55">
        <v>12311.8</v>
      </c>
      <c r="W9" s="55">
        <v>467986.2</v>
      </c>
      <c r="Y9" s="55">
        <v>459927.2</v>
      </c>
      <c r="Z9" s="55">
        <v>349455.1</v>
      </c>
      <c r="AA9" s="55">
        <v>110465.9</v>
      </c>
      <c r="AC9" s="55">
        <v>122446.7</v>
      </c>
      <c r="AE9" s="55">
        <v>448008.8</v>
      </c>
      <c r="AF9" s="55">
        <v>253472.2</v>
      </c>
      <c r="AG9" s="55">
        <v>41019.300000000003</v>
      </c>
      <c r="AH9" s="55">
        <v>42847.4</v>
      </c>
    </row>
    <row r="10" spans="1:34">
      <c r="A10" s="54" t="s">
        <v>1812</v>
      </c>
      <c r="B10" s="55">
        <v>458534.40000000002</v>
      </c>
      <c r="C10" s="55">
        <f>100*B10/'Quarterly working age pop'!B122</f>
        <v>0.52770253089392638</v>
      </c>
      <c r="D10" s="55">
        <v>264735.3</v>
      </c>
      <c r="E10" s="55">
        <v>260046.3</v>
      </c>
      <c r="F10" s="55">
        <v>223055.7</v>
      </c>
      <c r="G10" s="55">
        <v>22925.4</v>
      </c>
      <c r="H10" s="55">
        <v>60486.8</v>
      </c>
      <c r="I10" s="55">
        <v>2127.1999999999998</v>
      </c>
      <c r="J10" s="55">
        <v>73417.399999999994</v>
      </c>
      <c r="K10" s="55">
        <v>41658.199999999997</v>
      </c>
      <c r="L10" s="54">
        <v>-246.8</v>
      </c>
      <c r="M10" s="55">
        <v>-3749.8</v>
      </c>
      <c r="N10" s="55">
        <v>41697.800000000003</v>
      </c>
      <c r="O10" s="55">
        <v>45447.6</v>
      </c>
      <c r="P10" s="55">
        <v>-2819.5</v>
      </c>
      <c r="R10" s="55">
        <v>10303.6</v>
      </c>
      <c r="S10" s="55">
        <v>468838</v>
      </c>
      <c r="T10" s="55">
        <v>4267.7</v>
      </c>
      <c r="U10" s="55">
        <v>19202.3</v>
      </c>
      <c r="V10" s="55">
        <v>14934.6</v>
      </c>
      <c r="W10" s="55">
        <v>473105.7</v>
      </c>
      <c r="Y10" s="55">
        <v>464866.9</v>
      </c>
      <c r="Z10" s="55">
        <v>350238.3</v>
      </c>
      <c r="AA10" s="55">
        <v>114700.3</v>
      </c>
      <c r="AC10" s="55">
        <v>123919.7</v>
      </c>
      <c r="AE10" s="55">
        <v>451047.7</v>
      </c>
      <c r="AF10" s="55">
        <v>254345.3</v>
      </c>
      <c r="AG10" s="55">
        <v>41348</v>
      </c>
      <c r="AH10" s="55">
        <v>45322.400000000001</v>
      </c>
    </row>
    <row r="11" spans="1:34">
      <c r="A11" s="54" t="s">
        <v>1813</v>
      </c>
      <c r="B11" s="55">
        <v>458607.3</v>
      </c>
      <c r="C11" s="55">
        <f>100*B11/'Quarterly working age pop'!B123</f>
        <v>0.52777112893110378</v>
      </c>
      <c r="D11" s="55">
        <v>266670.59999999998</v>
      </c>
      <c r="E11" s="55">
        <v>261958.3</v>
      </c>
      <c r="F11" s="55">
        <v>224762.5</v>
      </c>
      <c r="G11" s="55">
        <v>23527.599999999999</v>
      </c>
      <c r="H11" s="55">
        <v>60546.400000000001</v>
      </c>
      <c r="I11" s="55">
        <v>1276.5999999999999</v>
      </c>
      <c r="J11" s="55">
        <v>73684.5</v>
      </c>
      <c r="K11" s="55">
        <v>41732.400000000001</v>
      </c>
      <c r="L11" s="54">
        <v>-146.5</v>
      </c>
      <c r="M11" s="55">
        <v>-5979.1</v>
      </c>
      <c r="N11" s="55">
        <v>41578.199999999997</v>
      </c>
      <c r="O11" s="55">
        <v>47557.2</v>
      </c>
      <c r="P11" s="55">
        <v>-2705.1</v>
      </c>
      <c r="R11" s="55">
        <v>10860.8</v>
      </c>
      <c r="S11" s="55">
        <v>469468.1</v>
      </c>
      <c r="T11" s="55">
        <v>4714.8999999999996</v>
      </c>
      <c r="U11" s="55">
        <v>20146.2</v>
      </c>
      <c r="V11" s="55">
        <v>15431.3</v>
      </c>
      <c r="W11" s="55">
        <v>474183</v>
      </c>
      <c r="Y11" s="55">
        <v>466770.4</v>
      </c>
      <c r="Z11" s="55">
        <v>351756.2</v>
      </c>
      <c r="AA11" s="55">
        <v>115080.5</v>
      </c>
      <c r="AC11" s="55">
        <v>124594.9</v>
      </c>
      <c r="AE11" s="55">
        <v>451027.3</v>
      </c>
      <c r="AF11" s="55">
        <v>256229.1</v>
      </c>
      <c r="AG11" s="55">
        <v>41227.9</v>
      </c>
      <c r="AH11" s="55">
        <v>47443.3</v>
      </c>
    </row>
    <row r="12" spans="1:34">
      <c r="A12" s="54" t="s">
        <v>1815</v>
      </c>
      <c r="B12" s="55">
        <v>462159.6</v>
      </c>
      <c r="C12" s="55">
        <f>100*B12/'Quarterly working age pop'!B124</f>
        <v>0.53232021493909853</v>
      </c>
      <c r="D12" s="55">
        <v>268137.2</v>
      </c>
      <c r="E12" s="55">
        <v>263437.7</v>
      </c>
      <c r="F12" s="55">
        <v>226039.3</v>
      </c>
      <c r="G12" s="55">
        <v>24574.400000000001</v>
      </c>
      <c r="H12" s="55">
        <v>58806.7</v>
      </c>
      <c r="I12" s="55">
        <v>1198</v>
      </c>
      <c r="J12" s="55">
        <v>74787.8</v>
      </c>
      <c r="K12" s="55">
        <v>44015.3</v>
      </c>
      <c r="L12" s="54">
        <v>279.5</v>
      </c>
      <c r="M12" s="55">
        <v>-6627.2</v>
      </c>
      <c r="N12" s="55">
        <v>42582.9</v>
      </c>
      <c r="O12" s="55">
        <v>49210.1</v>
      </c>
      <c r="P12" s="55">
        <v>-3012.2</v>
      </c>
      <c r="R12" s="55">
        <v>10592.9</v>
      </c>
      <c r="S12" s="55">
        <v>472752.4</v>
      </c>
      <c r="T12" s="55">
        <v>4686.1000000000004</v>
      </c>
      <c r="U12" s="55">
        <v>12000.1</v>
      </c>
      <c r="V12" s="55">
        <v>7314</v>
      </c>
      <c r="W12" s="55">
        <v>477438.5</v>
      </c>
      <c r="Y12" s="55">
        <v>470728.2</v>
      </c>
      <c r="Z12" s="55">
        <v>352161.7</v>
      </c>
      <c r="AA12" s="55">
        <v>118683.3</v>
      </c>
      <c r="AC12" s="55">
        <v>125845.8</v>
      </c>
      <c r="AE12" s="55">
        <v>454480.8</v>
      </c>
      <c r="AF12" s="55">
        <v>257664.7</v>
      </c>
      <c r="AG12" s="55">
        <v>42227.199999999997</v>
      </c>
      <c r="AH12" s="55">
        <v>49106.8</v>
      </c>
    </row>
    <row r="13" spans="1:34">
      <c r="A13" s="54" t="s">
        <v>1811</v>
      </c>
      <c r="B13" s="55">
        <v>466837.1</v>
      </c>
      <c r="C13" s="55">
        <f>100*B13/'Quarterly working age pop'!B125</f>
        <v>0.53776405445703612</v>
      </c>
      <c r="D13" s="55">
        <v>268806.3</v>
      </c>
      <c r="E13" s="55">
        <v>264113</v>
      </c>
      <c r="F13" s="55">
        <v>226506.1</v>
      </c>
      <c r="G13" s="55">
        <v>25913</v>
      </c>
      <c r="H13" s="55">
        <v>61025</v>
      </c>
      <c r="I13" s="55">
        <v>3579.5</v>
      </c>
      <c r="J13" s="55">
        <v>74685.899999999994</v>
      </c>
      <c r="K13" s="55">
        <v>43302.1</v>
      </c>
      <c r="L13" s="54">
        <v>-172.9</v>
      </c>
      <c r="M13" s="55">
        <v>-8308.2999999999993</v>
      </c>
      <c r="N13" s="55">
        <v>42607.199999999997</v>
      </c>
      <c r="O13" s="55">
        <v>50915.4</v>
      </c>
      <c r="P13" s="55">
        <v>-1993.4</v>
      </c>
      <c r="R13" s="55">
        <v>9697.7999999999993</v>
      </c>
      <c r="S13" s="55">
        <v>476534.9</v>
      </c>
      <c r="T13" s="55">
        <v>5527.5</v>
      </c>
      <c r="U13" s="55">
        <v>12384.3</v>
      </c>
      <c r="V13" s="55">
        <v>6856.8</v>
      </c>
      <c r="W13" s="55">
        <v>482062.4</v>
      </c>
      <c r="Y13" s="55">
        <v>476885.3</v>
      </c>
      <c r="Z13" s="55">
        <v>359297.1</v>
      </c>
      <c r="AA13" s="55">
        <v>117650.4</v>
      </c>
      <c r="AC13" s="55">
        <v>128737.3</v>
      </c>
      <c r="AE13" s="55">
        <v>459132.1</v>
      </c>
      <c r="AF13" s="55">
        <v>258369</v>
      </c>
      <c r="AG13" s="55">
        <v>42234.3</v>
      </c>
      <c r="AH13" s="55">
        <v>50832.2</v>
      </c>
    </row>
    <row r="14" spans="1:34">
      <c r="A14" s="54" t="s">
        <v>1812</v>
      </c>
      <c r="B14" s="55">
        <v>467005.7</v>
      </c>
      <c r="C14" s="55">
        <f>100*B14/'Quarterly working age pop'!B126</f>
        <v>0.53804155018494426</v>
      </c>
      <c r="D14" s="55">
        <v>269664</v>
      </c>
      <c r="E14" s="55">
        <v>264960.5</v>
      </c>
      <c r="F14" s="55">
        <v>227130.2</v>
      </c>
      <c r="G14" s="55">
        <v>26977.8</v>
      </c>
      <c r="H14" s="55">
        <v>62665.2</v>
      </c>
      <c r="I14" s="55">
        <v>1400.3</v>
      </c>
      <c r="J14" s="55">
        <v>74712.3</v>
      </c>
      <c r="K14" s="55">
        <v>41152.699999999997</v>
      </c>
      <c r="L14" s="54">
        <v>-60.5</v>
      </c>
      <c r="M14" s="55">
        <v>-7372.7</v>
      </c>
      <c r="N14" s="55">
        <v>43905.9</v>
      </c>
      <c r="O14" s="55">
        <v>51278.6</v>
      </c>
      <c r="P14" s="55">
        <v>-2133.4</v>
      </c>
      <c r="R14" s="55">
        <v>8831.2999999999993</v>
      </c>
      <c r="S14" s="55">
        <v>475837</v>
      </c>
      <c r="T14" s="55">
        <v>5580</v>
      </c>
      <c r="U14" s="55">
        <v>12179</v>
      </c>
      <c r="V14" s="55">
        <v>6599</v>
      </c>
      <c r="W14" s="55">
        <v>481417</v>
      </c>
      <c r="Y14" s="55">
        <v>476021.9</v>
      </c>
      <c r="Z14" s="55">
        <v>360486.1</v>
      </c>
      <c r="AA14" s="55">
        <v>115559.7</v>
      </c>
      <c r="AC14" s="55">
        <v>129419</v>
      </c>
      <c r="AE14" s="55">
        <v>459228.3</v>
      </c>
      <c r="AF14" s="55">
        <v>259145.2</v>
      </c>
      <c r="AG14" s="55">
        <v>43526.2</v>
      </c>
      <c r="AH14" s="55">
        <v>51197.2</v>
      </c>
    </row>
    <row r="15" spans="1:34">
      <c r="A15" s="54" t="s">
        <v>1813</v>
      </c>
      <c r="B15" s="55">
        <v>474000.1</v>
      </c>
      <c r="C15" s="55">
        <f>100*B15/'Quarterly working age pop'!B127</f>
        <v>0.54649586172040032</v>
      </c>
      <c r="D15" s="55">
        <v>272473.59999999998</v>
      </c>
      <c r="E15" s="55">
        <v>267785.90000000002</v>
      </c>
      <c r="F15" s="55">
        <v>229717.7</v>
      </c>
      <c r="G15" s="55">
        <v>27617.5</v>
      </c>
      <c r="H15" s="55">
        <v>63326.400000000001</v>
      </c>
      <c r="I15" s="55">
        <v>2874.4</v>
      </c>
      <c r="J15" s="55">
        <v>75824.800000000003</v>
      </c>
      <c r="K15" s="55">
        <v>40073</v>
      </c>
      <c r="L15" s="54">
        <v>-120.3</v>
      </c>
      <c r="M15" s="55">
        <v>-6181.2</v>
      </c>
      <c r="N15" s="55">
        <v>45872</v>
      </c>
      <c r="O15" s="55">
        <v>52053.2</v>
      </c>
      <c r="P15" s="55">
        <v>-1888.3</v>
      </c>
      <c r="R15" s="55">
        <v>8560.6</v>
      </c>
      <c r="S15" s="55">
        <v>482560.6</v>
      </c>
      <c r="T15" s="55">
        <v>5993.8</v>
      </c>
      <c r="U15" s="55">
        <v>12672.2</v>
      </c>
      <c r="V15" s="55">
        <v>6678.5</v>
      </c>
      <c r="W15" s="55">
        <v>488554.4</v>
      </c>
      <c r="Y15" s="55">
        <v>481814.6</v>
      </c>
      <c r="Z15" s="55">
        <v>366268.8</v>
      </c>
      <c r="AA15" s="55">
        <v>115544.3</v>
      </c>
      <c r="AC15" s="55">
        <v>129684.3</v>
      </c>
      <c r="AE15" s="55">
        <v>466122</v>
      </c>
      <c r="AF15" s="55">
        <v>261881.7</v>
      </c>
      <c r="AG15" s="55">
        <v>45483.4</v>
      </c>
      <c r="AH15" s="55">
        <v>51976.5</v>
      </c>
    </row>
    <row r="16" spans="1:34">
      <c r="A16" s="54" t="s">
        <v>1816</v>
      </c>
      <c r="B16" s="55">
        <v>477562.2</v>
      </c>
      <c r="C16" s="55">
        <f>100*B16/'Quarterly working age pop'!B128</f>
        <v>0.5492963409698135</v>
      </c>
      <c r="D16" s="55">
        <v>278325.90000000002</v>
      </c>
      <c r="E16" s="55">
        <v>273679.40000000002</v>
      </c>
      <c r="F16" s="55">
        <v>235376.6</v>
      </c>
      <c r="G16" s="55">
        <v>26484.7</v>
      </c>
      <c r="H16" s="55">
        <v>65794.399999999994</v>
      </c>
      <c r="I16" s="54">
        <v>-270</v>
      </c>
      <c r="J16" s="55">
        <v>75540.600000000006</v>
      </c>
      <c r="K16" s="55">
        <v>39205.9</v>
      </c>
      <c r="L16" s="54">
        <v>-225.9</v>
      </c>
      <c r="M16" s="55">
        <v>-5246.9</v>
      </c>
      <c r="N16" s="55">
        <v>47214.2</v>
      </c>
      <c r="O16" s="55">
        <v>52461.1</v>
      </c>
      <c r="P16" s="55">
        <v>-2046.4</v>
      </c>
      <c r="R16" s="55">
        <v>7641.1</v>
      </c>
      <c r="S16" s="55">
        <v>485203.3</v>
      </c>
      <c r="T16" s="55">
        <v>6591.5</v>
      </c>
      <c r="U16" s="55">
        <v>13510.5</v>
      </c>
      <c r="V16" s="55">
        <v>6919</v>
      </c>
      <c r="W16" s="55">
        <v>491794.8</v>
      </c>
      <c r="Y16" s="55">
        <v>484387.7</v>
      </c>
      <c r="Z16" s="55">
        <v>370032.3</v>
      </c>
      <c r="AA16" s="55">
        <v>114333.9</v>
      </c>
      <c r="AC16" s="55">
        <v>130416.9</v>
      </c>
      <c r="AE16" s="55">
        <v>469545.5</v>
      </c>
      <c r="AF16" s="55">
        <v>267607.90000000002</v>
      </c>
      <c r="AG16" s="55">
        <v>46815.8</v>
      </c>
      <c r="AH16" s="55">
        <v>52383.6</v>
      </c>
    </row>
    <row r="17" spans="1:34">
      <c r="A17" s="54" t="s">
        <v>1811</v>
      </c>
      <c r="B17" s="55">
        <v>472991.9</v>
      </c>
      <c r="C17" s="55">
        <f>100*B17/'Quarterly working age pop'!B129</f>
        <v>0.5441619048935743</v>
      </c>
      <c r="D17" s="55">
        <v>268648.7</v>
      </c>
      <c r="E17" s="55">
        <v>264114.40000000002</v>
      </c>
      <c r="F17" s="55">
        <v>225683.4</v>
      </c>
      <c r="G17" s="55">
        <v>23517.3</v>
      </c>
      <c r="H17" s="55">
        <v>66469.8</v>
      </c>
      <c r="I17" s="55">
        <v>2892.3</v>
      </c>
      <c r="J17" s="55">
        <v>75755.899999999994</v>
      </c>
      <c r="K17" s="55">
        <v>39454.1</v>
      </c>
      <c r="L17" s="54">
        <v>-210.4</v>
      </c>
      <c r="M17" s="55">
        <v>-2390.1</v>
      </c>
      <c r="N17" s="55">
        <v>49192.2</v>
      </c>
      <c r="O17" s="55">
        <v>51582.3</v>
      </c>
      <c r="P17" s="55">
        <v>-1145.5999999999999</v>
      </c>
      <c r="R17" s="55">
        <v>7968.5</v>
      </c>
      <c r="S17" s="55">
        <v>480960.4</v>
      </c>
      <c r="T17" s="55">
        <v>6712.8</v>
      </c>
      <c r="U17" s="55">
        <v>13543.1</v>
      </c>
      <c r="V17" s="55">
        <v>6830.3</v>
      </c>
      <c r="W17" s="55">
        <v>487673.2</v>
      </c>
      <c r="Y17" s="55">
        <v>476840.8</v>
      </c>
      <c r="Z17" s="55">
        <v>362049.5</v>
      </c>
      <c r="AA17" s="55">
        <v>114808.7</v>
      </c>
      <c r="AC17" s="55">
        <v>128631.4</v>
      </c>
      <c r="AE17" s="55">
        <v>465020</v>
      </c>
      <c r="AF17" s="55">
        <v>258023.7</v>
      </c>
      <c r="AG17" s="55">
        <v>48783</v>
      </c>
      <c r="AH17" s="55">
        <v>51489.7</v>
      </c>
    </row>
    <row r="18" spans="1:34">
      <c r="A18" s="54" t="s">
        <v>1812</v>
      </c>
      <c r="B18" s="55">
        <v>474916.4</v>
      </c>
      <c r="C18" s="55">
        <f>100*B18/'Quarterly working age pop'!B130</f>
        <v>0.54665915541471088</v>
      </c>
      <c r="D18" s="55">
        <v>270881.3</v>
      </c>
      <c r="E18" s="55">
        <v>266439.59999999998</v>
      </c>
      <c r="F18" s="55">
        <v>227826.3</v>
      </c>
      <c r="G18" s="55">
        <v>21833.9</v>
      </c>
      <c r="H18" s="55">
        <v>67133</v>
      </c>
      <c r="I18" s="55">
        <v>3988.2</v>
      </c>
      <c r="J18" s="55">
        <v>75403.8</v>
      </c>
      <c r="K18" s="55">
        <v>39795.1</v>
      </c>
      <c r="L18" s="54">
        <v>-22.7</v>
      </c>
      <c r="M18" s="55">
        <v>-3016.6</v>
      </c>
      <c r="N18" s="55">
        <v>48468.1</v>
      </c>
      <c r="O18" s="55">
        <v>51484.7</v>
      </c>
      <c r="P18" s="55">
        <v>-1079.5</v>
      </c>
      <c r="R18" s="55">
        <v>8046.3</v>
      </c>
      <c r="S18" s="55">
        <v>482962.7</v>
      </c>
      <c r="T18" s="55">
        <v>5728.3</v>
      </c>
      <c r="U18" s="55">
        <v>12642.4</v>
      </c>
      <c r="V18" s="55">
        <v>6914.1</v>
      </c>
      <c r="W18" s="55">
        <v>488691</v>
      </c>
      <c r="Y18" s="55">
        <v>479479.7</v>
      </c>
      <c r="Z18" s="55">
        <v>364581.1</v>
      </c>
      <c r="AA18" s="55">
        <v>114910.9</v>
      </c>
      <c r="AC18" s="55">
        <v>128094</v>
      </c>
      <c r="AE18" s="55">
        <v>466803.6</v>
      </c>
      <c r="AF18" s="55">
        <v>260183.6</v>
      </c>
      <c r="AG18" s="55">
        <v>48063.199999999997</v>
      </c>
      <c r="AH18" s="55">
        <v>51391.5</v>
      </c>
    </row>
    <row r="19" spans="1:34">
      <c r="A19" s="54" t="s">
        <v>1813</v>
      </c>
      <c r="B19" s="55">
        <v>474528.5</v>
      </c>
      <c r="C19" s="55">
        <f>100*B19/'Quarterly working age pop'!B131</f>
        <v>0.54648094825222948</v>
      </c>
      <c r="D19" s="55">
        <v>270561.59999999998</v>
      </c>
      <c r="E19" s="55">
        <v>266046.90000000002</v>
      </c>
      <c r="F19" s="55">
        <v>227268.9</v>
      </c>
      <c r="G19" s="55">
        <v>20804</v>
      </c>
      <c r="H19" s="55">
        <v>68062.3</v>
      </c>
      <c r="I19" s="55">
        <v>3751.1</v>
      </c>
      <c r="J19" s="55">
        <v>75667.8</v>
      </c>
      <c r="K19" s="55">
        <v>37617.9</v>
      </c>
      <c r="L19" s="54">
        <v>58</v>
      </c>
      <c r="M19" s="54">
        <v>-926.4</v>
      </c>
      <c r="N19" s="55">
        <v>49549.8</v>
      </c>
      <c r="O19" s="55">
        <v>50476.2</v>
      </c>
      <c r="P19" s="55">
        <v>-1067.9000000000001</v>
      </c>
      <c r="R19" s="55">
        <v>9023.2000000000007</v>
      </c>
      <c r="S19" s="55">
        <v>483551.7</v>
      </c>
      <c r="T19" s="55">
        <v>7155.5</v>
      </c>
      <c r="U19" s="55">
        <v>14522.1</v>
      </c>
      <c r="V19" s="55">
        <v>7366.5</v>
      </c>
      <c r="W19" s="55">
        <v>490707.20000000001</v>
      </c>
      <c r="Y19" s="55">
        <v>477043.3</v>
      </c>
      <c r="Z19" s="55">
        <v>363994.6</v>
      </c>
      <c r="AA19" s="55">
        <v>113042</v>
      </c>
      <c r="AC19" s="55">
        <v>126051.8</v>
      </c>
      <c r="AE19" s="55">
        <v>466341.7</v>
      </c>
      <c r="AF19" s="55">
        <v>259700.8</v>
      </c>
      <c r="AG19" s="55">
        <v>49137.8</v>
      </c>
      <c r="AH19" s="55">
        <v>50380.3</v>
      </c>
    </row>
    <row r="20" spans="1:34">
      <c r="A20" s="54" t="s">
        <v>1817</v>
      </c>
      <c r="B20" s="55">
        <v>465556.8</v>
      </c>
      <c r="C20" s="55">
        <f>100*B20/'Quarterly working age pop'!B132</f>
        <v>0.53623331191815549</v>
      </c>
      <c r="D20" s="55">
        <v>268512.5</v>
      </c>
      <c r="E20" s="55">
        <v>263754.8</v>
      </c>
      <c r="F20" s="55">
        <v>224814.6</v>
      </c>
      <c r="G20" s="55">
        <v>20679.099999999999</v>
      </c>
      <c r="H20" s="55">
        <v>65599.100000000006</v>
      </c>
      <c r="I20" s="55">
        <v>3010.8</v>
      </c>
      <c r="J20" s="55">
        <v>75743.100000000006</v>
      </c>
      <c r="K20" s="55">
        <v>35150.400000000001</v>
      </c>
      <c r="L20" s="54">
        <v>-46.1</v>
      </c>
      <c r="M20" s="55">
        <v>-1854.8</v>
      </c>
      <c r="N20" s="55">
        <v>48124.3</v>
      </c>
      <c r="O20" s="55">
        <v>49979.1</v>
      </c>
      <c r="P20" s="55">
        <v>-1237.4000000000001</v>
      </c>
      <c r="R20" s="55">
        <v>9708.4</v>
      </c>
      <c r="S20" s="55">
        <v>475265.2</v>
      </c>
      <c r="T20" s="55">
        <v>6364.2</v>
      </c>
      <c r="U20" s="55">
        <v>13356.8</v>
      </c>
      <c r="V20" s="55">
        <v>6992.6</v>
      </c>
      <c r="W20" s="55">
        <v>481629.4</v>
      </c>
      <c r="Y20" s="55">
        <v>468940</v>
      </c>
      <c r="Z20" s="55">
        <v>358338.8</v>
      </c>
      <c r="AA20" s="55">
        <v>110587</v>
      </c>
      <c r="AC20" s="55">
        <v>121001.8</v>
      </c>
      <c r="AE20" s="55">
        <v>457322.4</v>
      </c>
      <c r="AF20" s="55">
        <v>257325</v>
      </c>
      <c r="AG20" s="55">
        <v>47722.1</v>
      </c>
      <c r="AH20" s="55">
        <v>49882.6</v>
      </c>
    </row>
    <row r="21" spans="1:34">
      <c r="A21" s="54" t="s">
        <v>1811</v>
      </c>
      <c r="B21" s="55">
        <v>463092.2</v>
      </c>
      <c r="C21" s="55">
        <f>100*B21/'Quarterly working age pop'!B133</f>
        <v>0.53351580023065848</v>
      </c>
      <c r="D21" s="55">
        <v>268085.90000000002</v>
      </c>
      <c r="E21" s="55">
        <v>263051.40000000002</v>
      </c>
      <c r="F21" s="55">
        <v>223949.7</v>
      </c>
      <c r="G21" s="55">
        <v>20206</v>
      </c>
      <c r="H21" s="55">
        <v>64032.9</v>
      </c>
      <c r="I21" s="55">
        <v>1539.6</v>
      </c>
      <c r="J21" s="55">
        <v>76491.199999999997</v>
      </c>
      <c r="K21" s="55">
        <v>34796.5</v>
      </c>
      <c r="L21" s="54">
        <v>58.3</v>
      </c>
      <c r="M21" s="54">
        <v>-340.3</v>
      </c>
      <c r="N21" s="55">
        <v>47306.400000000001</v>
      </c>
      <c r="O21" s="55">
        <v>47646.8</v>
      </c>
      <c r="P21" s="55">
        <v>-1777.9</v>
      </c>
      <c r="R21" s="55">
        <v>9806.2000000000007</v>
      </c>
      <c r="S21" s="55">
        <v>472898.4</v>
      </c>
      <c r="T21" s="55">
        <v>6119.6</v>
      </c>
      <c r="U21" s="55">
        <v>13580.4</v>
      </c>
      <c r="V21" s="55">
        <v>7460.8</v>
      </c>
      <c r="W21" s="55">
        <v>479017.9</v>
      </c>
      <c r="Y21" s="55">
        <v>465172.7</v>
      </c>
      <c r="Z21" s="55">
        <v>354130.3</v>
      </c>
      <c r="AA21" s="55">
        <v>111043.4</v>
      </c>
      <c r="AC21" s="55">
        <v>118579.5</v>
      </c>
      <c r="AE21" s="55">
        <v>454714.3</v>
      </c>
      <c r="AF21" s="55">
        <v>256450.5</v>
      </c>
      <c r="AG21" s="55">
        <v>46918.9</v>
      </c>
      <c r="AH21" s="55">
        <v>47557</v>
      </c>
    </row>
    <row r="22" spans="1:34">
      <c r="A22" s="54" t="s">
        <v>1812</v>
      </c>
      <c r="B22" s="55">
        <v>464389.3</v>
      </c>
      <c r="C22" s="55">
        <f>100*B22/'Quarterly working age pop'!B134</f>
        <v>0.53479971216662114</v>
      </c>
      <c r="D22" s="55">
        <v>271437</v>
      </c>
      <c r="E22" s="55">
        <v>266201.7</v>
      </c>
      <c r="F22" s="55">
        <v>226906.1</v>
      </c>
      <c r="G22" s="55">
        <v>19642.8</v>
      </c>
      <c r="H22" s="55">
        <v>62806.5</v>
      </c>
      <c r="I22" s="54">
        <v>89.8</v>
      </c>
      <c r="J22" s="55">
        <v>76645.399999999994</v>
      </c>
      <c r="K22" s="55">
        <v>36514.699999999997</v>
      </c>
      <c r="L22" s="54">
        <v>-188.8</v>
      </c>
      <c r="M22" s="54">
        <v>-572.70000000000005</v>
      </c>
      <c r="N22" s="55">
        <v>47354.9</v>
      </c>
      <c r="O22" s="55">
        <v>47927.5</v>
      </c>
      <c r="P22" s="55">
        <v>-1985.3</v>
      </c>
      <c r="R22" s="55">
        <v>9678.9</v>
      </c>
      <c r="S22" s="55">
        <v>474068.2</v>
      </c>
      <c r="T22" s="55">
        <v>6757.6</v>
      </c>
      <c r="U22" s="55">
        <v>13605.8</v>
      </c>
      <c r="V22" s="55">
        <v>6848.2</v>
      </c>
      <c r="W22" s="55">
        <v>480825.8</v>
      </c>
      <c r="Y22" s="55">
        <v>466700.9</v>
      </c>
      <c r="Z22" s="55">
        <v>353958.3</v>
      </c>
      <c r="AA22" s="55">
        <v>112760.2</v>
      </c>
      <c r="AC22" s="55">
        <v>118405.4</v>
      </c>
      <c r="AE22" s="55">
        <v>455982.9</v>
      </c>
      <c r="AF22" s="55">
        <v>259543.5</v>
      </c>
      <c r="AG22" s="55">
        <v>46966.5</v>
      </c>
      <c r="AH22" s="55">
        <v>47837.8</v>
      </c>
    </row>
    <row r="23" spans="1:34">
      <c r="A23" s="54" t="s">
        <v>1813</v>
      </c>
      <c r="B23" s="55">
        <v>466963.5</v>
      </c>
      <c r="C23" s="55">
        <f>100*B23/'Quarterly working age pop'!B135</f>
        <v>0.53823823302216767</v>
      </c>
      <c r="D23" s="55">
        <v>272242.59999999998</v>
      </c>
      <c r="E23" s="55">
        <v>266870.40000000002</v>
      </c>
      <c r="F23" s="55">
        <v>227398.9</v>
      </c>
      <c r="G23" s="55">
        <v>18944.099999999999</v>
      </c>
      <c r="H23" s="55">
        <v>58966.6</v>
      </c>
      <c r="I23" s="55">
        <v>1826.5</v>
      </c>
      <c r="J23" s="55">
        <v>77264.2</v>
      </c>
      <c r="K23" s="55">
        <v>40605.1</v>
      </c>
      <c r="L23" s="54">
        <v>-364.8</v>
      </c>
      <c r="M23" s="54">
        <v>-174.3</v>
      </c>
      <c r="N23" s="55">
        <v>46466.5</v>
      </c>
      <c r="O23" s="55">
        <v>46640.7</v>
      </c>
      <c r="P23" s="55">
        <v>-2346.5</v>
      </c>
      <c r="R23" s="55">
        <v>10092.700000000001</v>
      </c>
      <c r="S23" s="55">
        <v>477056.2</v>
      </c>
      <c r="T23" s="55">
        <v>6666.3</v>
      </c>
      <c r="U23" s="55">
        <v>12137.3</v>
      </c>
      <c r="V23" s="55">
        <v>5471</v>
      </c>
      <c r="W23" s="55">
        <v>483722.6</v>
      </c>
      <c r="Y23" s="55">
        <v>469122.1</v>
      </c>
      <c r="Z23" s="55">
        <v>351832.6</v>
      </c>
      <c r="AA23" s="55">
        <v>117354.4</v>
      </c>
      <c r="AC23" s="55">
        <v>117652</v>
      </c>
      <c r="AE23" s="55">
        <v>458553.7</v>
      </c>
      <c r="AF23" s="55">
        <v>260206.8</v>
      </c>
      <c r="AG23" s="55">
        <v>46084.9</v>
      </c>
      <c r="AH23" s="55">
        <v>46550</v>
      </c>
    </row>
    <row r="24" spans="1:34">
      <c r="A24" s="54" t="s">
        <v>1818</v>
      </c>
      <c r="B24" s="55">
        <v>462978.8</v>
      </c>
      <c r="C24" s="55">
        <f>100*B24/'Quarterly working age pop'!B136</f>
        <v>0.53422392900285542</v>
      </c>
      <c r="D24" s="55">
        <v>271925.59999999998</v>
      </c>
      <c r="E24" s="55">
        <v>266477.3</v>
      </c>
      <c r="F24" s="55">
        <v>226778.4</v>
      </c>
      <c r="G24" s="55">
        <v>18839.400000000001</v>
      </c>
      <c r="H24" s="55">
        <v>60654.5</v>
      </c>
      <c r="I24" s="55">
        <v>-3510.5</v>
      </c>
      <c r="J24" s="55">
        <v>78269.2</v>
      </c>
      <c r="K24" s="55">
        <v>40678.9</v>
      </c>
      <c r="L24" s="54">
        <v>-292.89999999999998</v>
      </c>
      <c r="M24" s="55">
        <v>-1240.3</v>
      </c>
      <c r="N24" s="55">
        <v>46537.1</v>
      </c>
      <c r="O24" s="55">
        <v>47777.4</v>
      </c>
      <c r="P24" s="55">
        <v>-2345.1</v>
      </c>
      <c r="R24" s="55">
        <v>10540.5</v>
      </c>
      <c r="S24" s="55">
        <v>473519.2</v>
      </c>
      <c r="T24" s="55">
        <v>5847.1</v>
      </c>
      <c r="U24" s="55">
        <v>11516.6</v>
      </c>
      <c r="V24" s="55">
        <v>5669.5</v>
      </c>
      <c r="W24" s="55">
        <v>479366.3</v>
      </c>
      <c r="Y24" s="55">
        <v>465992.4</v>
      </c>
      <c r="Z24" s="55">
        <v>347622.5</v>
      </c>
      <c r="AA24" s="55">
        <v>118461.4</v>
      </c>
      <c r="AC24" s="55">
        <v>119385.2</v>
      </c>
      <c r="AE24" s="55">
        <v>454474.3</v>
      </c>
      <c r="AF24" s="55">
        <v>259716.4</v>
      </c>
      <c r="AG24" s="55">
        <v>46153.7</v>
      </c>
      <c r="AH24" s="55">
        <v>47685</v>
      </c>
    </row>
    <row r="25" spans="1:34">
      <c r="A25" s="54" t="s">
        <v>1811</v>
      </c>
      <c r="B25" s="55">
        <v>464862</v>
      </c>
      <c r="C25" s="55">
        <f>100*B25/'Quarterly working age pop'!B137</f>
        <v>0.53676734410934168</v>
      </c>
      <c r="D25" s="55">
        <v>273187.20000000001</v>
      </c>
      <c r="E25" s="55">
        <v>267580.90000000002</v>
      </c>
      <c r="F25" s="55">
        <v>227625.5</v>
      </c>
      <c r="G25" s="55">
        <v>20269.5</v>
      </c>
      <c r="H25" s="55">
        <v>59787.5</v>
      </c>
      <c r="I25" s="55">
        <v>-3201.3</v>
      </c>
      <c r="J25" s="55">
        <v>79150</v>
      </c>
      <c r="K25" s="55">
        <v>39999.699999999997</v>
      </c>
      <c r="L25" s="54">
        <v>-119.8</v>
      </c>
      <c r="M25" s="55">
        <v>-1781.6</v>
      </c>
      <c r="N25" s="55">
        <v>47021.8</v>
      </c>
      <c r="O25" s="55">
        <v>48803.3</v>
      </c>
      <c r="P25" s="55">
        <v>-2429.1</v>
      </c>
      <c r="R25" s="55">
        <v>9951.9</v>
      </c>
      <c r="S25" s="55">
        <v>474813.9</v>
      </c>
      <c r="T25" s="55">
        <v>6224.8</v>
      </c>
      <c r="U25" s="55">
        <v>11030.7</v>
      </c>
      <c r="V25" s="55">
        <v>4805.8999999999996</v>
      </c>
      <c r="W25" s="55">
        <v>481038.7</v>
      </c>
      <c r="Y25" s="55">
        <v>468321.3</v>
      </c>
      <c r="Z25" s="55">
        <v>349646.3</v>
      </c>
      <c r="AA25" s="55">
        <v>118764.7</v>
      </c>
      <c r="AC25" s="55">
        <v>119159.2</v>
      </c>
      <c r="AE25" s="55">
        <v>456298.6</v>
      </c>
      <c r="AF25" s="55">
        <v>260633.7</v>
      </c>
      <c r="AG25" s="55">
        <v>46680.6</v>
      </c>
      <c r="AH25" s="55">
        <v>48734.9</v>
      </c>
    </row>
    <row r="26" spans="1:34">
      <c r="A26" s="54" t="s">
        <v>1812</v>
      </c>
      <c r="B26" s="55">
        <v>463993.4</v>
      </c>
      <c r="C26" s="55">
        <f>100*B26/'Quarterly working age pop'!B138</f>
        <v>0.5355259379589532</v>
      </c>
      <c r="D26" s="55">
        <v>273898.2</v>
      </c>
      <c r="E26" s="55">
        <v>268112.8</v>
      </c>
      <c r="F26" s="55">
        <v>227904.1</v>
      </c>
      <c r="G26" s="55">
        <v>20634.5</v>
      </c>
      <c r="H26" s="55">
        <v>61478.2</v>
      </c>
      <c r="I26" s="55">
        <v>-4250.8</v>
      </c>
      <c r="J26" s="55">
        <v>79793.600000000006</v>
      </c>
      <c r="K26" s="55">
        <v>35828</v>
      </c>
      <c r="L26" s="54">
        <v>-68.8</v>
      </c>
      <c r="M26" s="55">
        <v>-1348</v>
      </c>
      <c r="N26" s="55">
        <v>48987</v>
      </c>
      <c r="O26" s="55">
        <v>50335</v>
      </c>
      <c r="P26" s="55">
        <v>-1971.6</v>
      </c>
      <c r="R26" s="55">
        <v>9178.1</v>
      </c>
      <c r="S26" s="55">
        <v>473171.5</v>
      </c>
      <c r="T26" s="55">
        <v>6123.6</v>
      </c>
      <c r="U26" s="55">
        <v>10476.4</v>
      </c>
      <c r="V26" s="55">
        <v>4352.8</v>
      </c>
      <c r="W26" s="55">
        <v>479295.1</v>
      </c>
      <c r="Y26" s="55">
        <v>466664</v>
      </c>
      <c r="Z26" s="55">
        <v>351413.2</v>
      </c>
      <c r="AA26" s="55">
        <v>115302</v>
      </c>
      <c r="AC26" s="55">
        <v>117294.9</v>
      </c>
      <c r="AE26" s="55">
        <v>455435.7</v>
      </c>
      <c r="AF26" s="55">
        <v>261090.1</v>
      </c>
      <c r="AG26" s="55">
        <v>48638</v>
      </c>
      <c r="AH26" s="55">
        <v>50266.7</v>
      </c>
    </row>
    <row r="27" spans="1:34">
      <c r="A27" s="54" t="s">
        <v>1813</v>
      </c>
      <c r="B27" s="55">
        <v>466522.2</v>
      </c>
      <c r="C27" s="55">
        <f>100*B27/'Quarterly working age pop'!B139</f>
        <v>0.53870395470731935</v>
      </c>
      <c r="D27" s="55">
        <v>274593.09999999998</v>
      </c>
      <c r="E27" s="55">
        <v>268842.7</v>
      </c>
      <c r="F27" s="55">
        <v>228387.9</v>
      </c>
      <c r="G27" s="55">
        <v>19604.8</v>
      </c>
      <c r="H27" s="55">
        <v>61137.3</v>
      </c>
      <c r="I27" s="55">
        <v>-3709.9</v>
      </c>
      <c r="J27" s="55">
        <v>80167.600000000006</v>
      </c>
      <c r="K27" s="55">
        <v>38246.199999999997</v>
      </c>
      <c r="L27" s="54">
        <v>-288</v>
      </c>
      <c r="M27" s="55">
        <v>-1490.1</v>
      </c>
      <c r="N27" s="55">
        <v>49979.7</v>
      </c>
      <c r="O27" s="55">
        <v>51469.8</v>
      </c>
      <c r="P27" s="55">
        <v>-1738.8</v>
      </c>
      <c r="R27" s="55">
        <v>9522.5</v>
      </c>
      <c r="S27" s="55">
        <v>476044.7</v>
      </c>
      <c r="T27" s="55">
        <v>5793.7</v>
      </c>
      <c r="U27" s="55">
        <v>10048.4</v>
      </c>
      <c r="V27" s="55">
        <v>4254.7</v>
      </c>
      <c r="W27" s="55">
        <v>481838.5</v>
      </c>
      <c r="Y27" s="55">
        <v>469188</v>
      </c>
      <c r="Z27" s="55">
        <v>351327.6</v>
      </c>
      <c r="AA27" s="55">
        <v>117937.3</v>
      </c>
      <c r="AC27" s="55">
        <v>118284.9</v>
      </c>
      <c r="AE27" s="55">
        <v>457872.4</v>
      </c>
      <c r="AF27" s="55">
        <v>261771.8</v>
      </c>
      <c r="AG27" s="55">
        <v>49628.9</v>
      </c>
      <c r="AH27" s="55">
        <v>51402.8</v>
      </c>
    </row>
    <row r="28" spans="1:34">
      <c r="A28" s="54" t="s">
        <v>1819</v>
      </c>
      <c r="B28" s="55">
        <v>474197</v>
      </c>
      <c r="C28" s="55">
        <f>100*B28/'Quarterly working age pop'!B140</f>
        <v>0.54801899339201887</v>
      </c>
      <c r="D28" s="55">
        <v>275177.59999999998</v>
      </c>
      <c r="E28" s="55">
        <v>269687.8</v>
      </c>
      <c r="F28" s="55">
        <v>228982</v>
      </c>
      <c r="G28" s="55">
        <v>19837.599999999999</v>
      </c>
      <c r="H28" s="55">
        <v>64860.1</v>
      </c>
      <c r="I28" s="55">
        <v>-1587</v>
      </c>
      <c r="J28" s="55">
        <v>81180.5</v>
      </c>
      <c r="K28" s="55">
        <v>35563.300000000003</v>
      </c>
      <c r="L28" s="54">
        <v>121.4</v>
      </c>
      <c r="M28" s="54">
        <v>622</v>
      </c>
      <c r="N28" s="55">
        <v>52611.4</v>
      </c>
      <c r="O28" s="55">
        <v>51989.4</v>
      </c>
      <c r="P28" s="55">
        <v>-1578.5</v>
      </c>
      <c r="R28" s="55">
        <v>8362.7999999999993</v>
      </c>
      <c r="S28" s="55">
        <v>482559.7</v>
      </c>
      <c r="T28" s="55">
        <v>5752</v>
      </c>
      <c r="U28" s="55">
        <v>10573.5</v>
      </c>
      <c r="V28" s="55">
        <v>4821.5</v>
      </c>
      <c r="W28" s="55">
        <v>488311.7</v>
      </c>
      <c r="Y28" s="55">
        <v>474822.3</v>
      </c>
      <c r="Z28" s="55">
        <v>358267.9</v>
      </c>
      <c r="AA28" s="55">
        <v>116573.1</v>
      </c>
      <c r="AC28" s="55">
        <v>119825.2</v>
      </c>
      <c r="AE28" s="55">
        <v>465392.5</v>
      </c>
      <c r="AF28" s="55">
        <v>262525.90000000002</v>
      </c>
      <c r="AG28" s="55">
        <v>52255.6</v>
      </c>
      <c r="AH28" s="55">
        <v>51925.1</v>
      </c>
    </row>
    <row r="29" spans="1:34">
      <c r="A29" s="54" t="s">
        <v>1811</v>
      </c>
      <c r="B29" s="55">
        <v>475106.3</v>
      </c>
      <c r="C29" s="55">
        <f>100*B29/'Quarterly working age pop'!B141</f>
        <v>0.5493252961087286</v>
      </c>
      <c r="D29" s="55">
        <v>273991.3</v>
      </c>
      <c r="E29" s="55">
        <v>268855.40000000002</v>
      </c>
      <c r="F29" s="55">
        <v>227902.7</v>
      </c>
      <c r="G29" s="55">
        <v>20251.2</v>
      </c>
      <c r="H29" s="55">
        <v>62245.3</v>
      </c>
      <c r="I29" s="55">
        <v>1144.5999999999999</v>
      </c>
      <c r="J29" s="55">
        <v>82757.100000000006</v>
      </c>
      <c r="K29" s="55">
        <v>35952.400000000001</v>
      </c>
      <c r="L29" s="54">
        <v>-10.7</v>
      </c>
      <c r="M29" s="54">
        <v>20.6</v>
      </c>
      <c r="N29" s="55">
        <v>54244.1</v>
      </c>
      <c r="O29" s="55">
        <v>54223.6</v>
      </c>
      <c r="P29" s="55">
        <v>-1245.4000000000001</v>
      </c>
      <c r="R29" s="55">
        <v>8795.9</v>
      </c>
      <c r="S29" s="55">
        <v>483902.2</v>
      </c>
      <c r="T29" s="55">
        <v>6045.9</v>
      </c>
      <c r="U29" s="55">
        <v>10543</v>
      </c>
      <c r="V29" s="55">
        <v>4497.1000000000004</v>
      </c>
      <c r="W29" s="55">
        <v>489948.1</v>
      </c>
      <c r="Y29" s="55">
        <v>475953.1</v>
      </c>
      <c r="Z29" s="55">
        <v>357550.9</v>
      </c>
      <c r="AA29" s="55">
        <v>118453.8</v>
      </c>
      <c r="AC29" s="55">
        <v>117860.4</v>
      </c>
      <c r="AE29" s="55">
        <v>466251</v>
      </c>
      <c r="AF29" s="55">
        <v>261684.5</v>
      </c>
      <c r="AG29" s="55">
        <v>53924.9</v>
      </c>
      <c r="AH29" s="55">
        <v>54180.5</v>
      </c>
    </row>
    <row r="30" spans="1:34">
      <c r="A30" s="54" t="s">
        <v>1812</v>
      </c>
      <c r="B30" s="55">
        <v>473643.6</v>
      </c>
      <c r="C30" s="55">
        <f>100*B30/'Quarterly working age pop'!B142</f>
        <v>0.54827336697265838</v>
      </c>
      <c r="D30" s="55">
        <v>273121.3</v>
      </c>
      <c r="E30" s="55">
        <v>268239.09999999998</v>
      </c>
      <c r="F30" s="55">
        <v>227033.4</v>
      </c>
      <c r="G30" s="55">
        <v>19743.8</v>
      </c>
      <c r="H30" s="55">
        <v>64598.1</v>
      </c>
      <c r="I30" s="55">
        <v>-1048.2</v>
      </c>
      <c r="J30" s="55">
        <v>83534.3</v>
      </c>
      <c r="K30" s="55">
        <v>35078.5</v>
      </c>
      <c r="L30" s="54">
        <v>-56.2</v>
      </c>
      <c r="M30" s="54">
        <v>-462</v>
      </c>
      <c r="N30" s="55">
        <v>55152.1</v>
      </c>
      <c r="O30" s="55">
        <v>55614</v>
      </c>
      <c r="P30" s="54">
        <v>-866</v>
      </c>
      <c r="R30" s="55">
        <v>8300.7999999999993</v>
      </c>
      <c r="S30" s="55">
        <v>481944.4</v>
      </c>
      <c r="T30" s="55">
        <v>6130.7</v>
      </c>
      <c r="U30" s="55">
        <v>11002.4</v>
      </c>
      <c r="V30" s="55">
        <v>4871.7</v>
      </c>
      <c r="W30" s="55">
        <v>488075.1</v>
      </c>
      <c r="Y30" s="55">
        <v>474695.4</v>
      </c>
      <c r="Z30" s="55">
        <v>356411.5</v>
      </c>
      <c r="AA30" s="55">
        <v>118339.6</v>
      </c>
      <c r="AC30" s="55">
        <v>118999.6</v>
      </c>
      <c r="AE30" s="55">
        <v>464703.6</v>
      </c>
      <c r="AF30" s="55">
        <v>261225.8</v>
      </c>
      <c r="AG30" s="55">
        <v>54832.2</v>
      </c>
      <c r="AH30" s="55">
        <v>55574.400000000001</v>
      </c>
    </row>
    <row r="31" spans="1:34">
      <c r="A31" s="54" t="s">
        <v>1813</v>
      </c>
      <c r="B31" s="55">
        <v>477101</v>
      </c>
      <c r="C31" s="55">
        <f>100*B31/'Quarterly working age pop'!B143</f>
        <v>0.55243904298107704</v>
      </c>
      <c r="D31" s="55">
        <v>275202.90000000002</v>
      </c>
      <c r="E31" s="55">
        <v>270349.59999999998</v>
      </c>
      <c r="F31" s="55">
        <v>228878.3</v>
      </c>
      <c r="G31" s="55">
        <v>20246.900000000001</v>
      </c>
      <c r="H31" s="55">
        <v>66885.600000000006</v>
      </c>
      <c r="I31" s="54">
        <v>-212.3</v>
      </c>
      <c r="J31" s="55">
        <v>84408.9</v>
      </c>
      <c r="K31" s="55">
        <v>33934.199999999997</v>
      </c>
      <c r="L31" s="54">
        <v>5</v>
      </c>
      <c r="M31" s="55">
        <v>-2924.5</v>
      </c>
      <c r="N31" s="55">
        <v>54805.5</v>
      </c>
      <c r="O31" s="55">
        <v>57730</v>
      </c>
      <c r="P31" s="54">
        <v>-445.6</v>
      </c>
      <c r="R31" s="55">
        <v>8699.4</v>
      </c>
      <c r="S31" s="55">
        <v>485800.4</v>
      </c>
      <c r="T31" s="55">
        <v>6883.3</v>
      </c>
      <c r="U31" s="55">
        <v>12191.6</v>
      </c>
      <c r="V31" s="55">
        <v>5308.2</v>
      </c>
      <c r="W31" s="55">
        <v>492683.7</v>
      </c>
      <c r="Y31" s="55">
        <v>480328.7</v>
      </c>
      <c r="Z31" s="55">
        <v>362229.3</v>
      </c>
      <c r="AA31" s="55">
        <v>118122.7</v>
      </c>
      <c r="AC31" s="55">
        <v>120756.2</v>
      </c>
      <c r="AE31" s="55">
        <v>467946.9</v>
      </c>
      <c r="AF31" s="55">
        <v>263542.7</v>
      </c>
      <c r="AG31" s="55">
        <v>54487.8</v>
      </c>
      <c r="AH31" s="55">
        <v>57694.3</v>
      </c>
    </row>
    <row r="32" spans="1:34">
      <c r="A32" s="54" t="s">
        <v>1820</v>
      </c>
      <c r="B32" s="55">
        <v>480178.8</v>
      </c>
      <c r="C32" s="55">
        <f>100*B32/'Quarterly working age pop'!B144</f>
        <v>0.55669803096156423</v>
      </c>
      <c r="D32" s="55">
        <v>277683</v>
      </c>
      <c r="E32" s="55">
        <v>272647</v>
      </c>
      <c r="F32" s="55">
        <v>230924.4</v>
      </c>
      <c r="G32" s="55">
        <v>20092</v>
      </c>
      <c r="H32" s="55">
        <v>65872.7</v>
      </c>
      <c r="I32" s="55">
        <v>1697.6</v>
      </c>
      <c r="J32" s="55">
        <v>84929.9</v>
      </c>
      <c r="K32" s="55">
        <v>35441.699999999997</v>
      </c>
      <c r="L32" s="54">
        <v>-58.2</v>
      </c>
      <c r="M32" s="55">
        <v>-4962.6000000000004</v>
      </c>
      <c r="N32" s="55">
        <v>52746.7</v>
      </c>
      <c r="O32" s="55">
        <v>57709.2</v>
      </c>
      <c r="P32" s="54">
        <v>-517.20000000000005</v>
      </c>
      <c r="R32" s="55">
        <v>8838.5</v>
      </c>
      <c r="S32" s="55">
        <v>489017.4</v>
      </c>
      <c r="T32" s="55">
        <v>7479</v>
      </c>
      <c r="U32" s="55">
        <v>12824.9</v>
      </c>
      <c r="V32" s="55">
        <v>5345.9</v>
      </c>
      <c r="W32" s="55">
        <v>496496.3</v>
      </c>
      <c r="Y32" s="55">
        <v>485453.9</v>
      </c>
      <c r="Z32" s="55">
        <v>365406</v>
      </c>
      <c r="AA32" s="55">
        <v>120086.6</v>
      </c>
      <c r="AC32" s="55">
        <v>120995.8</v>
      </c>
      <c r="AE32" s="55">
        <v>470831.4</v>
      </c>
      <c r="AF32" s="55">
        <v>266015.09999999998</v>
      </c>
      <c r="AG32" s="55">
        <v>52433.3</v>
      </c>
      <c r="AH32" s="55">
        <v>57676.1</v>
      </c>
    </row>
    <row r="33" spans="1:34">
      <c r="A33" s="54" t="s">
        <v>1811</v>
      </c>
      <c r="B33" s="55">
        <v>479308.9</v>
      </c>
      <c r="C33" s="55">
        <f>100*B33/'Quarterly working age pop'!B145</f>
        <v>0.55610767909927383</v>
      </c>
      <c r="D33" s="55">
        <v>279569.09999999998</v>
      </c>
      <c r="E33" s="55">
        <v>274306.3</v>
      </c>
      <c r="F33" s="55">
        <v>232347.3</v>
      </c>
      <c r="G33" s="55">
        <v>18728.2</v>
      </c>
      <c r="H33" s="55">
        <v>65376.6</v>
      </c>
      <c r="I33" s="55">
        <v>1990.8</v>
      </c>
      <c r="J33" s="55">
        <v>86376.7</v>
      </c>
      <c r="K33" s="55">
        <v>33495.1</v>
      </c>
      <c r="L33" s="54">
        <v>-278.8</v>
      </c>
      <c r="M33" s="55">
        <v>-5340.7</v>
      </c>
      <c r="N33" s="55">
        <v>50830.3</v>
      </c>
      <c r="O33" s="55">
        <v>56171</v>
      </c>
      <c r="P33" s="54">
        <v>-608.20000000000005</v>
      </c>
      <c r="R33" s="55">
        <v>7822.5</v>
      </c>
      <c r="S33" s="55">
        <v>487131.3</v>
      </c>
      <c r="T33" s="55">
        <v>7642.1</v>
      </c>
      <c r="U33" s="55">
        <v>13207.3</v>
      </c>
      <c r="V33" s="55">
        <v>5565.2</v>
      </c>
      <c r="W33" s="55">
        <v>494773.4</v>
      </c>
      <c r="Y33" s="55">
        <v>485159.5</v>
      </c>
      <c r="Z33" s="55">
        <v>365746.4</v>
      </c>
      <c r="AA33" s="55">
        <v>119440.8</v>
      </c>
      <c r="AC33" s="55">
        <v>117334.1</v>
      </c>
      <c r="AE33" s="55">
        <v>469790.7</v>
      </c>
      <c r="AF33" s="55">
        <v>267844.09999999998</v>
      </c>
      <c r="AG33" s="55">
        <v>50510.2</v>
      </c>
      <c r="AH33" s="55">
        <v>56104.7</v>
      </c>
    </row>
    <row r="34" spans="1:34">
      <c r="A34" s="54" t="s">
        <v>1812</v>
      </c>
      <c r="B34" s="55">
        <v>473929.1</v>
      </c>
      <c r="C34" s="55">
        <f>100*B34/'Quarterly working age pop'!B146</f>
        <v>0.55042202451111033</v>
      </c>
      <c r="D34" s="55">
        <v>278443.8</v>
      </c>
      <c r="E34" s="55">
        <v>273045.8</v>
      </c>
      <c r="F34" s="55">
        <v>230851.3</v>
      </c>
      <c r="G34" s="55">
        <v>18623.099999999999</v>
      </c>
      <c r="H34" s="55">
        <v>64847.6</v>
      </c>
      <c r="I34" s="55">
        <v>-1790.3</v>
      </c>
      <c r="J34" s="55">
        <v>86651.8</v>
      </c>
      <c r="K34" s="55">
        <v>33336.1</v>
      </c>
      <c r="L34" s="54">
        <v>-293.5</v>
      </c>
      <c r="M34" s="55">
        <v>-5067.3</v>
      </c>
      <c r="N34" s="55">
        <v>49646.1</v>
      </c>
      <c r="O34" s="55">
        <v>54713.3</v>
      </c>
      <c r="P34" s="54">
        <v>-822.4</v>
      </c>
      <c r="R34" s="55">
        <v>7691.6</v>
      </c>
      <c r="S34" s="55">
        <v>481620.7</v>
      </c>
      <c r="T34" s="55">
        <v>8080.8</v>
      </c>
      <c r="U34" s="55">
        <v>13238</v>
      </c>
      <c r="V34" s="55">
        <v>5157.2</v>
      </c>
      <c r="W34" s="55">
        <v>489701.5</v>
      </c>
      <c r="Y34" s="55">
        <v>479626.8</v>
      </c>
      <c r="Z34" s="55">
        <v>360132.8</v>
      </c>
      <c r="AA34" s="55">
        <v>119548.9</v>
      </c>
      <c r="AC34" s="55">
        <v>116534.5</v>
      </c>
      <c r="AE34" s="55">
        <v>464276.6</v>
      </c>
      <c r="AF34" s="55">
        <v>266683.40000000002</v>
      </c>
      <c r="AG34" s="55">
        <v>49327.7</v>
      </c>
      <c r="AH34" s="55">
        <v>54644.2</v>
      </c>
    </row>
    <row r="35" spans="1:34">
      <c r="A35" s="54" t="s">
        <v>1813</v>
      </c>
      <c r="B35" s="55">
        <v>473374.9</v>
      </c>
      <c r="C35" s="55">
        <f>100*B35/'Quarterly working age pop'!B147</f>
        <v>0.5495303242330104</v>
      </c>
      <c r="D35" s="55">
        <v>279804.3</v>
      </c>
      <c r="E35" s="55">
        <v>274379.59999999998</v>
      </c>
      <c r="F35" s="55">
        <v>231950.4</v>
      </c>
      <c r="G35" s="55">
        <v>18684.8</v>
      </c>
      <c r="H35" s="55">
        <v>61177.3</v>
      </c>
      <c r="I35" s="54">
        <v>-790.9</v>
      </c>
      <c r="J35" s="55">
        <v>87759</v>
      </c>
      <c r="K35" s="55">
        <v>32478.7</v>
      </c>
      <c r="L35" s="54">
        <v>10.199999999999999</v>
      </c>
      <c r="M35" s="55">
        <v>-4441.3</v>
      </c>
      <c r="N35" s="55">
        <v>48640</v>
      </c>
      <c r="O35" s="55">
        <v>53081.3</v>
      </c>
      <c r="P35" s="55">
        <v>-1307.3</v>
      </c>
      <c r="R35" s="55">
        <v>8990.9</v>
      </c>
      <c r="S35" s="55">
        <v>482365.8</v>
      </c>
      <c r="T35" s="55">
        <v>9260.4</v>
      </c>
      <c r="U35" s="55">
        <v>13950.2</v>
      </c>
      <c r="V35" s="55">
        <v>4689.8999999999996</v>
      </c>
      <c r="W35" s="55">
        <v>491626.2</v>
      </c>
      <c r="Y35" s="55">
        <v>478684.3</v>
      </c>
      <c r="Z35" s="55">
        <v>358716.2</v>
      </c>
      <c r="AA35" s="55">
        <v>120034.7</v>
      </c>
      <c r="AC35" s="55">
        <v>111974.7</v>
      </c>
      <c r="AE35" s="55">
        <v>463562.4</v>
      </c>
      <c r="AF35" s="55">
        <v>268015.3</v>
      </c>
      <c r="AG35" s="55">
        <v>48322.5</v>
      </c>
      <c r="AH35" s="55">
        <v>53007.6</v>
      </c>
    </row>
    <row r="36" spans="1:34">
      <c r="A36" s="54" t="s">
        <v>1821</v>
      </c>
      <c r="B36" s="55">
        <v>472355.7</v>
      </c>
      <c r="C36" s="55">
        <f>100*B36/'Quarterly working age pop'!B148</f>
        <v>0.54986035126673838</v>
      </c>
      <c r="D36" s="55">
        <v>279800.3</v>
      </c>
      <c r="E36" s="55">
        <v>274460.79999999999</v>
      </c>
      <c r="F36" s="55">
        <v>231792.9</v>
      </c>
      <c r="G36" s="55">
        <v>18448.099999999999</v>
      </c>
      <c r="H36" s="55">
        <v>60551.5</v>
      </c>
      <c r="I36" s="55">
        <v>-3281.9</v>
      </c>
      <c r="J36" s="55">
        <v>87948.4</v>
      </c>
      <c r="K36" s="55">
        <v>32578.1</v>
      </c>
      <c r="L36" s="54">
        <v>-147.6</v>
      </c>
      <c r="M36" s="55">
        <v>-2394.9</v>
      </c>
      <c r="N36" s="55">
        <v>51096.7</v>
      </c>
      <c r="O36" s="55">
        <v>53491.7</v>
      </c>
      <c r="P36" s="55">
        <v>-1146.2</v>
      </c>
      <c r="R36" s="55">
        <v>8926.2000000000007</v>
      </c>
      <c r="S36" s="55">
        <v>481282</v>
      </c>
      <c r="T36" s="55">
        <v>8380.9</v>
      </c>
      <c r="U36" s="55">
        <v>12812.5</v>
      </c>
      <c r="V36" s="55">
        <v>4431.6000000000004</v>
      </c>
      <c r="W36" s="55">
        <v>489662.9</v>
      </c>
      <c r="Y36" s="55">
        <v>475525.2</v>
      </c>
      <c r="Z36" s="55">
        <v>355385</v>
      </c>
      <c r="AA36" s="55">
        <v>120216.1</v>
      </c>
      <c r="AC36" s="55">
        <v>111204.6</v>
      </c>
      <c r="AE36" s="55">
        <v>462386.6</v>
      </c>
      <c r="AF36" s="55">
        <v>268083.3</v>
      </c>
      <c r="AG36" s="55">
        <v>50772.9</v>
      </c>
      <c r="AH36" s="55">
        <v>53416.2</v>
      </c>
    </row>
    <row r="37" spans="1:34">
      <c r="A37" s="54" t="s">
        <v>1811</v>
      </c>
      <c r="B37" s="55">
        <v>477346.6</v>
      </c>
      <c r="C37" s="55">
        <f>100*B37/'Quarterly working age pop'!B149</f>
        <v>0.55694996772593242</v>
      </c>
      <c r="D37" s="55">
        <v>281835.90000000002</v>
      </c>
      <c r="E37" s="55">
        <v>276647.59999999998</v>
      </c>
      <c r="F37" s="55">
        <v>233750.3</v>
      </c>
      <c r="G37" s="55">
        <v>18557.099999999999</v>
      </c>
      <c r="H37" s="55">
        <v>59959.4</v>
      </c>
      <c r="I37" s="55">
        <v>-2363.4</v>
      </c>
      <c r="J37" s="55">
        <v>88580.5</v>
      </c>
      <c r="K37" s="55">
        <v>32172.6</v>
      </c>
      <c r="L37" s="54">
        <v>-50.4</v>
      </c>
      <c r="M37" s="54">
        <v>-301.7</v>
      </c>
      <c r="N37" s="55">
        <v>54558.6</v>
      </c>
      <c r="O37" s="55">
        <v>54860.2</v>
      </c>
      <c r="P37" s="55">
        <v>-1043.4000000000001</v>
      </c>
      <c r="R37" s="55">
        <v>8054.1</v>
      </c>
      <c r="S37" s="55">
        <v>485400.7</v>
      </c>
      <c r="T37" s="55">
        <v>8116</v>
      </c>
      <c r="U37" s="55">
        <v>12645</v>
      </c>
      <c r="V37" s="55">
        <v>4529.1000000000004</v>
      </c>
      <c r="W37" s="55">
        <v>493516.6</v>
      </c>
      <c r="Y37" s="55">
        <v>478299.1</v>
      </c>
      <c r="Z37" s="55">
        <v>357836.9</v>
      </c>
      <c r="AA37" s="55">
        <v>120531.6</v>
      </c>
      <c r="AC37" s="55">
        <v>110312.4</v>
      </c>
      <c r="AE37" s="55">
        <v>467189.6</v>
      </c>
      <c r="AF37" s="55">
        <v>270307</v>
      </c>
      <c r="AG37" s="55">
        <v>54209.4</v>
      </c>
      <c r="AH37" s="55">
        <v>55019.7</v>
      </c>
    </row>
    <row r="38" spans="1:34">
      <c r="A38" s="54" t="s">
        <v>1812</v>
      </c>
      <c r="B38" s="55">
        <v>480320.4</v>
      </c>
      <c r="C38" s="55">
        <f>100*B38/'Quarterly working age pop'!B150</f>
        <v>0.5607663872257117</v>
      </c>
      <c r="D38" s="55">
        <v>283687.2</v>
      </c>
      <c r="E38" s="55">
        <v>278600.5</v>
      </c>
      <c r="F38" s="55">
        <v>235488.5</v>
      </c>
      <c r="G38" s="55">
        <v>18405</v>
      </c>
      <c r="H38" s="55">
        <v>61559.5</v>
      </c>
      <c r="I38" s="55">
        <v>-2077.6999999999998</v>
      </c>
      <c r="J38" s="55">
        <v>89152.7</v>
      </c>
      <c r="K38" s="55">
        <v>31916.6</v>
      </c>
      <c r="L38" s="54">
        <v>-53.3</v>
      </c>
      <c r="M38" s="55">
        <v>-1500.5</v>
      </c>
      <c r="N38" s="55">
        <v>55031.5</v>
      </c>
      <c r="O38" s="55">
        <v>56531.9</v>
      </c>
      <c r="P38" s="54">
        <v>-769.1</v>
      </c>
      <c r="R38" s="55">
        <v>7811</v>
      </c>
      <c r="S38" s="55">
        <v>488131.5</v>
      </c>
      <c r="T38" s="55">
        <v>7761.4</v>
      </c>
      <c r="U38" s="55">
        <v>12513.3</v>
      </c>
      <c r="V38" s="55">
        <v>4751.8999999999996</v>
      </c>
      <c r="W38" s="55">
        <v>495892.9</v>
      </c>
      <c r="Y38" s="55">
        <v>482284.9</v>
      </c>
      <c r="Z38" s="55">
        <v>361486.6</v>
      </c>
      <c r="AA38" s="55">
        <v>120859.2</v>
      </c>
      <c r="AC38" s="55">
        <v>111572.2</v>
      </c>
      <c r="AE38" s="55">
        <v>470162.4</v>
      </c>
      <c r="AF38" s="55">
        <v>272253.09999999998</v>
      </c>
      <c r="AG38" s="55">
        <v>54680.9</v>
      </c>
      <c r="AH38" s="55">
        <v>56693.599999999999</v>
      </c>
    </row>
    <row r="39" spans="1:34">
      <c r="A39" s="54" t="s">
        <v>1813</v>
      </c>
      <c r="B39" s="55">
        <v>482169.4</v>
      </c>
      <c r="C39" s="55">
        <f>100*B39/'Quarterly working age pop'!B151</f>
        <v>0.56393789205167777</v>
      </c>
      <c r="D39" s="55">
        <v>283009.5</v>
      </c>
      <c r="E39" s="55">
        <v>277887.90000000002</v>
      </c>
      <c r="F39" s="55">
        <v>234555</v>
      </c>
      <c r="G39" s="55">
        <v>18058.7</v>
      </c>
      <c r="H39" s="55">
        <v>62198</v>
      </c>
      <c r="I39" s="54">
        <v>-37.1</v>
      </c>
      <c r="J39" s="55">
        <v>89033.1</v>
      </c>
      <c r="K39" s="55">
        <v>31266.799999999999</v>
      </c>
      <c r="L39" s="54">
        <v>-201.1</v>
      </c>
      <c r="M39" s="54">
        <v>-598</v>
      </c>
      <c r="N39" s="55">
        <v>56834.9</v>
      </c>
      <c r="O39" s="55">
        <v>57433</v>
      </c>
      <c r="P39" s="54">
        <v>-560.4</v>
      </c>
      <c r="R39" s="55">
        <v>7923.4</v>
      </c>
      <c r="S39" s="55">
        <v>490092.79999999999</v>
      </c>
      <c r="T39" s="55">
        <v>7005.2</v>
      </c>
      <c r="U39" s="55">
        <v>11661.2</v>
      </c>
      <c r="V39" s="55">
        <v>4656</v>
      </c>
      <c r="W39" s="55">
        <v>497098.1</v>
      </c>
      <c r="Y39" s="55">
        <v>483128.1</v>
      </c>
      <c r="Z39" s="55">
        <v>363177.4</v>
      </c>
      <c r="AA39" s="55">
        <v>119999.1</v>
      </c>
      <c r="AC39" s="55">
        <v>111276.9</v>
      </c>
      <c r="AE39" s="55">
        <v>471944.6</v>
      </c>
      <c r="AF39" s="55">
        <v>271479.3</v>
      </c>
      <c r="AG39" s="55">
        <v>56481.7</v>
      </c>
      <c r="AH39" s="55">
        <v>57594.2</v>
      </c>
    </row>
    <row r="40" spans="1:34">
      <c r="A40" s="54" t="s">
        <v>1822</v>
      </c>
      <c r="B40" s="55">
        <v>479459.9</v>
      </c>
      <c r="C40" s="55">
        <f>100*B40/'Quarterly working age pop'!B152</f>
        <v>0.56161781865355809</v>
      </c>
      <c r="D40" s="55">
        <v>281810.5</v>
      </c>
      <c r="E40" s="55">
        <v>276518.8</v>
      </c>
      <c r="F40" s="55">
        <v>232956.4</v>
      </c>
      <c r="G40" s="55">
        <v>17890.099999999999</v>
      </c>
      <c r="H40" s="55">
        <v>62299.9</v>
      </c>
      <c r="I40" s="54">
        <v>-938.8</v>
      </c>
      <c r="J40" s="55">
        <v>89294.6</v>
      </c>
      <c r="K40" s="55">
        <v>29969.4</v>
      </c>
      <c r="L40" s="54">
        <v>-106.4</v>
      </c>
      <c r="M40" s="54">
        <v>-333.4</v>
      </c>
      <c r="N40" s="55">
        <v>57565.3</v>
      </c>
      <c r="O40" s="55">
        <v>57898.7</v>
      </c>
      <c r="P40" s="54">
        <v>-426.1</v>
      </c>
      <c r="R40" s="55">
        <v>6349.7</v>
      </c>
      <c r="S40" s="55">
        <v>485809.6</v>
      </c>
      <c r="T40" s="55">
        <v>7680.3</v>
      </c>
      <c r="U40" s="55">
        <v>12026.7</v>
      </c>
      <c r="V40" s="55">
        <v>4346.3999999999996</v>
      </c>
      <c r="W40" s="55">
        <v>493490</v>
      </c>
      <c r="Y40" s="55">
        <v>480041.8</v>
      </c>
      <c r="Z40" s="55">
        <v>361017.8</v>
      </c>
      <c r="AA40" s="55">
        <v>119074.9</v>
      </c>
      <c r="AC40" s="55">
        <v>109968</v>
      </c>
      <c r="AE40" s="55">
        <v>469139.8</v>
      </c>
      <c r="AF40" s="55">
        <v>270070.90000000002</v>
      </c>
      <c r="AG40" s="55">
        <v>57211.3</v>
      </c>
      <c r="AH40" s="55">
        <v>58057.599999999999</v>
      </c>
    </row>
    <row r="41" spans="1:34">
      <c r="A41" s="54" t="s">
        <v>1811</v>
      </c>
      <c r="B41" s="55">
        <v>485574</v>
      </c>
      <c r="C41" s="55">
        <f>100*B41/'Quarterly working age pop'!B153</f>
        <v>0.56898617199360202</v>
      </c>
      <c r="D41" s="55">
        <v>283333.09999999998</v>
      </c>
      <c r="E41" s="55">
        <v>277834.5</v>
      </c>
      <c r="F41" s="55">
        <v>234044.79999999999</v>
      </c>
      <c r="G41" s="55">
        <v>18034.599999999999</v>
      </c>
      <c r="H41" s="55">
        <v>64163.4</v>
      </c>
      <c r="I41" s="54">
        <v>-819.1</v>
      </c>
      <c r="J41" s="55">
        <v>90405.5</v>
      </c>
      <c r="K41" s="55">
        <v>29897.1</v>
      </c>
      <c r="L41" s="54">
        <v>46.1</v>
      </c>
      <c r="M41" s="55">
        <v>1238.4000000000001</v>
      </c>
      <c r="N41" s="55">
        <v>57765.4</v>
      </c>
      <c r="O41" s="55">
        <v>56527.1</v>
      </c>
      <c r="P41" s="54">
        <v>-725</v>
      </c>
      <c r="R41" s="55">
        <v>7519.8</v>
      </c>
      <c r="S41" s="55">
        <v>493093.8</v>
      </c>
      <c r="T41" s="55">
        <v>7950.7</v>
      </c>
      <c r="U41" s="55">
        <v>11993.4</v>
      </c>
      <c r="V41" s="55">
        <v>4042.7</v>
      </c>
      <c r="W41" s="55">
        <v>501044.5</v>
      </c>
      <c r="Y41" s="55">
        <v>484877</v>
      </c>
      <c r="Z41" s="55">
        <v>364693.3</v>
      </c>
      <c r="AA41" s="55">
        <v>120237.3</v>
      </c>
      <c r="AC41" s="55">
        <v>111944.3</v>
      </c>
      <c r="AE41" s="55">
        <v>475483</v>
      </c>
      <c r="AF41" s="55">
        <v>271373.3</v>
      </c>
      <c r="AG41" s="55">
        <v>57433.5</v>
      </c>
      <c r="AH41" s="55">
        <v>56386.9</v>
      </c>
    </row>
    <row r="42" spans="1:34">
      <c r="A42" s="54" t="s">
        <v>1812</v>
      </c>
      <c r="B42" s="55">
        <v>487507.1</v>
      </c>
      <c r="C42" s="55">
        <f>100*B42/'Quarterly working age pop'!B154</f>
        <v>0.5716287997126378</v>
      </c>
      <c r="D42" s="55">
        <v>282989</v>
      </c>
      <c r="E42" s="55">
        <v>277344.2</v>
      </c>
      <c r="F42" s="55">
        <v>233287.8</v>
      </c>
      <c r="G42" s="55">
        <v>18495.400000000001</v>
      </c>
      <c r="H42" s="55">
        <v>63473.8</v>
      </c>
      <c r="I42" s="55">
        <v>1319.7</v>
      </c>
      <c r="J42" s="55">
        <v>90676.5</v>
      </c>
      <c r="K42" s="55">
        <v>29067.7</v>
      </c>
      <c r="L42" s="54">
        <v>-144.19999999999999</v>
      </c>
      <c r="M42" s="55">
        <v>2205.8000000000002</v>
      </c>
      <c r="N42" s="55">
        <v>59931.6</v>
      </c>
      <c r="O42" s="55">
        <v>57725.8</v>
      </c>
      <c r="P42" s="54">
        <v>-576.5</v>
      </c>
      <c r="R42" s="55">
        <v>7192.9</v>
      </c>
      <c r="S42" s="55">
        <v>494699.9</v>
      </c>
      <c r="T42" s="55">
        <v>9235.4</v>
      </c>
      <c r="U42" s="55">
        <v>13293</v>
      </c>
      <c r="V42" s="55">
        <v>4057.7</v>
      </c>
      <c r="W42" s="55">
        <v>503935.3</v>
      </c>
      <c r="Y42" s="55">
        <v>485712.2</v>
      </c>
      <c r="Z42" s="55">
        <v>366197.9</v>
      </c>
      <c r="AA42" s="55">
        <v>119561.9</v>
      </c>
      <c r="AC42" s="55">
        <v>110872.7</v>
      </c>
      <c r="AE42" s="55">
        <v>477502</v>
      </c>
      <c r="AF42" s="55">
        <v>270940.59999999998</v>
      </c>
      <c r="AG42" s="55">
        <v>59599.199999999997</v>
      </c>
      <c r="AH42" s="55">
        <v>57595.5</v>
      </c>
    </row>
    <row r="43" spans="1:34">
      <c r="A43" s="54" t="s">
        <v>1813</v>
      </c>
      <c r="B43" s="55">
        <v>492597.8</v>
      </c>
      <c r="C43" s="55">
        <f>100*B43/'Quarterly working age pop'!B155</f>
        <v>0.5781209673339599</v>
      </c>
      <c r="D43" s="55">
        <v>286136.7</v>
      </c>
      <c r="E43" s="55">
        <v>280434</v>
      </c>
      <c r="F43" s="55">
        <v>236201.4</v>
      </c>
      <c r="G43" s="55">
        <v>18045</v>
      </c>
      <c r="H43" s="55">
        <v>66818.3</v>
      </c>
      <c r="I43" s="54">
        <v>-500.1</v>
      </c>
      <c r="J43" s="55">
        <v>91018.6</v>
      </c>
      <c r="K43" s="55">
        <v>28086</v>
      </c>
      <c r="L43" s="54">
        <v>-490.5</v>
      </c>
      <c r="M43" s="55">
        <v>3738.8</v>
      </c>
      <c r="N43" s="55">
        <v>62812.2</v>
      </c>
      <c r="O43" s="55">
        <v>59073.4</v>
      </c>
      <c r="P43" s="54">
        <v>-255</v>
      </c>
      <c r="R43" s="55">
        <v>7197.4</v>
      </c>
      <c r="S43" s="55">
        <v>499795.20000000001</v>
      </c>
      <c r="T43" s="55">
        <v>7800.5</v>
      </c>
      <c r="U43" s="55">
        <v>11760</v>
      </c>
      <c r="V43" s="55">
        <v>3959.6</v>
      </c>
      <c r="W43" s="55">
        <v>507595.6</v>
      </c>
      <c r="Y43" s="55">
        <v>489174.4</v>
      </c>
      <c r="Z43" s="55">
        <v>370515</v>
      </c>
      <c r="AA43" s="55">
        <v>118692.9</v>
      </c>
      <c r="AC43" s="55">
        <v>112914.6</v>
      </c>
      <c r="AE43" s="55">
        <v>482625.1</v>
      </c>
      <c r="AF43" s="55">
        <v>274057.8</v>
      </c>
      <c r="AG43" s="55">
        <v>62479</v>
      </c>
      <c r="AH43" s="55">
        <v>58960</v>
      </c>
    </row>
    <row r="44" spans="1:34">
      <c r="A44" s="54" t="s">
        <v>1823</v>
      </c>
      <c r="B44" s="55">
        <v>497217.9</v>
      </c>
      <c r="C44" s="55">
        <f>100*B44/'Quarterly working age pop'!B156</f>
        <v>0.58397612784579744</v>
      </c>
      <c r="D44" s="55">
        <v>287260.2</v>
      </c>
      <c r="E44" s="55">
        <v>281595.3</v>
      </c>
      <c r="F44" s="55">
        <v>237134.9</v>
      </c>
      <c r="G44" s="55">
        <v>18142.099999999999</v>
      </c>
      <c r="H44" s="55">
        <v>64068.9</v>
      </c>
      <c r="I44" s="55">
        <v>2418.8000000000002</v>
      </c>
      <c r="J44" s="55">
        <v>91582</v>
      </c>
      <c r="K44" s="55">
        <v>29038.9</v>
      </c>
      <c r="L44" s="54">
        <v>-410.3</v>
      </c>
      <c r="M44" s="55">
        <v>5386</v>
      </c>
      <c r="N44" s="55">
        <v>65981.600000000006</v>
      </c>
      <c r="O44" s="55">
        <v>60595.6</v>
      </c>
      <c r="P44" s="54">
        <v>-268.7</v>
      </c>
      <c r="R44" s="55">
        <v>5996.3</v>
      </c>
      <c r="S44" s="55">
        <v>503214.2</v>
      </c>
      <c r="T44" s="55">
        <v>8730.2999999999993</v>
      </c>
      <c r="U44" s="55">
        <v>12917.4</v>
      </c>
      <c r="V44" s="55">
        <v>4187.1000000000004</v>
      </c>
      <c r="W44" s="55">
        <v>511944.5</v>
      </c>
      <c r="Y44" s="55">
        <v>492087.4</v>
      </c>
      <c r="Z44" s="55">
        <v>371879.7</v>
      </c>
      <c r="AA44" s="55">
        <v>120247.2</v>
      </c>
      <c r="AC44" s="55">
        <v>111135.4</v>
      </c>
      <c r="AE44" s="55">
        <v>487217.2</v>
      </c>
      <c r="AF44" s="55">
        <v>275269.7</v>
      </c>
      <c r="AG44" s="55">
        <v>65648.7</v>
      </c>
      <c r="AH44" s="55">
        <v>60502.1</v>
      </c>
    </row>
    <row r="45" spans="1:34">
      <c r="A45" s="54" t="s">
        <v>1811</v>
      </c>
      <c r="B45" s="55">
        <v>497629.5</v>
      </c>
      <c r="C45" s="55">
        <f>100*B45/'Quarterly working age pop'!B157</f>
        <v>0.58467115201993025</v>
      </c>
      <c r="D45" s="55">
        <v>287077.09999999998</v>
      </c>
      <c r="E45" s="55">
        <v>281469.90000000002</v>
      </c>
      <c r="F45" s="55">
        <v>236792.1</v>
      </c>
      <c r="G45" s="55">
        <v>18530.3</v>
      </c>
      <c r="H45" s="55">
        <v>66187.5</v>
      </c>
      <c r="I45" s="55">
        <v>1374.8</v>
      </c>
      <c r="J45" s="55">
        <v>91523.3</v>
      </c>
      <c r="K45" s="55">
        <v>26804.2</v>
      </c>
      <c r="L45" s="54">
        <v>-76.400000000000006</v>
      </c>
      <c r="M45" s="55">
        <v>6440.1</v>
      </c>
      <c r="N45" s="55">
        <v>68020</v>
      </c>
      <c r="O45" s="55">
        <v>61579.9</v>
      </c>
      <c r="P45" s="54">
        <v>-231.4</v>
      </c>
      <c r="R45" s="55">
        <v>4665.6000000000004</v>
      </c>
      <c r="S45" s="55">
        <v>502295.1</v>
      </c>
      <c r="T45" s="55">
        <v>9195</v>
      </c>
      <c r="U45" s="55">
        <v>13526.3</v>
      </c>
      <c r="V45" s="55">
        <v>4331.3</v>
      </c>
      <c r="W45" s="55">
        <v>511490.1</v>
      </c>
      <c r="Y45" s="55">
        <v>491379</v>
      </c>
      <c r="Z45" s="55">
        <v>373153.9</v>
      </c>
      <c r="AA45" s="55">
        <v>118244.9</v>
      </c>
      <c r="AC45" s="55">
        <v>111471.6</v>
      </c>
      <c r="AE45" s="55">
        <v>487738.1</v>
      </c>
      <c r="AF45" s="55">
        <v>275190.5</v>
      </c>
      <c r="AG45" s="55">
        <v>67792.5</v>
      </c>
      <c r="AH45" s="55">
        <v>61507.3</v>
      </c>
    </row>
    <row r="46" spans="1:34">
      <c r="A46" s="54" t="s">
        <v>1812</v>
      </c>
      <c r="B46" s="55">
        <v>498269.2</v>
      </c>
      <c r="C46" s="55">
        <f>100*B46/'Quarterly working age pop'!B158</f>
        <v>0.58656786669359784</v>
      </c>
      <c r="D46" s="55">
        <v>287282</v>
      </c>
      <c r="E46" s="55">
        <v>281693</v>
      </c>
      <c r="F46" s="55">
        <v>236790.3</v>
      </c>
      <c r="G46" s="55">
        <v>18597.400000000001</v>
      </c>
      <c r="H46" s="55">
        <v>66834.5</v>
      </c>
      <c r="I46" s="55">
        <v>2038.9</v>
      </c>
      <c r="J46" s="55">
        <v>91949</v>
      </c>
      <c r="K46" s="55">
        <v>26236.2</v>
      </c>
      <c r="L46" s="54">
        <v>-62.3</v>
      </c>
      <c r="M46" s="55">
        <v>5481.6</v>
      </c>
      <c r="N46" s="55">
        <v>68371</v>
      </c>
      <c r="O46" s="55">
        <v>62889.4</v>
      </c>
      <c r="P46" s="54">
        <v>-88.1</v>
      </c>
      <c r="R46" s="55">
        <v>4432.5</v>
      </c>
      <c r="S46" s="55">
        <v>502701.7</v>
      </c>
      <c r="T46" s="55">
        <v>9823.7999999999993</v>
      </c>
      <c r="U46" s="55">
        <v>14396.7</v>
      </c>
      <c r="V46" s="55">
        <v>4572.8999999999996</v>
      </c>
      <c r="W46" s="55">
        <v>512525.5</v>
      </c>
      <c r="Y46" s="55">
        <v>492845.2</v>
      </c>
      <c r="Z46" s="55">
        <v>374736.5</v>
      </c>
      <c r="AA46" s="55">
        <v>118123.3</v>
      </c>
      <c r="AC46" s="55">
        <v>111628</v>
      </c>
      <c r="AE46" s="55">
        <v>488435.9</v>
      </c>
      <c r="AF46" s="55">
        <v>275444.09999999998</v>
      </c>
      <c r="AG46" s="55">
        <v>68143.899999999994</v>
      </c>
      <c r="AH46" s="55">
        <v>62824.4</v>
      </c>
    </row>
    <row r="47" spans="1:34">
      <c r="A47" s="54" t="s">
        <v>1813</v>
      </c>
      <c r="B47" s="55">
        <v>496982.8</v>
      </c>
      <c r="C47" s="55">
        <f>100*B47/'Quarterly working age pop'!B159</f>
        <v>0.58615767467698721</v>
      </c>
      <c r="D47" s="55">
        <v>285630.90000000002</v>
      </c>
      <c r="E47" s="55">
        <v>280020</v>
      </c>
      <c r="F47" s="55">
        <v>234899</v>
      </c>
      <c r="G47" s="55">
        <v>18472.099999999999</v>
      </c>
      <c r="H47" s="55">
        <v>68255.8</v>
      </c>
      <c r="I47" s="55">
        <v>2434.6999999999998</v>
      </c>
      <c r="J47" s="55">
        <v>91798.3</v>
      </c>
      <c r="K47" s="55">
        <v>25615.9</v>
      </c>
      <c r="L47" s="54">
        <v>52.9</v>
      </c>
      <c r="M47" s="55">
        <v>4620.5</v>
      </c>
      <c r="N47" s="55">
        <v>69144.7</v>
      </c>
      <c r="O47" s="55">
        <v>64524.2</v>
      </c>
      <c r="P47" s="54">
        <v>101.7</v>
      </c>
      <c r="R47" s="55">
        <v>4704.5</v>
      </c>
      <c r="S47" s="55">
        <v>501687.3</v>
      </c>
      <c r="T47" s="55">
        <v>9990.5</v>
      </c>
      <c r="U47" s="55">
        <v>14881.4</v>
      </c>
      <c r="V47" s="55">
        <v>4891</v>
      </c>
      <c r="W47" s="55">
        <v>511677.8</v>
      </c>
      <c r="Y47" s="55">
        <v>492229.5</v>
      </c>
      <c r="Z47" s="55">
        <v>374790</v>
      </c>
      <c r="AA47" s="55">
        <v>117449.2</v>
      </c>
      <c r="AC47" s="55">
        <v>112331.6</v>
      </c>
      <c r="AE47" s="55">
        <v>487126.5</v>
      </c>
      <c r="AF47" s="55">
        <v>273751.3</v>
      </c>
      <c r="AG47" s="55">
        <v>68918.8</v>
      </c>
      <c r="AH47" s="55">
        <v>64460.2</v>
      </c>
    </row>
    <row r="48" spans="1:34">
      <c r="A48" s="54" t="s">
        <v>1824</v>
      </c>
      <c r="B48" s="55">
        <v>498010.4</v>
      </c>
      <c r="C48" s="55">
        <f>100*B48/'Quarterly working age pop'!B160</f>
        <v>0.58792288031920303</v>
      </c>
      <c r="D48" s="55">
        <v>288519.59999999998</v>
      </c>
      <c r="E48" s="55">
        <v>282845.09999999998</v>
      </c>
      <c r="F48" s="55">
        <v>237526.7</v>
      </c>
      <c r="G48" s="55">
        <v>18235.5</v>
      </c>
      <c r="H48" s="55">
        <v>68818.7</v>
      </c>
      <c r="I48" s="54">
        <v>-105.1</v>
      </c>
      <c r="J48" s="55">
        <v>92622.2</v>
      </c>
      <c r="K48" s="55">
        <v>24966.400000000001</v>
      </c>
      <c r="L48" s="54">
        <v>114.2</v>
      </c>
      <c r="M48" s="55">
        <v>4854.8</v>
      </c>
      <c r="N48" s="55">
        <v>68314.5</v>
      </c>
      <c r="O48" s="55">
        <v>63459.7</v>
      </c>
      <c r="P48" s="54">
        <v>-15.9</v>
      </c>
      <c r="R48" s="55">
        <v>3104</v>
      </c>
      <c r="S48" s="55">
        <v>501114.4</v>
      </c>
      <c r="T48" s="55">
        <v>10094.4</v>
      </c>
      <c r="U48" s="55">
        <v>15592.8</v>
      </c>
      <c r="V48" s="55">
        <v>5498.4</v>
      </c>
      <c r="W48" s="55">
        <v>511208.8</v>
      </c>
      <c r="Y48" s="55">
        <v>493142</v>
      </c>
      <c r="Z48" s="55">
        <v>375472.5</v>
      </c>
      <c r="AA48" s="55">
        <v>117680.7</v>
      </c>
      <c r="AC48" s="55">
        <v>112011.6</v>
      </c>
      <c r="AE48" s="55">
        <v>487629.4</v>
      </c>
      <c r="AF48" s="55">
        <v>276092.90000000002</v>
      </c>
      <c r="AG48" s="55">
        <v>68086.600000000006</v>
      </c>
      <c r="AH48" s="55">
        <v>63389.5</v>
      </c>
    </row>
    <row r="49" spans="1:34">
      <c r="A49" s="54" t="s">
        <v>1811</v>
      </c>
      <c r="B49" s="55">
        <v>504583.8</v>
      </c>
      <c r="C49" s="55">
        <f>100*B49/'Quarterly working age pop'!B161</f>
        <v>0.59661881260248006</v>
      </c>
      <c r="D49" s="55">
        <v>290483.20000000001</v>
      </c>
      <c r="E49" s="55">
        <v>284732.5</v>
      </c>
      <c r="F49" s="55">
        <v>239206.8</v>
      </c>
      <c r="G49" s="55">
        <v>17945.3</v>
      </c>
      <c r="H49" s="55">
        <v>70946.2</v>
      </c>
      <c r="I49" s="55">
        <v>2233.3000000000002</v>
      </c>
      <c r="J49" s="55">
        <v>92334.7</v>
      </c>
      <c r="K49" s="55">
        <v>23996.5</v>
      </c>
      <c r="L49" s="54">
        <v>-28.5</v>
      </c>
      <c r="M49" s="55">
        <v>6700</v>
      </c>
      <c r="N49" s="55">
        <v>71032.2</v>
      </c>
      <c r="O49" s="55">
        <v>64332.1</v>
      </c>
      <c r="P49" s="54">
        <v>-26.9</v>
      </c>
      <c r="R49" s="54">
        <v>705.5</v>
      </c>
      <c r="S49" s="55">
        <v>505289.2</v>
      </c>
      <c r="T49" s="55">
        <v>11348.6</v>
      </c>
      <c r="U49" s="55">
        <v>17085.5</v>
      </c>
      <c r="V49" s="55">
        <v>5736.9</v>
      </c>
      <c r="W49" s="55">
        <v>516637.9</v>
      </c>
      <c r="Y49" s="55">
        <v>497930.6</v>
      </c>
      <c r="Z49" s="55">
        <v>381608.6</v>
      </c>
      <c r="AA49" s="55">
        <v>116316.8</v>
      </c>
      <c r="AC49" s="55">
        <v>112898.2</v>
      </c>
      <c r="AE49" s="55">
        <v>494208.2</v>
      </c>
      <c r="AF49" s="55">
        <v>277958.7</v>
      </c>
      <c r="AG49" s="55">
        <v>70829.2</v>
      </c>
      <c r="AH49" s="55">
        <v>64262.1</v>
      </c>
    </row>
    <row r="50" spans="1:34">
      <c r="A50" s="54" t="s">
        <v>1812</v>
      </c>
      <c r="B50" s="55">
        <v>506337.1</v>
      </c>
      <c r="C50" s="55">
        <f>100*B50/'Quarterly working age pop'!B162</f>
        <v>0.59946346333002787</v>
      </c>
      <c r="D50" s="55">
        <v>292330.2</v>
      </c>
      <c r="E50" s="55">
        <v>286515.3</v>
      </c>
      <c r="F50" s="55">
        <v>240762.4</v>
      </c>
      <c r="G50" s="55">
        <v>18343</v>
      </c>
      <c r="H50" s="55">
        <v>71487.399999999994</v>
      </c>
      <c r="I50" s="54">
        <v>485.3</v>
      </c>
      <c r="J50" s="55">
        <v>92236.1</v>
      </c>
      <c r="K50" s="55">
        <v>24489.5</v>
      </c>
      <c r="L50" s="54">
        <v>13.6</v>
      </c>
      <c r="M50" s="55">
        <v>6881</v>
      </c>
      <c r="N50" s="55">
        <v>73246.2</v>
      </c>
      <c r="O50" s="55">
        <v>66365.2</v>
      </c>
      <c r="P50" s="54">
        <v>70.900000000000006</v>
      </c>
      <c r="R50" s="55">
        <v>-1011.4</v>
      </c>
      <c r="S50" s="55">
        <v>505325.7</v>
      </c>
      <c r="T50" s="55">
        <v>12693.7</v>
      </c>
      <c r="U50" s="55">
        <v>18046.8</v>
      </c>
      <c r="V50" s="55">
        <v>5353.1</v>
      </c>
      <c r="W50" s="55">
        <v>518019.5</v>
      </c>
      <c r="Y50" s="55">
        <v>499387.4</v>
      </c>
      <c r="Z50" s="55">
        <v>382646</v>
      </c>
      <c r="AA50" s="55">
        <v>116738.2</v>
      </c>
      <c r="AC50" s="55">
        <v>114321.3</v>
      </c>
      <c r="AE50" s="55">
        <v>495963.3</v>
      </c>
      <c r="AF50" s="55">
        <v>279705.3</v>
      </c>
      <c r="AG50" s="55">
        <v>73043</v>
      </c>
      <c r="AH50" s="55">
        <v>66291.600000000006</v>
      </c>
    </row>
    <row r="51" spans="1:34">
      <c r="A51" s="54" t="s">
        <v>1813</v>
      </c>
      <c r="B51" s="55">
        <v>507250.7</v>
      </c>
      <c r="C51" s="55">
        <f>100*B51/'Quarterly working age pop'!B163</f>
        <v>0.60197886194504246</v>
      </c>
      <c r="D51" s="55">
        <v>293422.8</v>
      </c>
      <c r="E51" s="55">
        <v>287566.40000000002</v>
      </c>
      <c r="F51" s="55">
        <v>241588.9</v>
      </c>
      <c r="G51" s="55">
        <v>18568.8</v>
      </c>
      <c r="H51" s="55">
        <v>69360.899999999994</v>
      </c>
      <c r="I51" s="54">
        <v>82.6</v>
      </c>
      <c r="J51" s="55">
        <v>92523.3</v>
      </c>
      <c r="K51" s="55">
        <v>23607</v>
      </c>
      <c r="L51" s="54">
        <v>-3.5</v>
      </c>
      <c r="M51" s="55">
        <v>9716.9</v>
      </c>
      <c r="N51" s="55">
        <v>75719.899999999994</v>
      </c>
      <c r="O51" s="55">
        <v>66003.100000000006</v>
      </c>
      <c r="P51" s="54">
        <v>-28.2</v>
      </c>
      <c r="R51" s="55">
        <v>-2590.5</v>
      </c>
      <c r="S51" s="55">
        <v>504660.2</v>
      </c>
      <c r="T51" s="55">
        <v>13580.4</v>
      </c>
      <c r="U51" s="55">
        <v>19842.900000000001</v>
      </c>
      <c r="V51" s="55">
        <v>6262.5</v>
      </c>
      <c r="W51" s="55">
        <v>518240.6</v>
      </c>
      <c r="Y51" s="55">
        <v>497569.2</v>
      </c>
      <c r="Z51" s="55">
        <v>381430.6</v>
      </c>
      <c r="AA51" s="55">
        <v>116135.7</v>
      </c>
      <c r="AC51" s="55">
        <v>111534.2</v>
      </c>
      <c r="AE51" s="55">
        <v>496707.4</v>
      </c>
      <c r="AF51" s="55">
        <v>280668.40000000002</v>
      </c>
      <c r="AG51" s="55">
        <v>75516.899999999994</v>
      </c>
      <c r="AH51" s="55">
        <v>65930.7</v>
      </c>
    </row>
    <row r="52" spans="1:34">
      <c r="A52" s="54" t="s">
        <v>1825</v>
      </c>
      <c r="B52" s="55">
        <v>509434.1</v>
      </c>
      <c r="C52" s="55">
        <f>100*B52/'Quarterly working age pop'!B164</f>
        <v>0.60507131989930074</v>
      </c>
      <c r="D52" s="55">
        <v>294063.8</v>
      </c>
      <c r="E52" s="55">
        <v>288193.8</v>
      </c>
      <c r="F52" s="55">
        <v>241997</v>
      </c>
      <c r="G52" s="55">
        <v>18451.2</v>
      </c>
      <c r="H52" s="55">
        <v>70396.399999999994</v>
      </c>
      <c r="I52" s="54">
        <v>52.2</v>
      </c>
      <c r="J52" s="55">
        <v>92157.8</v>
      </c>
      <c r="K52" s="55">
        <v>24280.2</v>
      </c>
      <c r="L52" s="54">
        <v>40.4</v>
      </c>
      <c r="M52" s="55">
        <v>10016.1</v>
      </c>
      <c r="N52" s="55">
        <v>77119.7</v>
      </c>
      <c r="O52" s="55">
        <v>67103.600000000006</v>
      </c>
      <c r="P52" s="54">
        <v>-23.9</v>
      </c>
      <c r="R52" s="55">
        <v>-4797.7</v>
      </c>
      <c r="S52" s="55">
        <v>504636.4</v>
      </c>
      <c r="T52" s="55">
        <v>14879.5</v>
      </c>
      <c r="U52" s="55">
        <v>21412.9</v>
      </c>
      <c r="V52" s="55">
        <v>6533.4</v>
      </c>
      <c r="W52" s="55">
        <v>519515.9</v>
      </c>
      <c r="Y52" s="55">
        <v>499443.8</v>
      </c>
      <c r="Z52" s="55">
        <v>382958.6</v>
      </c>
      <c r="AA52" s="55">
        <v>116483.8</v>
      </c>
      <c r="AC52" s="55">
        <v>113127.6</v>
      </c>
      <c r="AE52" s="55">
        <v>498772.3</v>
      </c>
      <c r="AF52" s="55">
        <v>281251</v>
      </c>
      <c r="AG52" s="55">
        <v>76916.3</v>
      </c>
      <c r="AH52" s="55">
        <v>67034.3</v>
      </c>
    </row>
    <row r="53" spans="1:34">
      <c r="A53" s="54" t="s">
        <v>1811</v>
      </c>
      <c r="B53" s="55">
        <v>511633.1</v>
      </c>
      <c r="C53" s="55">
        <f>100*B53/'Quarterly working age pop'!B165</f>
        <v>0.60869952308924413</v>
      </c>
      <c r="D53" s="55">
        <v>295065.09999999998</v>
      </c>
      <c r="E53" s="55">
        <v>289146.59999999998</v>
      </c>
      <c r="F53" s="55">
        <v>242726.2</v>
      </c>
      <c r="G53" s="55">
        <v>18246.7</v>
      </c>
      <c r="H53" s="55">
        <v>72765.100000000006</v>
      </c>
      <c r="I53" s="54">
        <v>-732.1</v>
      </c>
      <c r="J53" s="55">
        <v>92625.9</v>
      </c>
      <c r="K53" s="55">
        <v>23358.5</v>
      </c>
      <c r="L53" s="54">
        <v>-18.5</v>
      </c>
      <c r="M53" s="55">
        <v>10335.6</v>
      </c>
      <c r="N53" s="55">
        <v>78627</v>
      </c>
      <c r="O53" s="55">
        <v>68291.399999999994</v>
      </c>
      <c r="P53" s="54">
        <v>-13.2</v>
      </c>
      <c r="R53" s="55">
        <v>-5011.3</v>
      </c>
      <c r="S53" s="55">
        <v>506621.8</v>
      </c>
      <c r="T53" s="55">
        <v>13697.1</v>
      </c>
      <c r="U53" s="55">
        <v>20937.900000000001</v>
      </c>
      <c r="V53" s="55">
        <v>7240.8</v>
      </c>
      <c r="W53" s="55">
        <v>520318.9</v>
      </c>
      <c r="Y53" s="55">
        <v>501309.6</v>
      </c>
      <c r="Z53" s="55">
        <v>385341.7</v>
      </c>
      <c r="AA53" s="55">
        <v>115967.8</v>
      </c>
      <c r="AC53" s="55">
        <v>114371.2</v>
      </c>
      <c r="AE53" s="55">
        <v>501083.6</v>
      </c>
      <c r="AF53" s="55">
        <v>282208.40000000002</v>
      </c>
      <c r="AG53" s="55">
        <v>78430.899999999994</v>
      </c>
      <c r="AH53" s="55">
        <v>68215.7</v>
      </c>
    </row>
    <row r="54" spans="1:34">
      <c r="A54" s="54" t="s">
        <v>1812</v>
      </c>
      <c r="B54" s="55">
        <v>511209.2</v>
      </c>
      <c r="C54" s="55">
        <f>100*B54/'Quarterly working age pop'!B166</f>
        <v>0.6096061336641232</v>
      </c>
      <c r="D54" s="55">
        <v>292248.2</v>
      </c>
      <c r="E54" s="55">
        <v>286268.40000000002</v>
      </c>
      <c r="F54" s="55">
        <v>239628.2</v>
      </c>
      <c r="G54" s="55">
        <v>18365.099999999999</v>
      </c>
      <c r="H54" s="55">
        <v>73215.8</v>
      </c>
      <c r="I54" s="54">
        <v>637.1</v>
      </c>
      <c r="J54" s="55">
        <v>92629.1</v>
      </c>
      <c r="K54" s="55">
        <v>22022.5</v>
      </c>
      <c r="L54" s="54">
        <v>48.3</v>
      </c>
      <c r="M54" s="55">
        <v>12040.7</v>
      </c>
      <c r="N54" s="55">
        <v>80239.3</v>
      </c>
      <c r="O54" s="55">
        <v>68198.7</v>
      </c>
      <c r="P54" s="54">
        <v>2.4</v>
      </c>
      <c r="R54" s="55">
        <v>-6108.4</v>
      </c>
      <c r="S54" s="55">
        <v>505100.79999999999</v>
      </c>
      <c r="T54" s="55">
        <v>14604.6</v>
      </c>
      <c r="U54" s="55">
        <v>21702.6</v>
      </c>
      <c r="V54" s="55">
        <v>7098</v>
      </c>
      <c r="W54" s="55">
        <v>519705.4</v>
      </c>
      <c r="Y54" s="55">
        <v>499164.6</v>
      </c>
      <c r="Z54" s="55">
        <v>384467.3</v>
      </c>
      <c r="AA54" s="55">
        <v>114698.1</v>
      </c>
      <c r="AC54" s="55">
        <v>113603.9</v>
      </c>
      <c r="AE54" s="55">
        <v>500815.7</v>
      </c>
      <c r="AF54" s="55">
        <v>279374.90000000002</v>
      </c>
      <c r="AG54" s="55">
        <v>80043.399999999994</v>
      </c>
      <c r="AH54" s="55">
        <v>68123.899999999994</v>
      </c>
    </row>
    <row r="55" spans="1:34">
      <c r="A55" s="54" t="s">
        <v>1813</v>
      </c>
      <c r="B55" s="55">
        <v>517767.9</v>
      </c>
      <c r="C55" s="55">
        <f>100*B55/'Quarterly working age pop'!B167</f>
        <v>0.61882042336657883</v>
      </c>
      <c r="D55" s="55">
        <v>295888.90000000002</v>
      </c>
      <c r="E55" s="55">
        <v>289917.3</v>
      </c>
      <c r="F55" s="55">
        <v>243044.7</v>
      </c>
      <c r="G55" s="55">
        <v>18476.599999999999</v>
      </c>
      <c r="H55" s="55">
        <v>75807.600000000006</v>
      </c>
      <c r="I55" s="54">
        <v>211.1</v>
      </c>
      <c r="J55" s="55">
        <v>92420.2</v>
      </c>
      <c r="K55" s="55">
        <v>22189</v>
      </c>
      <c r="L55" s="54">
        <v>19</v>
      </c>
      <c r="M55" s="55">
        <v>12730.4</v>
      </c>
      <c r="N55" s="55">
        <v>81079.8</v>
      </c>
      <c r="O55" s="55">
        <v>68349.399999999994</v>
      </c>
      <c r="P55" s="54">
        <v>25.2</v>
      </c>
      <c r="R55" s="55">
        <v>-5582.5</v>
      </c>
      <c r="S55" s="55">
        <v>512185.4</v>
      </c>
      <c r="T55" s="55">
        <v>15365.7</v>
      </c>
      <c r="U55" s="55">
        <v>23291.9</v>
      </c>
      <c r="V55" s="55">
        <v>7926.2</v>
      </c>
      <c r="W55" s="55">
        <v>527551.1</v>
      </c>
      <c r="Y55" s="55">
        <v>505013.1</v>
      </c>
      <c r="Z55" s="55">
        <v>390391.8</v>
      </c>
      <c r="AA55" s="55">
        <v>114622.7</v>
      </c>
      <c r="AC55" s="55">
        <v>116472.1</v>
      </c>
      <c r="AE55" s="55">
        <v>507453.1</v>
      </c>
      <c r="AF55" s="55">
        <v>283038.7</v>
      </c>
      <c r="AG55" s="55">
        <v>80883</v>
      </c>
      <c r="AH55" s="55">
        <v>68274</v>
      </c>
    </row>
    <row r="56" spans="1:34">
      <c r="A56" s="54" t="s">
        <v>1826</v>
      </c>
      <c r="B56" s="55">
        <v>522877.6</v>
      </c>
      <c r="C56" s="55">
        <f>100*B56/'Quarterly working age pop'!B168</f>
        <v>0.62678962645804359</v>
      </c>
      <c r="D56" s="55">
        <v>296962.2</v>
      </c>
      <c r="E56" s="55">
        <v>291070.8</v>
      </c>
      <c r="F56" s="55">
        <v>243975.1</v>
      </c>
      <c r="G56" s="55">
        <v>18269.099999999999</v>
      </c>
      <c r="H56" s="55">
        <v>76806.600000000006</v>
      </c>
      <c r="I56" s="55">
        <v>1770.3</v>
      </c>
      <c r="J56" s="55">
        <v>92871.5</v>
      </c>
      <c r="K56" s="55">
        <v>22014.400000000001</v>
      </c>
      <c r="L56" s="54">
        <v>-100.7</v>
      </c>
      <c r="M56" s="55">
        <v>14157.2</v>
      </c>
      <c r="N56" s="55">
        <v>83117.5</v>
      </c>
      <c r="O56" s="55">
        <v>68960.3</v>
      </c>
      <c r="P56" s="54">
        <v>127.1</v>
      </c>
      <c r="R56" s="55">
        <v>-6409.6</v>
      </c>
      <c r="S56" s="55">
        <v>516468</v>
      </c>
      <c r="T56" s="55">
        <v>16899.400000000001</v>
      </c>
      <c r="U56" s="55">
        <v>25368</v>
      </c>
      <c r="V56" s="55">
        <v>8468.6</v>
      </c>
      <c r="W56" s="55">
        <v>533367.4</v>
      </c>
      <c r="Y56" s="55">
        <v>508620.3</v>
      </c>
      <c r="Z56" s="55">
        <v>393870.6</v>
      </c>
      <c r="AA56" s="55">
        <v>114751.3</v>
      </c>
      <c r="AC56" s="55">
        <v>117076.3</v>
      </c>
      <c r="AE56" s="55">
        <v>512584.2</v>
      </c>
      <c r="AF56" s="55">
        <v>284208.90000000002</v>
      </c>
      <c r="AG56" s="55">
        <v>82918.899999999994</v>
      </c>
      <c r="AH56" s="55">
        <v>68883.100000000006</v>
      </c>
    </row>
    <row r="57" spans="1:34">
      <c r="A57" s="54" t="s">
        <v>1811</v>
      </c>
      <c r="B57" s="55">
        <v>523747.7</v>
      </c>
      <c r="C57" s="55">
        <f>100*B57/'Quarterly working age pop'!B169</f>
        <v>0.62847420573406598</v>
      </c>
      <c r="D57" s="55">
        <v>297787.5</v>
      </c>
      <c r="E57" s="55">
        <v>291989.7</v>
      </c>
      <c r="F57" s="55">
        <v>244677.4</v>
      </c>
      <c r="G57" s="55">
        <v>17912</v>
      </c>
      <c r="H57" s="55">
        <v>75826</v>
      </c>
      <c r="I57" s="55">
        <v>1774.3</v>
      </c>
      <c r="J57" s="55">
        <v>93560.9</v>
      </c>
      <c r="K57" s="55">
        <v>21472.5</v>
      </c>
      <c r="L57" s="54">
        <v>83.6</v>
      </c>
      <c r="M57" s="55">
        <v>15209.8</v>
      </c>
      <c r="N57" s="55">
        <v>85146.5</v>
      </c>
      <c r="O57" s="55">
        <v>69936.600000000006</v>
      </c>
      <c r="P57" s="54">
        <v>121.1</v>
      </c>
      <c r="R57" s="55">
        <v>-7527.8</v>
      </c>
      <c r="S57" s="55">
        <v>516219.8</v>
      </c>
      <c r="T57" s="55">
        <v>17958.599999999999</v>
      </c>
      <c r="U57" s="55">
        <v>26572.6</v>
      </c>
      <c r="V57" s="55">
        <v>8614.1</v>
      </c>
      <c r="W57" s="55">
        <v>534178.4</v>
      </c>
      <c r="Y57" s="55">
        <v>508451.1</v>
      </c>
      <c r="Z57" s="55">
        <v>393353.7</v>
      </c>
      <c r="AA57" s="55">
        <v>115098.7</v>
      </c>
      <c r="AC57" s="55">
        <v>115184</v>
      </c>
      <c r="AE57" s="55">
        <v>513672.6</v>
      </c>
      <c r="AF57" s="55">
        <v>285243.40000000002</v>
      </c>
      <c r="AG57" s="55">
        <v>84937.3</v>
      </c>
      <c r="AH57" s="55">
        <v>69825.600000000006</v>
      </c>
    </row>
    <row r="58" spans="1:34">
      <c r="A58" s="54" t="s">
        <v>1812</v>
      </c>
      <c r="B58" s="55">
        <v>521686.1</v>
      </c>
      <c r="C58" s="55">
        <f>100*B58/'Quarterly working age pop'!B170</f>
        <v>0.62779463526591794</v>
      </c>
      <c r="D58" s="55">
        <v>296446.40000000002</v>
      </c>
      <c r="E58" s="55">
        <v>290720.3</v>
      </c>
      <c r="F58" s="55">
        <v>243256.9</v>
      </c>
      <c r="G58" s="55">
        <v>16319.3</v>
      </c>
      <c r="H58" s="55">
        <v>75476.2</v>
      </c>
      <c r="I58" s="54">
        <v>979.1</v>
      </c>
      <c r="J58" s="55">
        <v>93351.5</v>
      </c>
      <c r="K58" s="55">
        <v>21269.3</v>
      </c>
      <c r="L58" s="54">
        <v>24.3</v>
      </c>
      <c r="M58" s="55">
        <v>17644.900000000001</v>
      </c>
      <c r="N58" s="55">
        <v>86899.199999999997</v>
      </c>
      <c r="O58" s="55">
        <v>69254.2</v>
      </c>
      <c r="P58" s="54">
        <v>175</v>
      </c>
      <c r="R58" s="55">
        <v>-8504.9</v>
      </c>
      <c r="S58" s="55">
        <v>513181.2</v>
      </c>
      <c r="T58" s="55">
        <v>16810.7</v>
      </c>
      <c r="U58" s="55">
        <v>26676.6</v>
      </c>
      <c r="V58" s="55">
        <v>9865.9</v>
      </c>
      <c r="W58" s="55">
        <v>529991.9</v>
      </c>
      <c r="Y58" s="55">
        <v>503824.8</v>
      </c>
      <c r="Z58" s="55">
        <v>389212.9</v>
      </c>
      <c r="AA58" s="55">
        <v>114612.4</v>
      </c>
      <c r="AC58" s="55">
        <v>113006.3</v>
      </c>
      <c r="AE58" s="55">
        <v>511894.7</v>
      </c>
      <c r="AF58" s="55">
        <v>284143.2</v>
      </c>
      <c r="AG58" s="55">
        <v>86690.2</v>
      </c>
      <c r="AH58" s="55">
        <v>69142.8</v>
      </c>
    </row>
    <row r="59" spans="1:34">
      <c r="A59" s="54" t="s">
        <v>1813</v>
      </c>
      <c r="B59" s="55">
        <v>526156.80000000005</v>
      </c>
      <c r="C59" s="55">
        <f>100*B59/'Quarterly working age pop'!B171</f>
        <v>0.63383590542566204</v>
      </c>
      <c r="D59" s="55">
        <v>296812.3</v>
      </c>
      <c r="E59" s="55">
        <v>291126</v>
      </c>
      <c r="F59" s="55">
        <v>243506.2</v>
      </c>
      <c r="G59" s="55">
        <v>14017.5</v>
      </c>
      <c r="H59" s="55">
        <v>77850</v>
      </c>
      <c r="I59" s="55">
        <v>2130.6999999999998</v>
      </c>
      <c r="J59" s="55">
        <v>94120.1</v>
      </c>
      <c r="K59" s="55">
        <v>21628.2</v>
      </c>
      <c r="L59" s="54">
        <v>-18.2</v>
      </c>
      <c r="M59" s="55">
        <v>19417.8</v>
      </c>
      <c r="N59" s="55">
        <v>89449.2</v>
      </c>
      <c r="O59" s="55">
        <v>70031.399999999994</v>
      </c>
      <c r="P59" s="54">
        <v>198.3</v>
      </c>
      <c r="R59" s="55">
        <v>-12860.7</v>
      </c>
      <c r="S59" s="55">
        <v>513296.1</v>
      </c>
      <c r="T59" s="55">
        <v>18458.099999999999</v>
      </c>
      <c r="U59" s="55">
        <v>27885</v>
      </c>
      <c r="V59" s="55">
        <v>9426.9</v>
      </c>
      <c r="W59" s="55">
        <v>531754.19999999995</v>
      </c>
      <c r="Y59" s="55">
        <v>506474.5</v>
      </c>
      <c r="Z59" s="55">
        <v>390782.4</v>
      </c>
      <c r="AA59" s="55">
        <v>115691.7</v>
      </c>
      <c r="AC59" s="55">
        <v>113381</v>
      </c>
      <c r="AE59" s="55">
        <v>516549.2</v>
      </c>
      <c r="AF59" s="55">
        <v>284667.7</v>
      </c>
      <c r="AG59" s="55">
        <v>89240.8</v>
      </c>
      <c r="AH59" s="55">
        <v>69922.2</v>
      </c>
    </row>
    <row r="60" spans="1:34">
      <c r="A60" s="54" t="s">
        <v>1827</v>
      </c>
      <c r="B60" s="55">
        <v>529643</v>
      </c>
      <c r="C60" s="55">
        <f>100*B60/'Quarterly working age pop'!B172</f>
        <v>0.63918693226564893</v>
      </c>
      <c r="D60" s="55">
        <v>298694.2</v>
      </c>
      <c r="E60" s="55">
        <v>293019.59999999998</v>
      </c>
      <c r="F60" s="55">
        <v>245201.6</v>
      </c>
      <c r="G60" s="55">
        <v>14569</v>
      </c>
      <c r="H60" s="55">
        <v>78528.100000000006</v>
      </c>
      <c r="I60" s="55">
        <v>1798</v>
      </c>
      <c r="J60" s="55">
        <v>94071.2</v>
      </c>
      <c r="K60" s="55">
        <v>20826.900000000001</v>
      </c>
      <c r="L60" s="54">
        <v>48.1</v>
      </c>
      <c r="M60" s="55">
        <v>20936.3</v>
      </c>
      <c r="N60" s="55">
        <v>92007.2</v>
      </c>
      <c r="O60" s="55">
        <v>71070.899999999994</v>
      </c>
      <c r="P60" s="54">
        <v>171.3</v>
      </c>
      <c r="R60" s="55">
        <v>-15543.5</v>
      </c>
      <c r="S60" s="55">
        <v>514099.5</v>
      </c>
      <c r="T60" s="55">
        <v>18404.2</v>
      </c>
      <c r="U60" s="55">
        <v>26568.799999999999</v>
      </c>
      <c r="V60" s="55">
        <v>8164.6</v>
      </c>
      <c r="W60" s="55">
        <v>532503.6</v>
      </c>
      <c r="Y60" s="55">
        <v>508430.8</v>
      </c>
      <c r="Z60" s="55">
        <v>393536.3</v>
      </c>
      <c r="AA60" s="55">
        <v>114900.4</v>
      </c>
      <c r="AC60" s="55">
        <v>113774.8</v>
      </c>
      <c r="AE60" s="55">
        <v>520078.5</v>
      </c>
      <c r="AF60" s="55">
        <v>286602.5</v>
      </c>
      <c r="AG60" s="55">
        <v>91799.2</v>
      </c>
      <c r="AH60" s="55">
        <v>70963.600000000006</v>
      </c>
    </row>
    <row r="61" spans="1:34">
      <c r="A61" s="54" t="s">
        <v>1811</v>
      </c>
      <c r="B61" s="55">
        <v>523543</v>
      </c>
      <c r="C61" s="55">
        <f>100*B61/'Quarterly working age pop'!B173</f>
        <v>0.63252591457155527</v>
      </c>
      <c r="D61" s="55">
        <v>294607.3</v>
      </c>
      <c r="E61" s="55">
        <v>288996.59999999998</v>
      </c>
      <c r="F61" s="55">
        <v>240992.8</v>
      </c>
      <c r="G61" s="55">
        <v>15344.8</v>
      </c>
      <c r="H61" s="55">
        <v>76194.7</v>
      </c>
      <c r="I61" s="55">
        <v>3024.8</v>
      </c>
      <c r="J61" s="55">
        <v>92990.7</v>
      </c>
      <c r="K61" s="55">
        <v>19536</v>
      </c>
      <c r="L61" s="54">
        <v>43.8</v>
      </c>
      <c r="M61" s="55">
        <v>21324.1</v>
      </c>
      <c r="N61" s="55">
        <v>90131.8</v>
      </c>
      <c r="O61" s="55">
        <v>68807.7</v>
      </c>
      <c r="P61" s="54">
        <v>476.7</v>
      </c>
      <c r="R61" s="55">
        <v>-18400.7</v>
      </c>
      <c r="S61" s="55">
        <v>505142.3</v>
      </c>
      <c r="T61" s="55">
        <v>16484.599999999999</v>
      </c>
      <c r="U61" s="55">
        <v>25164.400000000001</v>
      </c>
      <c r="V61" s="55">
        <v>8679.9</v>
      </c>
      <c r="W61" s="55">
        <v>521626.9</v>
      </c>
      <c r="Y61" s="55">
        <v>501700.3</v>
      </c>
      <c r="Z61" s="55">
        <v>389218.2</v>
      </c>
      <c r="AA61" s="55">
        <v>112491.8</v>
      </c>
      <c r="AC61" s="55">
        <v>110940.2</v>
      </c>
      <c r="AE61" s="55">
        <v>514164.1</v>
      </c>
      <c r="AF61" s="55">
        <v>282979.8</v>
      </c>
      <c r="AG61" s="55">
        <v>89878.6</v>
      </c>
      <c r="AH61" s="55">
        <v>68845.399999999994</v>
      </c>
    </row>
    <row r="62" spans="1:34">
      <c r="A62" s="54" t="s">
        <v>1812</v>
      </c>
      <c r="B62" s="55">
        <v>517963.6</v>
      </c>
      <c r="C62" s="55">
        <f>100*B62/'Quarterly working age pop'!B174</f>
        <v>0.62750693070397134</v>
      </c>
      <c r="D62" s="55">
        <v>293826.2</v>
      </c>
      <c r="E62" s="55">
        <v>288284.5</v>
      </c>
      <c r="F62" s="55">
        <v>240096</v>
      </c>
      <c r="G62" s="55">
        <v>15952.9</v>
      </c>
      <c r="H62" s="55">
        <v>74131.7</v>
      </c>
      <c r="I62" s="54">
        <v>-196.2</v>
      </c>
      <c r="J62" s="55">
        <v>92938.2</v>
      </c>
      <c r="K62" s="55">
        <v>19720.5</v>
      </c>
      <c r="L62" s="54">
        <v>23.3</v>
      </c>
      <c r="M62" s="55">
        <v>21313.4</v>
      </c>
      <c r="N62" s="55">
        <v>90293.2</v>
      </c>
      <c r="O62" s="55">
        <v>68979.7</v>
      </c>
      <c r="P62" s="54">
        <v>253.6</v>
      </c>
      <c r="R62" s="55">
        <v>-21770.1</v>
      </c>
      <c r="S62" s="55">
        <v>496193.4</v>
      </c>
      <c r="T62" s="55">
        <v>17135</v>
      </c>
      <c r="U62" s="55">
        <v>25064.799999999999</v>
      </c>
      <c r="V62" s="55">
        <v>7929.9</v>
      </c>
      <c r="W62" s="55">
        <v>513328.4</v>
      </c>
      <c r="Y62" s="55">
        <v>496195</v>
      </c>
      <c r="Z62" s="55">
        <v>383591</v>
      </c>
      <c r="AA62" s="55">
        <v>112604.2</v>
      </c>
      <c r="AC62" s="55">
        <v>109718.9</v>
      </c>
      <c r="AE62" s="55">
        <v>508823.7</v>
      </c>
      <c r="AF62" s="55">
        <v>282435.40000000002</v>
      </c>
      <c r="AG62" s="55">
        <v>90041.3</v>
      </c>
      <c r="AH62" s="55">
        <v>69017.100000000006</v>
      </c>
    </row>
    <row r="63" spans="1:34">
      <c r="A63" s="54" t="s">
        <v>1813</v>
      </c>
      <c r="B63" s="55">
        <v>500912.9</v>
      </c>
      <c r="C63" s="55">
        <f>100*B63/'Quarterly working age pop'!B175</f>
        <v>0.60825560275119439</v>
      </c>
      <c r="D63" s="55">
        <v>290097.2</v>
      </c>
      <c r="E63" s="55">
        <v>284521</v>
      </c>
      <c r="F63" s="55">
        <v>236177</v>
      </c>
      <c r="G63" s="55">
        <v>15985.6</v>
      </c>
      <c r="H63" s="55">
        <v>68355.600000000006</v>
      </c>
      <c r="I63" s="55">
        <v>6498.5</v>
      </c>
      <c r="J63" s="55">
        <v>93354.5</v>
      </c>
      <c r="K63" s="55">
        <v>19696.8</v>
      </c>
      <c r="L63" s="54">
        <v>108.7</v>
      </c>
      <c r="M63" s="55">
        <v>7369.4</v>
      </c>
      <c r="N63" s="55">
        <v>77688</v>
      </c>
      <c r="O63" s="55">
        <v>70318.600000000006</v>
      </c>
      <c r="P63" s="54">
        <v>-553.29999999999995</v>
      </c>
      <c r="R63" s="55">
        <v>-11765.4</v>
      </c>
      <c r="S63" s="55">
        <v>489147.5</v>
      </c>
      <c r="T63" s="55">
        <v>15091.8</v>
      </c>
      <c r="U63" s="55">
        <v>22670</v>
      </c>
      <c r="V63" s="55">
        <v>7578.2</v>
      </c>
      <c r="W63" s="55">
        <v>504239.3</v>
      </c>
      <c r="Y63" s="55">
        <v>494319.4</v>
      </c>
      <c r="Z63" s="55">
        <v>381210.3</v>
      </c>
      <c r="AA63" s="55">
        <v>113102.1</v>
      </c>
      <c r="AC63" s="55">
        <v>104039.5</v>
      </c>
      <c r="AE63" s="55">
        <v>491813.7</v>
      </c>
      <c r="AF63" s="55">
        <v>278665.40000000002</v>
      </c>
      <c r="AG63" s="55">
        <v>77434.100000000006</v>
      </c>
      <c r="AH63" s="55">
        <v>70355.3</v>
      </c>
    </row>
    <row r="64" spans="1:34">
      <c r="A64" s="54" t="s">
        <v>1828</v>
      </c>
      <c r="B64" s="55">
        <v>480888.4</v>
      </c>
      <c r="C64" s="55">
        <f>100*B64/'Quarterly working age pop'!B176</f>
        <v>0.58541173801011803</v>
      </c>
      <c r="D64" s="55">
        <v>287608.90000000002</v>
      </c>
      <c r="E64" s="55">
        <v>281900.7</v>
      </c>
      <c r="F64" s="55">
        <v>233425</v>
      </c>
      <c r="G64" s="55">
        <v>14692.8</v>
      </c>
      <c r="H64" s="55">
        <v>66465.5</v>
      </c>
      <c r="I64" s="55">
        <v>-2405.9</v>
      </c>
      <c r="J64" s="55">
        <v>94253.3</v>
      </c>
      <c r="K64" s="55">
        <v>20358.8</v>
      </c>
      <c r="L64" s="54">
        <v>-29.8</v>
      </c>
      <c r="M64" s="54">
        <v>-971.3</v>
      </c>
      <c r="N64" s="55">
        <v>57916.6</v>
      </c>
      <c r="O64" s="55">
        <v>58887.9</v>
      </c>
      <c r="P64" s="54">
        <v>915.8</v>
      </c>
      <c r="R64" s="55">
        <v>-3780.7</v>
      </c>
      <c r="S64" s="55">
        <v>477107.7</v>
      </c>
      <c r="T64" s="55">
        <v>13318</v>
      </c>
      <c r="U64" s="55">
        <v>20604.099999999999</v>
      </c>
      <c r="V64" s="55">
        <v>7286.1</v>
      </c>
      <c r="W64" s="55">
        <v>490425.7</v>
      </c>
      <c r="Y64" s="55">
        <v>480557.6</v>
      </c>
      <c r="Z64" s="55">
        <v>365996.1</v>
      </c>
      <c r="AA64" s="55">
        <v>114495.8</v>
      </c>
      <c r="AC64" s="55">
        <v>101563.4</v>
      </c>
      <c r="AE64" s="55">
        <v>471791.6</v>
      </c>
      <c r="AF64" s="55">
        <v>276024</v>
      </c>
      <c r="AG64" s="55">
        <v>57649.3</v>
      </c>
      <c r="AH64" s="55">
        <v>58916.800000000003</v>
      </c>
    </row>
    <row r="65" spans="1:34">
      <c r="A65" s="54" t="s">
        <v>1811</v>
      </c>
      <c r="B65" s="55">
        <v>489233</v>
      </c>
      <c r="C65" s="55">
        <f>100*B65/'Quarterly working age pop'!B177</f>
        <v>0.59660170047246019</v>
      </c>
      <c r="D65" s="55">
        <v>292500.5</v>
      </c>
      <c r="E65" s="55">
        <v>286639.5</v>
      </c>
      <c r="F65" s="55">
        <v>238018.9</v>
      </c>
      <c r="G65" s="55">
        <v>13144</v>
      </c>
      <c r="H65" s="55">
        <v>63019.4</v>
      </c>
      <c r="I65" s="55">
        <v>-4863.6000000000004</v>
      </c>
      <c r="J65" s="55">
        <v>94989.2</v>
      </c>
      <c r="K65" s="55">
        <v>21908.9</v>
      </c>
      <c r="L65" s="54">
        <v>-56</v>
      </c>
      <c r="M65" s="55">
        <v>6843.8</v>
      </c>
      <c r="N65" s="55">
        <v>63256.9</v>
      </c>
      <c r="O65" s="55">
        <v>56413.1</v>
      </c>
      <c r="P65" s="55">
        <v>1746.7</v>
      </c>
      <c r="R65" s="55">
        <v>-4127.1000000000004</v>
      </c>
      <c r="S65" s="55">
        <v>485105.9</v>
      </c>
      <c r="T65" s="55">
        <v>14447.3</v>
      </c>
      <c r="U65" s="55">
        <v>20458</v>
      </c>
      <c r="V65" s="55">
        <v>6010.7</v>
      </c>
      <c r="W65" s="55">
        <v>499553.2</v>
      </c>
      <c r="Y65" s="55">
        <v>480071</v>
      </c>
      <c r="Z65" s="55">
        <v>363147.6</v>
      </c>
      <c r="AA65" s="55">
        <v>116824.8</v>
      </c>
      <c r="AC65" s="55">
        <v>98215.9</v>
      </c>
      <c r="AE65" s="55">
        <v>479944.1</v>
      </c>
      <c r="AF65" s="55">
        <v>280678.7</v>
      </c>
      <c r="AG65" s="55">
        <v>62942.6</v>
      </c>
      <c r="AH65" s="55">
        <v>56439.4</v>
      </c>
    </row>
    <row r="66" spans="1:34">
      <c r="A66" s="54" t="s">
        <v>1812</v>
      </c>
      <c r="B66" s="55">
        <v>489570.4</v>
      </c>
      <c r="C66" s="55">
        <f>100*B66/'Quarterly working age pop'!B178</f>
        <v>0.59765450828915334</v>
      </c>
      <c r="D66" s="55">
        <v>292403</v>
      </c>
      <c r="E66" s="55">
        <v>286438.09999999998</v>
      </c>
      <c r="F66" s="55">
        <v>237701.7</v>
      </c>
      <c r="G66" s="55">
        <v>12181</v>
      </c>
      <c r="H66" s="55">
        <v>62605.7</v>
      </c>
      <c r="I66" s="55">
        <v>-6446.3</v>
      </c>
      <c r="J66" s="55">
        <v>96196.7</v>
      </c>
      <c r="K66" s="55">
        <v>21707.8</v>
      </c>
      <c r="L66" s="54">
        <v>-51.6</v>
      </c>
      <c r="M66" s="55">
        <v>10076.6</v>
      </c>
      <c r="N66" s="55">
        <v>69374.2</v>
      </c>
      <c r="O66" s="55">
        <v>59297.599999999999</v>
      </c>
      <c r="P66" s="54">
        <v>897.6</v>
      </c>
      <c r="R66" s="55">
        <v>-6550.5</v>
      </c>
      <c r="S66" s="55">
        <v>483020</v>
      </c>
      <c r="T66" s="55">
        <v>13305.8</v>
      </c>
      <c r="U66" s="55">
        <v>18952.3</v>
      </c>
      <c r="V66" s="55">
        <v>5646.5</v>
      </c>
      <c r="W66" s="55">
        <v>496325.8</v>
      </c>
      <c r="Y66" s="55">
        <v>477860</v>
      </c>
      <c r="Z66" s="55">
        <v>359932.2</v>
      </c>
      <c r="AA66" s="55">
        <v>117807.9</v>
      </c>
      <c r="AC66" s="55">
        <v>96607.5</v>
      </c>
      <c r="AE66" s="55">
        <v>480249.7</v>
      </c>
      <c r="AF66" s="55">
        <v>280458.2</v>
      </c>
      <c r="AG66" s="55">
        <v>69060</v>
      </c>
      <c r="AH66" s="55">
        <v>59324.6</v>
      </c>
    </row>
    <row r="67" spans="1:34">
      <c r="A67" s="54" t="s">
        <v>1813</v>
      </c>
      <c r="B67" s="55">
        <v>497988.9</v>
      </c>
      <c r="C67" s="55">
        <f>100*B67/'Quarterly working age pop'!B179</f>
        <v>0.60948443728532653</v>
      </c>
      <c r="D67" s="55">
        <v>296372.7</v>
      </c>
      <c r="E67" s="55">
        <v>290307.7</v>
      </c>
      <c r="F67" s="55">
        <v>241429.4</v>
      </c>
      <c r="G67" s="55">
        <v>11722.9</v>
      </c>
      <c r="H67" s="55">
        <v>62781.599999999999</v>
      </c>
      <c r="I67" s="55">
        <v>-5819.5</v>
      </c>
      <c r="J67" s="55">
        <v>96540.2</v>
      </c>
      <c r="K67" s="55">
        <v>22033</v>
      </c>
      <c r="L67" s="54">
        <v>-23.8</v>
      </c>
      <c r="M67" s="55">
        <v>13564.4</v>
      </c>
      <c r="N67" s="55">
        <v>74146</v>
      </c>
      <c r="O67" s="55">
        <v>60581.599999999999</v>
      </c>
      <c r="P67" s="54">
        <v>817.3</v>
      </c>
      <c r="R67" s="55">
        <v>-8136.8</v>
      </c>
      <c r="S67" s="55">
        <v>489852.1</v>
      </c>
      <c r="T67" s="55">
        <v>11937.4</v>
      </c>
      <c r="U67" s="55">
        <v>17042.8</v>
      </c>
      <c r="V67" s="55">
        <v>5105.3999999999996</v>
      </c>
      <c r="W67" s="55">
        <v>501789.5</v>
      </c>
      <c r="Y67" s="55">
        <v>482887.2</v>
      </c>
      <c r="Z67" s="55">
        <v>364243.1</v>
      </c>
      <c r="AA67" s="55">
        <v>118526.9</v>
      </c>
      <c r="AC67" s="55">
        <v>96643.1</v>
      </c>
      <c r="AE67" s="55">
        <v>488682</v>
      </c>
      <c r="AF67" s="55">
        <v>284355.8</v>
      </c>
      <c r="AG67" s="55">
        <v>73831.5</v>
      </c>
      <c r="AH67" s="55">
        <v>60609</v>
      </c>
    </row>
    <row r="68" spans="1:34">
      <c r="A68" s="54" t="s">
        <v>1829</v>
      </c>
      <c r="B68" s="55">
        <v>505377.1</v>
      </c>
      <c r="C68" s="55">
        <f>100*B68/'Quarterly working age pop'!B180</f>
        <v>0.61940273497898535</v>
      </c>
      <c r="D68" s="55">
        <v>298534.2</v>
      </c>
      <c r="E68" s="55">
        <v>292374.59999999998</v>
      </c>
      <c r="F68" s="55">
        <v>243354.2</v>
      </c>
      <c r="G68" s="55">
        <v>12045.1</v>
      </c>
      <c r="H68" s="55">
        <v>61817.3</v>
      </c>
      <c r="I68" s="55">
        <v>-3003.2</v>
      </c>
      <c r="J68" s="55">
        <v>95958.8</v>
      </c>
      <c r="K68" s="55">
        <v>22722.6</v>
      </c>
      <c r="L68" s="54">
        <v>19</v>
      </c>
      <c r="M68" s="55">
        <v>16776.8</v>
      </c>
      <c r="N68" s="55">
        <v>78971.899999999994</v>
      </c>
      <c r="O68" s="55">
        <v>62195.1</v>
      </c>
      <c r="P68" s="54">
        <v>506.3</v>
      </c>
      <c r="R68" s="55">
        <v>-9967.5</v>
      </c>
      <c r="S68" s="55">
        <v>495409.6</v>
      </c>
      <c r="T68" s="55">
        <v>14156.5</v>
      </c>
      <c r="U68" s="55">
        <v>19249.599999999999</v>
      </c>
      <c r="V68" s="55">
        <v>5093.1000000000004</v>
      </c>
      <c r="W68" s="55">
        <v>509566.1</v>
      </c>
      <c r="Y68" s="55">
        <v>487518.3</v>
      </c>
      <c r="Z68" s="55">
        <v>368706.9</v>
      </c>
      <c r="AA68" s="55">
        <v>118709.6</v>
      </c>
      <c r="AC68" s="55">
        <v>96742.6</v>
      </c>
      <c r="AE68" s="55">
        <v>496120.6</v>
      </c>
      <c r="AF68" s="55">
        <v>286514.7</v>
      </c>
      <c r="AG68" s="55">
        <v>78658.100000000006</v>
      </c>
      <c r="AH68" s="55">
        <v>62223.8</v>
      </c>
    </row>
    <row r="69" spans="1:34">
      <c r="A69" s="54" t="s">
        <v>1811</v>
      </c>
      <c r="B69" s="55">
        <v>510926.5</v>
      </c>
      <c r="C69" s="55">
        <f>100*B69/'Quarterly working age pop'!B181</f>
        <v>0.62667786823838656</v>
      </c>
      <c r="D69" s="55">
        <v>298759.8</v>
      </c>
      <c r="E69" s="55">
        <v>292534.09999999998</v>
      </c>
      <c r="F69" s="55">
        <v>243376.4</v>
      </c>
      <c r="G69" s="55">
        <v>12215.5</v>
      </c>
      <c r="H69" s="55">
        <v>64628.6</v>
      </c>
      <c r="I69" s="54">
        <v>-748.5</v>
      </c>
      <c r="J69" s="55">
        <v>97395.199999999997</v>
      </c>
      <c r="K69" s="55">
        <v>21365.8</v>
      </c>
      <c r="L69" s="54">
        <v>-61.2</v>
      </c>
      <c r="M69" s="55">
        <v>17217</v>
      </c>
      <c r="N69" s="55">
        <v>82654</v>
      </c>
      <c r="O69" s="55">
        <v>65437</v>
      </c>
      <c r="P69" s="54">
        <v>154.30000000000001</v>
      </c>
      <c r="R69" s="55">
        <v>-10572</v>
      </c>
      <c r="S69" s="55">
        <v>500354.5</v>
      </c>
      <c r="T69" s="55">
        <v>12181.4</v>
      </c>
      <c r="U69" s="55">
        <v>17861.400000000001</v>
      </c>
      <c r="V69" s="55">
        <v>5679.9</v>
      </c>
      <c r="W69" s="55">
        <v>512535.9</v>
      </c>
      <c r="Y69" s="55">
        <v>492995</v>
      </c>
      <c r="Z69" s="55">
        <v>374288.1</v>
      </c>
      <c r="AA69" s="55">
        <v>118631.2</v>
      </c>
      <c r="AC69" s="55">
        <v>98258.8</v>
      </c>
      <c r="AE69" s="55">
        <v>502024.1</v>
      </c>
      <c r="AF69" s="55">
        <v>286881.09999999998</v>
      </c>
      <c r="AG69" s="55">
        <v>82358</v>
      </c>
      <c r="AH69" s="55">
        <v>65467.5</v>
      </c>
    </row>
    <row r="70" spans="1:34">
      <c r="A70" s="54" t="s">
        <v>1812</v>
      </c>
      <c r="B70" s="55">
        <v>518481</v>
      </c>
      <c r="C70" s="55">
        <f>100*B70/'Quarterly working age pop'!B182</f>
        <v>0.63614946058606225</v>
      </c>
      <c r="D70" s="55">
        <v>302705.2</v>
      </c>
      <c r="E70" s="55">
        <v>296413.59999999998</v>
      </c>
      <c r="F70" s="55">
        <v>247110.6</v>
      </c>
      <c r="G70" s="55">
        <v>12327.9</v>
      </c>
      <c r="H70" s="55">
        <v>65645</v>
      </c>
      <c r="I70" s="54">
        <v>806.3</v>
      </c>
      <c r="J70" s="55">
        <v>97738.6</v>
      </c>
      <c r="K70" s="55">
        <v>21364.400000000001</v>
      </c>
      <c r="L70" s="54">
        <v>-154.9</v>
      </c>
      <c r="M70" s="55">
        <v>17998.3</v>
      </c>
      <c r="N70" s="55">
        <v>84598.5</v>
      </c>
      <c r="O70" s="55">
        <v>66600.2</v>
      </c>
      <c r="P70" s="54">
        <v>50.3</v>
      </c>
      <c r="R70" s="55">
        <v>-11198.6</v>
      </c>
      <c r="S70" s="55">
        <v>507282.4</v>
      </c>
      <c r="T70" s="55">
        <v>13859.6</v>
      </c>
      <c r="U70" s="55">
        <v>18880.400000000001</v>
      </c>
      <c r="V70" s="55">
        <v>5020.8</v>
      </c>
      <c r="W70" s="55">
        <v>521142</v>
      </c>
      <c r="Y70" s="55">
        <v>499901.2</v>
      </c>
      <c r="Z70" s="55">
        <v>380979.7</v>
      </c>
      <c r="AA70" s="55">
        <v>118873.4</v>
      </c>
      <c r="AC70" s="55">
        <v>99368</v>
      </c>
      <c r="AE70" s="55">
        <v>509701.4</v>
      </c>
      <c r="AF70" s="55">
        <v>290828.90000000002</v>
      </c>
      <c r="AG70" s="55">
        <v>84301.4</v>
      </c>
      <c r="AH70" s="55">
        <v>66631.399999999994</v>
      </c>
    </row>
    <row r="71" spans="1:34">
      <c r="A71" s="54" t="s">
        <v>1813</v>
      </c>
      <c r="B71" s="55">
        <v>515752.1</v>
      </c>
      <c r="C71" s="55">
        <f>100*B71/'Quarterly working age pop'!B183</f>
        <v>0.63386792979100748</v>
      </c>
      <c r="D71" s="55">
        <v>301264.90000000002</v>
      </c>
      <c r="E71" s="55">
        <v>294845.7</v>
      </c>
      <c r="F71" s="55">
        <v>245388.5</v>
      </c>
      <c r="G71" s="55">
        <v>12692.8</v>
      </c>
      <c r="H71" s="55">
        <v>64564.2</v>
      </c>
      <c r="I71" s="54">
        <v>910.4</v>
      </c>
      <c r="J71" s="55">
        <v>98141.5</v>
      </c>
      <c r="K71" s="55">
        <v>20674.900000000001</v>
      </c>
      <c r="L71" s="54">
        <v>-66.400000000000006</v>
      </c>
      <c r="M71" s="55">
        <v>17591.7</v>
      </c>
      <c r="N71" s="55">
        <v>84682.5</v>
      </c>
      <c r="O71" s="55">
        <v>67090.8</v>
      </c>
      <c r="P71" s="54">
        <v>-22</v>
      </c>
      <c r="R71" s="55">
        <v>-12374.1</v>
      </c>
      <c r="S71" s="55">
        <v>503378.1</v>
      </c>
      <c r="T71" s="55">
        <v>14182.8</v>
      </c>
      <c r="U71" s="55">
        <v>19939.599999999999</v>
      </c>
      <c r="V71" s="55">
        <v>5756.8</v>
      </c>
      <c r="W71" s="55">
        <v>517560.9</v>
      </c>
      <c r="Y71" s="55">
        <v>497663.6</v>
      </c>
      <c r="Z71" s="55">
        <v>378968.1</v>
      </c>
      <c r="AA71" s="55">
        <v>118642.6</v>
      </c>
      <c r="AC71" s="55">
        <v>97972.5</v>
      </c>
      <c r="AE71" s="55">
        <v>507147.3</v>
      </c>
      <c r="AF71" s="55">
        <v>289355.90000000002</v>
      </c>
      <c r="AG71" s="55">
        <v>84385.9</v>
      </c>
      <c r="AH71" s="55">
        <v>67122.3</v>
      </c>
    </row>
    <row r="72" spans="1:34">
      <c r="A72" s="54" t="s">
        <v>1830</v>
      </c>
      <c r="B72" s="55">
        <v>505962.6</v>
      </c>
      <c r="C72" s="55">
        <f>100*B72/'Quarterly working age pop'!B184</f>
        <v>0.62426239437496167</v>
      </c>
      <c r="D72" s="55">
        <v>295972.8</v>
      </c>
      <c r="E72" s="55">
        <v>289363.40000000002</v>
      </c>
      <c r="F72" s="55">
        <v>239840.5</v>
      </c>
      <c r="G72" s="55">
        <v>12853</v>
      </c>
      <c r="H72" s="55">
        <v>64687.6</v>
      </c>
      <c r="I72" s="55">
        <v>-1299</v>
      </c>
      <c r="J72" s="55">
        <v>98102.6</v>
      </c>
      <c r="K72" s="55">
        <v>19989.5</v>
      </c>
      <c r="L72" s="54">
        <v>-77.900000000000006</v>
      </c>
      <c r="M72" s="55">
        <v>16024.9</v>
      </c>
      <c r="N72" s="55">
        <v>83909.5</v>
      </c>
      <c r="O72" s="55">
        <v>67884.600000000006</v>
      </c>
      <c r="P72" s="54">
        <v>-291</v>
      </c>
      <c r="R72" s="55">
        <v>-15154</v>
      </c>
      <c r="S72" s="55">
        <v>490808.6</v>
      </c>
      <c r="T72" s="55">
        <v>15350.9</v>
      </c>
      <c r="U72" s="55">
        <v>21099.599999999999</v>
      </c>
      <c r="V72" s="55">
        <v>5748.7</v>
      </c>
      <c r="W72" s="55">
        <v>506159.5</v>
      </c>
      <c r="Y72" s="55">
        <v>489641.8</v>
      </c>
      <c r="Z72" s="55">
        <v>371676.4</v>
      </c>
      <c r="AA72" s="55">
        <v>117878.6</v>
      </c>
      <c r="AC72" s="55">
        <v>97546.3</v>
      </c>
      <c r="AE72" s="55">
        <v>497461</v>
      </c>
      <c r="AF72" s="55">
        <v>283948.2</v>
      </c>
      <c r="AG72" s="55">
        <v>83611.5</v>
      </c>
      <c r="AH72" s="55">
        <v>67916.3</v>
      </c>
    </row>
    <row r="73" spans="1:34">
      <c r="A73" s="54" t="s">
        <v>1811</v>
      </c>
      <c r="B73" s="55">
        <v>502606.9</v>
      </c>
      <c r="C73" s="55">
        <f>100*B73/'Quarterly working age pop'!B185</f>
        <v>0.62416912421771464</v>
      </c>
      <c r="D73" s="55">
        <v>299310.3</v>
      </c>
      <c r="E73" s="55">
        <v>292515</v>
      </c>
      <c r="F73" s="55">
        <v>243052.6</v>
      </c>
      <c r="G73" s="55">
        <v>12603.7</v>
      </c>
      <c r="H73" s="55">
        <v>64627.199999999997</v>
      </c>
      <c r="I73" s="55">
        <v>-3025.7</v>
      </c>
      <c r="J73" s="55">
        <v>98456.3</v>
      </c>
      <c r="K73" s="55">
        <v>20615.8</v>
      </c>
      <c r="L73" s="54">
        <v>37.799999999999997</v>
      </c>
      <c r="M73" s="55">
        <v>9936.2999999999993</v>
      </c>
      <c r="N73" s="55">
        <v>77749.5</v>
      </c>
      <c r="O73" s="55">
        <v>67813.2</v>
      </c>
      <c r="P73" s="54">
        <v>45.2</v>
      </c>
      <c r="R73" s="55">
        <v>-16578.400000000001</v>
      </c>
      <c r="S73" s="55">
        <v>486028.5</v>
      </c>
      <c r="T73" s="55">
        <v>15437.3</v>
      </c>
      <c r="U73" s="55">
        <v>21201.7</v>
      </c>
      <c r="V73" s="55">
        <v>5764.4</v>
      </c>
      <c r="W73" s="55">
        <v>501465.8</v>
      </c>
      <c r="Y73" s="55">
        <v>491959.7</v>
      </c>
      <c r="Z73" s="55">
        <v>372846.8</v>
      </c>
      <c r="AA73" s="55">
        <v>119010.8</v>
      </c>
      <c r="AC73" s="55">
        <v>97880.8</v>
      </c>
      <c r="AE73" s="55">
        <v>494525.2</v>
      </c>
      <c r="AF73" s="55">
        <v>287505.5</v>
      </c>
      <c r="AG73" s="55">
        <v>77421.399999999994</v>
      </c>
      <c r="AH73" s="55">
        <v>67844.800000000003</v>
      </c>
    </row>
    <row r="74" spans="1:34">
      <c r="A74" s="54" t="s">
        <v>1812</v>
      </c>
      <c r="B74" s="55">
        <v>516194.8</v>
      </c>
      <c r="C74" s="55">
        <f>100*B74/'Quarterly working age pop'!B186</f>
        <v>0.64122799311372114</v>
      </c>
      <c r="D74" s="55">
        <v>304087</v>
      </c>
      <c r="E74" s="55">
        <v>297124.2</v>
      </c>
      <c r="F74" s="55">
        <v>247502.5</v>
      </c>
      <c r="G74" s="55">
        <v>13327.7</v>
      </c>
      <c r="H74" s="55">
        <v>66218.8</v>
      </c>
      <c r="I74" s="55">
        <v>-1008.6</v>
      </c>
      <c r="J74" s="55">
        <v>98575.8</v>
      </c>
      <c r="K74" s="55">
        <v>19948.5</v>
      </c>
      <c r="L74" s="54">
        <v>68.2</v>
      </c>
      <c r="M74" s="55">
        <v>15345.2</v>
      </c>
      <c r="N74" s="55">
        <v>85375</v>
      </c>
      <c r="O74" s="55">
        <v>70029.8</v>
      </c>
      <c r="P74" s="54">
        <v>-367.8</v>
      </c>
      <c r="R74" s="55">
        <v>-18547.599999999999</v>
      </c>
      <c r="S74" s="55">
        <v>497647.2</v>
      </c>
      <c r="T74" s="55">
        <v>15258.9</v>
      </c>
      <c r="U74" s="55">
        <v>21461.3</v>
      </c>
      <c r="V74" s="55">
        <v>6202.4</v>
      </c>
      <c r="W74" s="55">
        <v>512906.2</v>
      </c>
      <c r="Y74" s="55">
        <v>500586</v>
      </c>
      <c r="Z74" s="55">
        <v>382105.8</v>
      </c>
      <c r="AA74" s="55">
        <v>118466.7</v>
      </c>
      <c r="AC74" s="55">
        <v>99487.2</v>
      </c>
      <c r="AE74" s="55">
        <v>508239.4</v>
      </c>
      <c r="AF74" s="55">
        <v>292202.7</v>
      </c>
      <c r="AG74" s="55">
        <v>85047</v>
      </c>
      <c r="AH74" s="55">
        <v>70062.399999999994</v>
      </c>
    </row>
    <row r="75" spans="1:34">
      <c r="A75" s="54" t="s">
        <v>1813</v>
      </c>
      <c r="B75" s="55">
        <v>517296</v>
      </c>
      <c r="C75" s="55">
        <f>100*B75/'Quarterly working age pop'!B187</f>
        <v>0.63871674058820205</v>
      </c>
      <c r="D75" s="55">
        <v>305294.59999999998</v>
      </c>
      <c r="E75" s="55">
        <v>298168.40000000002</v>
      </c>
      <c r="F75" s="55">
        <v>248392.4</v>
      </c>
      <c r="G75" s="55">
        <v>13013.6</v>
      </c>
      <c r="H75" s="55">
        <v>71749.399999999994</v>
      </c>
      <c r="I75" s="55">
        <v>-1818.7</v>
      </c>
      <c r="J75" s="55">
        <v>98870</v>
      </c>
      <c r="K75" s="55">
        <v>18975</v>
      </c>
      <c r="L75" s="54">
        <v>3.8</v>
      </c>
      <c r="M75" s="55">
        <v>11625.3</v>
      </c>
      <c r="N75" s="55">
        <v>82689.100000000006</v>
      </c>
      <c r="O75" s="55">
        <v>71063.899999999994</v>
      </c>
      <c r="P75" s="54">
        <v>-416.9</v>
      </c>
      <c r="R75" s="55">
        <v>-19052.8</v>
      </c>
      <c r="S75" s="55">
        <v>498243.1</v>
      </c>
      <c r="T75" s="55">
        <v>15434.9</v>
      </c>
      <c r="U75" s="55">
        <v>21530.1</v>
      </c>
      <c r="V75" s="55">
        <v>6095.1</v>
      </c>
      <c r="W75" s="55">
        <v>513678.1</v>
      </c>
      <c r="Y75" s="55">
        <v>505267.9</v>
      </c>
      <c r="Z75" s="55">
        <v>387652.7</v>
      </c>
      <c r="AA75" s="55">
        <v>117669.9</v>
      </c>
      <c r="AC75" s="55">
        <v>103522.6</v>
      </c>
      <c r="AE75" s="55">
        <v>509392.8</v>
      </c>
      <c r="AF75" s="55">
        <v>293285.59999999998</v>
      </c>
      <c r="AG75" s="55">
        <v>82360.2</v>
      </c>
      <c r="AH75" s="55">
        <v>71096.899999999994</v>
      </c>
    </row>
    <row r="76" spans="1:34">
      <c r="A76" s="54" t="s">
        <v>1831</v>
      </c>
      <c r="B76" s="55">
        <v>522624.1</v>
      </c>
      <c r="C76" s="55">
        <f>100*B76/'Quarterly working age pop'!B188</f>
        <v>0.64735127839055584</v>
      </c>
      <c r="D76" s="55">
        <v>306956.09999999998</v>
      </c>
      <c r="E76" s="55">
        <v>299671.8</v>
      </c>
      <c r="F76" s="55">
        <v>249732.7</v>
      </c>
      <c r="G76" s="55">
        <v>12736.3</v>
      </c>
      <c r="H76" s="55">
        <v>69159.3</v>
      </c>
      <c r="I76" s="54">
        <v>546.1</v>
      </c>
      <c r="J76" s="55">
        <v>100154.1</v>
      </c>
      <c r="K76" s="55">
        <v>20932.400000000001</v>
      </c>
      <c r="L76" s="54">
        <v>33.9</v>
      </c>
      <c r="M76" s="55">
        <v>12412.3</v>
      </c>
      <c r="N76" s="55">
        <v>84719.2</v>
      </c>
      <c r="O76" s="55">
        <v>72306.899999999994</v>
      </c>
      <c r="P76" s="54">
        <v>-306.39999999999998</v>
      </c>
      <c r="R76" s="55">
        <v>-19906.2</v>
      </c>
      <c r="S76" s="55">
        <v>502717.8</v>
      </c>
      <c r="T76" s="55">
        <v>15583.2</v>
      </c>
      <c r="U76" s="55">
        <v>21951.1</v>
      </c>
      <c r="V76" s="55">
        <v>6367.9</v>
      </c>
      <c r="W76" s="55">
        <v>518301</v>
      </c>
      <c r="Y76" s="55">
        <v>510023</v>
      </c>
      <c r="Z76" s="55">
        <v>388962.7</v>
      </c>
      <c r="AA76" s="55">
        <v>121031.2</v>
      </c>
      <c r="AC76" s="55">
        <v>102777.3</v>
      </c>
      <c r="AE76" s="55">
        <v>514715.2</v>
      </c>
      <c r="AF76" s="55">
        <v>294809.3</v>
      </c>
      <c r="AG76" s="55">
        <v>84391.7</v>
      </c>
      <c r="AH76" s="55">
        <v>72340.600000000006</v>
      </c>
    </row>
    <row r="77" spans="1:34">
      <c r="A77" s="54" t="s">
        <v>1811</v>
      </c>
      <c r="B77" s="55">
        <v>519862.2</v>
      </c>
      <c r="C77" s="55">
        <f>100*B77/'Quarterly working age pop'!B189</f>
        <v>0.64527039743317849</v>
      </c>
      <c r="D77" s="55">
        <v>309257.7</v>
      </c>
      <c r="E77" s="55">
        <v>301763</v>
      </c>
      <c r="F77" s="55">
        <v>251661</v>
      </c>
      <c r="G77" s="55">
        <v>13268</v>
      </c>
      <c r="H77" s="55">
        <v>69769.3</v>
      </c>
      <c r="I77" s="55">
        <v>-2220.6</v>
      </c>
      <c r="J77" s="55">
        <v>99595.3</v>
      </c>
      <c r="K77" s="55">
        <v>20576.400000000001</v>
      </c>
      <c r="L77" s="54">
        <v>-3.2</v>
      </c>
      <c r="M77" s="55">
        <v>10526.9</v>
      </c>
      <c r="N77" s="55">
        <v>84572.3</v>
      </c>
      <c r="O77" s="55">
        <v>74045.399999999994</v>
      </c>
      <c r="P77" s="54">
        <v>-907.4</v>
      </c>
      <c r="R77" s="55">
        <v>-19244.5</v>
      </c>
      <c r="S77" s="55">
        <v>500617.8</v>
      </c>
      <c r="T77" s="55">
        <v>15698.3</v>
      </c>
      <c r="U77" s="55">
        <v>22253.5</v>
      </c>
      <c r="V77" s="55">
        <v>6555.2</v>
      </c>
      <c r="W77" s="55">
        <v>516316.1</v>
      </c>
      <c r="Y77" s="55">
        <v>509488.3</v>
      </c>
      <c r="Z77" s="55">
        <v>389446.1</v>
      </c>
      <c r="AA77" s="55">
        <v>120053.6</v>
      </c>
      <c r="AC77" s="55">
        <v>103542.8</v>
      </c>
      <c r="AE77" s="55">
        <v>511855.8</v>
      </c>
      <c r="AF77" s="55">
        <v>296855.59999999998</v>
      </c>
      <c r="AG77" s="55">
        <v>84216.9</v>
      </c>
      <c r="AH77" s="55">
        <v>74079.899999999994</v>
      </c>
    </row>
    <row r="78" spans="1:34">
      <c r="A78" s="54" t="s">
        <v>1812</v>
      </c>
      <c r="B78" s="55">
        <v>517864.9</v>
      </c>
      <c r="C78" s="55">
        <f>100*B78/'Quarterly working age pop'!B190</f>
        <v>0.64505609850016254</v>
      </c>
      <c r="D78" s="55">
        <v>308265</v>
      </c>
      <c r="E78" s="55">
        <v>300561.09999999998</v>
      </c>
      <c r="F78" s="55">
        <v>250311.2</v>
      </c>
      <c r="G78" s="55">
        <v>13641.1</v>
      </c>
      <c r="H78" s="55">
        <v>69021.8</v>
      </c>
      <c r="I78" s="54">
        <v>-444.4</v>
      </c>
      <c r="J78" s="55">
        <v>100059.3</v>
      </c>
      <c r="K78" s="55">
        <v>19869.599999999999</v>
      </c>
      <c r="L78" s="54">
        <v>13.1</v>
      </c>
      <c r="M78" s="55">
        <v>7916.5</v>
      </c>
      <c r="N78" s="55">
        <v>81428.2</v>
      </c>
      <c r="O78" s="55">
        <v>73511.7</v>
      </c>
      <c r="P78" s="54">
        <v>-477.1</v>
      </c>
      <c r="R78" s="55">
        <v>-18130.5</v>
      </c>
      <c r="S78" s="55">
        <v>499734.4</v>
      </c>
      <c r="T78" s="55">
        <v>16012</v>
      </c>
      <c r="U78" s="55">
        <v>22213.9</v>
      </c>
      <c r="V78" s="55">
        <v>6201.9</v>
      </c>
      <c r="W78" s="55">
        <v>515746.4</v>
      </c>
      <c r="Y78" s="55">
        <v>509795.1</v>
      </c>
      <c r="Z78" s="55">
        <v>390034.7</v>
      </c>
      <c r="AA78" s="55">
        <v>119788.8</v>
      </c>
      <c r="AC78" s="55">
        <v>102457.1</v>
      </c>
      <c r="AE78" s="55">
        <v>509824.3</v>
      </c>
      <c r="AF78" s="55">
        <v>295623.59999999998</v>
      </c>
      <c r="AG78" s="55">
        <v>81070</v>
      </c>
      <c r="AH78" s="55">
        <v>73545.899999999994</v>
      </c>
    </row>
    <row r="79" spans="1:34">
      <c r="A79" s="54" t="s">
        <v>1813</v>
      </c>
      <c r="B79" s="55">
        <v>517174.9</v>
      </c>
      <c r="C79" s="55">
        <f>100*B79/'Quarterly working age pop'!B191</f>
        <v>0.64698512090226834</v>
      </c>
      <c r="D79" s="55">
        <v>308298.59999999998</v>
      </c>
      <c r="E79" s="55">
        <v>300494.09999999998</v>
      </c>
      <c r="F79" s="55">
        <v>250084.8</v>
      </c>
      <c r="G79" s="55">
        <v>13822.5</v>
      </c>
      <c r="H79" s="55">
        <v>68896.399999999994</v>
      </c>
      <c r="I79" s="55">
        <v>-1046.0999999999999</v>
      </c>
      <c r="J79" s="55">
        <v>100733.5</v>
      </c>
      <c r="K79" s="55">
        <v>19748.3</v>
      </c>
      <c r="L79" s="54">
        <v>-24.1</v>
      </c>
      <c r="M79" s="55">
        <v>6712.3</v>
      </c>
      <c r="N79" s="55">
        <v>78367.199999999997</v>
      </c>
      <c r="O79" s="55">
        <v>71654.899999999994</v>
      </c>
      <c r="P79" s="54">
        <v>33.6</v>
      </c>
      <c r="R79" s="55">
        <v>-18247.7</v>
      </c>
      <c r="S79" s="55">
        <v>498927.3</v>
      </c>
      <c r="T79" s="55">
        <v>16466.8</v>
      </c>
      <c r="U79" s="55">
        <v>23062.2</v>
      </c>
      <c r="V79" s="55">
        <v>6595.4</v>
      </c>
      <c r="W79" s="55">
        <v>515394</v>
      </c>
      <c r="Y79" s="55">
        <v>509756.5</v>
      </c>
      <c r="Z79" s="55">
        <v>389488.6</v>
      </c>
      <c r="AA79" s="55">
        <v>120276.5</v>
      </c>
      <c r="AC79" s="55">
        <v>102397.2</v>
      </c>
      <c r="AE79" s="55">
        <v>509130.3</v>
      </c>
      <c r="AF79" s="55">
        <v>295532.90000000002</v>
      </c>
      <c r="AG79" s="55">
        <v>78008.100000000006</v>
      </c>
      <c r="AH79" s="55">
        <v>71688.3</v>
      </c>
    </row>
    <row r="80" spans="1:34">
      <c r="A80" s="54" t="s">
        <v>1832</v>
      </c>
      <c r="B80" s="55">
        <v>523955.4</v>
      </c>
      <c r="C80" s="55">
        <f>100*B80/'Quarterly working age pop'!B192</f>
        <v>0.65897500386411789</v>
      </c>
      <c r="D80" s="55">
        <v>311990</v>
      </c>
      <c r="E80" s="55">
        <v>304196.3</v>
      </c>
      <c r="F80" s="55">
        <v>253610.8</v>
      </c>
      <c r="G80" s="55">
        <v>13939.7</v>
      </c>
      <c r="H80" s="55">
        <v>67694</v>
      </c>
      <c r="I80" s="55">
        <v>-1323.6</v>
      </c>
      <c r="J80" s="55">
        <v>101684</v>
      </c>
      <c r="K80" s="55">
        <v>20902.7</v>
      </c>
      <c r="L80" s="54">
        <v>-111.8</v>
      </c>
      <c r="M80" s="55">
        <v>9184.2000000000007</v>
      </c>
      <c r="N80" s="55">
        <v>81274.2</v>
      </c>
      <c r="O80" s="55">
        <v>72090.100000000006</v>
      </c>
      <c r="P80" s="54">
        <v>-3.9</v>
      </c>
      <c r="R80" s="55">
        <v>-20051</v>
      </c>
      <c r="S80" s="55">
        <v>503904.3</v>
      </c>
      <c r="T80" s="55">
        <v>16853.900000000001</v>
      </c>
      <c r="U80" s="55">
        <v>23949.8</v>
      </c>
      <c r="V80" s="55">
        <v>7095.9</v>
      </c>
      <c r="W80" s="55">
        <v>520758.2</v>
      </c>
      <c r="Y80" s="55">
        <v>514127.4</v>
      </c>
      <c r="Z80" s="55">
        <v>391783.7</v>
      </c>
      <c r="AA80" s="55">
        <v>122306.8</v>
      </c>
      <c r="AC80" s="55">
        <v>102584.3</v>
      </c>
      <c r="AE80" s="55">
        <v>515839</v>
      </c>
      <c r="AF80" s="55">
        <v>299187.90000000002</v>
      </c>
      <c r="AG80" s="55">
        <v>80915.5</v>
      </c>
      <c r="AH80" s="55">
        <v>72123.7</v>
      </c>
    </row>
    <row r="81" spans="1:34">
      <c r="A81" s="54" t="s">
        <v>1811</v>
      </c>
      <c r="B81" s="55">
        <v>527045.1</v>
      </c>
      <c r="C81" s="55">
        <f>100*B81/'Quarterly working age pop'!B193</f>
        <v>0.66496797214768977</v>
      </c>
      <c r="D81" s="55">
        <v>315055.09999999998</v>
      </c>
      <c r="E81" s="55">
        <v>307287.7</v>
      </c>
      <c r="F81" s="55">
        <v>256525.9</v>
      </c>
      <c r="G81" s="55">
        <v>14148.2</v>
      </c>
      <c r="H81" s="55">
        <v>69540.399999999994</v>
      </c>
      <c r="I81" s="55">
        <v>-4148.6000000000004</v>
      </c>
      <c r="J81" s="55">
        <v>102163.1</v>
      </c>
      <c r="K81" s="55">
        <v>21456.2</v>
      </c>
      <c r="L81" s="54">
        <v>1.1000000000000001</v>
      </c>
      <c r="M81" s="55">
        <v>9453</v>
      </c>
      <c r="N81" s="55">
        <v>84015.7</v>
      </c>
      <c r="O81" s="55">
        <v>74562.600000000006</v>
      </c>
      <c r="P81" s="54">
        <v>-623.5</v>
      </c>
      <c r="R81" s="55">
        <v>-19727.099999999999</v>
      </c>
      <c r="S81" s="55">
        <v>507318</v>
      </c>
      <c r="T81" s="55">
        <v>20369.7</v>
      </c>
      <c r="U81" s="55">
        <v>27601.8</v>
      </c>
      <c r="V81" s="55">
        <v>7232.1</v>
      </c>
      <c r="W81" s="55">
        <v>527687.69999999995</v>
      </c>
      <c r="Y81" s="55">
        <v>517464.6</v>
      </c>
      <c r="Z81" s="55">
        <v>393889.5</v>
      </c>
      <c r="AA81" s="55">
        <v>123518.2</v>
      </c>
      <c r="AC81" s="55">
        <v>105185.60000000001</v>
      </c>
      <c r="AE81" s="55">
        <v>518938.5</v>
      </c>
      <c r="AF81" s="55">
        <v>302265.3</v>
      </c>
      <c r="AG81" s="55">
        <v>83683.600000000006</v>
      </c>
      <c r="AH81" s="55">
        <v>74597.399999999994</v>
      </c>
    </row>
    <row r="82" spans="1:34">
      <c r="A82" s="54" t="s">
        <v>1812</v>
      </c>
      <c r="B82" s="55">
        <v>530176.4</v>
      </c>
      <c r="C82" s="55">
        <f>100*B82/'Quarterly working age pop'!B194</f>
        <v>0.67096554905160355</v>
      </c>
      <c r="D82" s="55">
        <v>316080.09999999998</v>
      </c>
      <c r="E82" s="55">
        <v>308286.5</v>
      </c>
      <c r="F82" s="55">
        <v>257350.2</v>
      </c>
      <c r="G82" s="55">
        <v>14808.2</v>
      </c>
      <c r="H82" s="55">
        <v>70057.7</v>
      </c>
      <c r="I82" s="55">
        <v>-2835.9</v>
      </c>
      <c r="J82" s="55">
        <v>102127.3</v>
      </c>
      <c r="K82" s="55">
        <v>22565.3</v>
      </c>
      <c r="L82" s="54">
        <v>-90.1</v>
      </c>
      <c r="M82" s="55">
        <v>7993.4</v>
      </c>
      <c r="N82" s="55">
        <v>83833.600000000006</v>
      </c>
      <c r="O82" s="55">
        <v>75840.100000000006</v>
      </c>
      <c r="P82" s="54">
        <v>-529.5</v>
      </c>
      <c r="R82" s="55">
        <v>-21106</v>
      </c>
      <c r="S82" s="55">
        <v>509070.4</v>
      </c>
      <c r="T82" s="55">
        <v>18809.400000000001</v>
      </c>
      <c r="U82" s="55">
        <v>26447.9</v>
      </c>
      <c r="V82" s="55">
        <v>7638.5</v>
      </c>
      <c r="W82" s="55">
        <v>527879.9</v>
      </c>
      <c r="Y82" s="55">
        <v>522140.1</v>
      </c>
      <c r="Z82" s="55">
        <v>397559.2</v>
      </c>
      <c r="AA82" s="55">
        <v>124527.5</v>
      </c>
      <c r="AC82" s="55">
        <v>107565.6</v>
      </c>
      <c r="AE82" s="55">
        <v>522102.9</v>
      </c>
      <c r="AF82" s="55">
        <v>303300.09999999998</v>
      </c>
      <c r="AG82" s="55">
        <v>83503.199999999997</v>
      </c>
      <c r="AH82" s="55">
        <v>75875.5</v>
      </c>
    </row>
    <row r="83" spans="1:34">
      <c r="A83" s="54" t="s">
        <v>1813</v>
      </c>
      <c r="B83" s="55">
        <v>529102.5</v>
      </c>
      <c r="C83" s="55">
        <f>100*B83/'Quarterly working age pop'!B195</f>
        <v>0.67117447723921009</v>
      </c>
      <c r="D83" s="55">
        <v>315335</v>
      </c>
      <c r="E83" s="55">
        <v>307484</v>
      </c>
      <c r="F83" s="55">
        <v>256370.1</v>
      </c>
      <c r="G83" s="55">
        <v>15243</v>
      </c>
      <c r="H83" s="55">
        <v>71113.600000000006</v>
      </c>
      <c r="I83" s="55">
        <v>-2480.8000000000002</v>
      </c>
      <c r="J83" s="55">
        <v>102219.7</v>
      </c>
      <c r="K83" s="55">
        <v>22630.6</v>
      </c>
      <c r="L83" s="54">
        <v>43.9</v>
      </c>
      <c r="M83" s="55">
        <v>5788.4</v>
      </c>
      <c r="N83" s="55">
        <v>83689.100000000006</v>
      </c>
      <c r="O83" s="55">
        <v>77900.600000000006</v>
      </c>
      <c r="P83" s="54">
        <v>-790.9</v>
      </c>
      <c r="R83" s="55">
        <v>-22451.7</v>
      </c>
      <c r="S83" s="55">
        <v>506650.8</v>
      </c>
      <c r="T83" s="55">
        <v>18364.7</v>
      </c>
      <c r="U83" s="55">
        <v>25763.7</v>
      </c>
      <c r="V83" s="55">
        <v>7399</v>
      </c>
      <c r="W83" s="55">
        <v>525015.5</v>
      </c>
      <c r="Y83" s="55">
        <v>523673.7</v>
      </c>
      <c r="Z83" s="55">
        <v>398741.9</v>
      </c>
      <c r="AA83" s="55">
        <v>124878.6</v>
      </c>
      <c r="AC83" s="55">
        <v>109120.5</v>
      </c>
      <c r="AE83" s="55">
        <v>521050.3</v>
      </c>
      <c r="AF83" s="55">
        <v>302517.3</v>
      </c>
      <c r="AG83" s="55">
        <v>83360.100000000006</v>
      </c>
      <c r="AH83" s="55">
        <v>77936.899999999994</v>
      </c>
    </row>
    <row r="84" spans="1:34">
      <c r="A84" s="54" t="s">
        <v>1833</v>
      </c>
      <c r="B84" s="55">
        <v>535011</v>
      </c>
      <c r="C84" s="55">
        <f>100*B84/'Quarterly working age pop'!B196</f>
        <v>0.68258382696301245</v>
      </c>
      <c r="D84" s="55">
        <v>321816.40000000002</v>
      </c>
      <c r="E84" s="55">
        <v>313884.79999999999</v>
      </c>
      <c r="F84" s="55">
        <v>262570.2</v>
      </c>
      <c r="G84" s="55">
        <v>15553.3</v>
      </c>
      <c r="H84" s="55">
        <v>74682.5</v>
      </c>
      <c r="I84" s="55">
        <v>-5125.6000000000004</v>
      </c>
      <c r="J84" s="55">
        <v>101983.7</v>
      </c>
      <c r="K84" s="55">
        <v>22474.400000000001</v>
      </c>
      <c r="L84" s="54">
        <v>44.3</v>
      </c>
      <c r="M84" s="55">
        <v>5942.9</v>
      </c>
      <c r="N84" s="55">
        <v>88419.7</v>
      </c>
      <c r="O84" s="55">
        <v>82476.7</v>
      </c>
      <c r="P84" s="55">
        <v>-2360.9</v>
      </c>
      <c r="R84" s="55">
        <v>-24642.2</v>
      </c>
      <c r="S84" s="55">
        <v>510368.8</v>
      </c>
      <c r="T84" s="55">
        <v>17524.400000000001</v>
      </c>
      <c r="U84" s="55">
        <v>25828.5</v>
      </c>
      <c r="V84" s="55">
        <v>8304.1</v>
      </c>
      <c r="W84" s="55">
        <v>527893.19999999995</v>
      </c>
      <c r="Y84" s="55">
        <v>530663.9</v>
      </c>
      <c r="Z84" s="55">
        <v>406211.2</v>
      </c>
      <c r="AA84" s="55">
        <v>124490.1</v>
      </c>
      <c r="AC84" s="55">
        <v>112736.3</v>
      </c>
      <c r="AE84" s="55">
        <v>526897.5</v>
      </c>
      <c r="AF84" s="55">
        <v>308870.90000000002</v>
      </c>
      <c r="AG84" s="55">
        <v>88090</v>
      </c>
      <c r="AH84" s="55">
        <v>82515.199999999997</v>
      </c>
    </row>
    <row r="85" spans="1:34">
      <c r="A85" s="54" t="s">
        <v>1811</v>
      </c>
      <c r="B85" s="55">
        <v>524635.69999999995</v>
      </c>
      <c r="C85" s="55">
        <f>100*B85/'Quarterly working age pop'!B197</f>
        <v>0.67158721349344663</v>
      </c>
      <c r="D85" s="55">
        <v>305878.3</v>
      </c>
      <c r="E85" s="55">
        <v>297859.59999999998</v>
      </c>
      <c r="F85" s="55">
        <v>246458</v>
      </c>
      <c r="G85" s="55">
        <v>13861.8</v>
      </c>
      <c r="H85" s="55">
        <v>71219.5</v>
      </c>
      <c r="I85" s="54">
        <v>719.6</v>
      </c>
      <c r="J85" s="55">
        <v>102099.4</v>
      </c>
      <c r="K85" s="55">
        <v>22527</v>
      </c>
      <c r="L85" s="54">
        <v>45.5</v>
      </c>
      <c r="M85" s="55">
        <v>9628.7000000000007</v>
      </c>
      <c r="N85" s="55">
        <v>88913.2</v>
      </c>
      <c r="O85" s="55">
        <v>79284.5</v>
      </c>
      <c r="P85" s="55">
        <v>-1344.3</v>
      </c>
      <c r="R85" s="55">
        <v>-22149.3</v>
      </c>
      <c r="S85" s="55">
        <v>502486.4</v>
      </c>
      <c r="T85" s="55">
        <v>18536.900000000001</v>
      </c>
      <c r="U85" s="55">
        <v>27301.200000000001</v>
      </c>
      <c r="V85" s="55">
        <v>8764.2999999999993</v>
      </c>
      <c r="W85" s="55">
        <v>521023.3</v>
      </c>
      <c r="Y85" s="55">
        <v>516273.7</v>
      </c>
      <c r="Z85" s="55">
        <v>391484.1</v>
      </c>
      <c r="AA85" s="55">
        <v>124669.3</v>
      </c>
      <c r="AC85" s="55">
        <v>107636.8</v>
      </c>
      <c r="AE85" s="55">
        <v>516674.4</v>
      </c>
      <c r="AF85" s="55">
        <v>292997.90000000002</v>
      </c>
      <c r="AG85" s="55">
        <v>88591.1</v>
      </c>
      <c r="AH85" s="55">
        <v>79321.399999999994</v>
      </c>
    </row>
    <row r="86" spans="1:34">
      <c r="A86" s="54" t="s">
        <v>1812</v>
      </c>
      <c r="B86" s="55">
        <v>522875.5</v>
      </c>
      <c r="C86" s="55">
        <f>100*B86/'Quarterly working age pop'!B198</f>
        <v>0.67115163519280852</v>
      </c>
      <c r="D86" s="55">
        <v>306822.7</v>
      </c>
      <c r="E86" s="55">
        <v>298719.8</v>
      </c>
      <c r="F86" s="55">
        <v>247177.9</v>
      </c>
      <c r="G86" s="55">
        <v>12988.1</v>
      </c>
      <c r="H86" s="55">
        <v>71186.7</v>
      </c>
      <c r="I86" s="55">
        <v>-1967</v>
      </c>
      <c r="J86" s="55">
        <v>102371.7</v>
      </c>
      <c r="K86" s="55">
        <v>22915.1</v>
      </c>
      <c r="L86" s="54">
        <v>67.400000000000006</v>
      </c>
      <c r="M86" s="55">
        <v>10497.2</v>
      </c>
      <c r="N86" s="55">
        <v>90501.5</v>
      </c>
      <c r="O86" s="55">
        <v>80004.3</v>
      </c>
      <c r="P86" s="55">
        <v>-2006.4</v>
      </c>
      <c r="R86" s="55">
        <v>-23801.4</v>
      </c>
      <c r="S86" s="55">
        <v>499074.1</v>
      </c>
      <c r="T86" s="55">
        <v>20605.3</v>
      </c>
      <c r="U86" s="55">
        <v>30047.3</v>
      </c>
      <c r="V86" s="55">
        <v>9442</v>
      </c>
      <c r="W86" s="55">
        <v>519679.4</v>
      </c>
      <c r="Y86" s="55">
        <v>514015.4</v>
      </c>
      <c r="Z86" s="55">
        <v>388449.8</v>
      </c>
      <c r="AA86" s="55">
        <v>125390.2</v>
      </c>
      <c r="AC86" s="55">
        <v>107083.8</v>
      </c>
      <c r="AE86" s="55">
        <v>514917.2</v>
      </c>
      <c r="AF86" s="55">
        <v>293845.09999999998</v>
      </c>
      <c r="AG86" s="55">
        <v>90180.1</v>
      </c>
      <c r="AH86" s="55">
        <v>80041.600000000006</v>
      </c>
    </row>
    <row r="87" spans="1:34">
      <c r="A87" s="54" t="s">
        <v>1813</v>
      </c>
      <c r="B87" s="55">
        <v>524687.80000000005</v>
      </c>
      <c r="C87" s="55">
        <f>100*B87/'Quarterly working age pop'!B199</f>
        <v>0.67656459005472258</v>
      </c>
      <c r="D87" s="55">
        <v>307751.7</v>
      </c>
      <c r="E87" s="55">
        <v>299595.5</v>
      </c>
      <c r="F87" s="55">
        <v>247909</v>
      </c>
      <c r="G87" s="55">
        <v>12908.1</v>
      </c>
      <c r="H87" s="55">
        <v>71352.399999999994</v>
      </c>
      <c r="I87" s="55">
        <v>-3035.2</v>
      </c>
      <c r="J87" s="55">
        <v>102699.1</v>
      </c>
      <c r="K87" s="55">
        <v>22978.9</v>
      </c>
      <c r="L87" s="54">
        <v>27.6</v>
      </c>
      <c r="M87" s="55">
        <v>12337.5</v>
      </c>
      <c r="N87" s="55">
        <v>93022.5</v>
      </c>
      <c r="O87" s="55">
        <v>80685.100000000006</v>
      </c>
      <c r="P87" s="55">
        <v>-2332.1999999999998</v>
      </c>
      <c r="R87" s="55">
        <v>-22856.799999999999</v>
      </c>
      <c r="S87" s="55">
        <v>501831</v>
      </c>
      <c r="T87" s="55">
        <v>26162.799999999999</v>
      </c>
      <c r="U87" s="55">
        <v>36337.800000000003</v>
      </c>
      <c r="V87" s="55">
        <v>10175</v>
      </c>
      <c r="W87" s="55">
        <v>527993.80000000005</v>
      </c>
      <c r="Y87" s="55">
        <v>514181.2</v>
      </c>
      <c r="Z87" s="55">
        <v>388272.2</v>
      </c>
      <c r="AA87" s="55">
        <v>125720.9</v>
      </c>
      <c r="AC87" s="55">
        <v>107226.5</v>
      </c>
      <c r="AE87" s="55">
        <v>516652.7</v>
      </c>
      <c r="AF87" s="55">
        <v>294661.59999999998</v>
      </c>
      <c r="AG87" s="55">
        <v>92699.8</v>
      </c>
      <c r="AH87" s="55">
        <v>80722.7</v>
      </c>
    </row>
    <row r="88" spans="1:34">
      <c r="A88" s="54" t="s">
        <v>1834</v>
      </c>
      <c r="B88" s="55">
        <v>530482.30000000005</v>
      </c>
      <c r="C88" s="55"/>
      <c r="D88" s="55">
        <v>308819.20000000001</v>
      </c>
      <c r="E88" s="55">
        <v>300650.8</v>
      </c>
      <c r="F88" s="55">
        <v>248811.8</v>
      </c>
      <c r="G88" s="55">
        <v>13127.8</v>
      </c>
      <c r="H88" s="55">
        <v>73359</v>
      </c>
      <c r="I88" s="54">
        <v>-644.70000000000005</v>
      </c>
      <c r="J88" s="55">
        <v>102964</v>
      </c>
      <c r="K88" s="55">
        <v>22703.3</v>
      </c>
      <c r="L88" s="54">
        <v>70.5</v>
      </c>
      <c r="M88" s="55">
        <v>12415</v>
      </c>
      <c r="N88" s="55">
        <v>94550.3</v>
      </c>
      <c r="O88" s="55">
        <v>82135.3</v>
      </c>
      <c r="P88" s="55">
        <v>-2331.9</v>
      </c>
      <c r="R88" s="55">
        <v>-17697.400000000001</v>
      </c>
      <c r="S88" s="55">
        <v>512784.9</v>
      </c>
      <c r="T88" s="55">
        <v>21907.599999999999</v>
      </c>
      <c r="U88" s="55">
        <v>32144</v>
      </c>
      <c r="V88" s="55">
        <v>10236.5</v>
      </c>
      <c r="W88" s="55">
        <v>534692.5</v>
      </c>
      <c r="Y88" s="55">
        <v>520091.6</v>
      </c>
      <c r="Z88" s="55">
        <v>394217.4</v>
      </c>
      <c r="AA88" s="55">
        <v>125747.8</v>
      </c>
      <c r="AC88" s="55">
        <v>109093.7</v>
      </c>
      <c r="AE88" s="55">
        <v>522367.1</v>
      </c>
      <c r="AF88" s="55">
        <v>295681.90000000002</v>
      </c>
      <c r="AG88" s="55">
        <v>94226.7</v>
      </c>
      <c r="AH88" s="55">
        <v>82173.600000000006</v>
      </c>
    </row>
    <row r="89" spans="1:34">
      <c r="A89" s="54" t="s">
        <v>1811</v>
      </c>
      <c r="B89" s="55">
        <v>528359.19999999995</v>
      </c>
      <c r="C89" s="55">
        <f>100*B89/'Quarterly working age pop'!B201</f>
        <v>0.68627991775645836</v>
      </c>
      <c r="D89" s="55">
        <v>306500.2</v>
      </c>
      <c r="E89" s="55">
        <v>298330.8</v>
      </c>
      <c r="F89" s="55">
        <v>246375.7</v>
      </c>
      <c r="G89" s="55">
        <v>13382.5</v>
      </c>
      <c r="H89" s="55">
        <v>73306.3</v>
      </c>
      <c r="I89" s="54">
        <v>-264.7</v>
      </c>
      <c r="J89" s="55">
        <v>103399</v>
      </c>
      <c r="K89" s="55">
        <v>23289.5</v>
      </c>
      <c r="L89" s="54">
        <v>13</v>
      </c>
      <c r="M89" s="55">
        <v>10331.9</v>
      </c>
      <c r="N89" s="55">
        <v>90370.1</v>
      </c>
      <c r="O89" s="55">
        <v>80038.2</v>
      </c>
      <c r="P89" s="55">
        <v>-1598.4</v>
      </c>
      <c r="R89" s="55">
        <v>-15641.7</v>
      </c>
      <c r="S89" s="55">
        <v>512717.4</v>
      </c>
      <c r="T89" s="55">
        <v>24602.2</v>
      </c>
      <c r="U89" s="55">
        <v>34888.400000000001</v>
      </c>
      <c r="V89" s="55">
        <v>10286.299999999999</v>
      </c>
      <c r="W89" s="55">
        <v>537319.6</v>
      </c>
      <c r="Y89" s="55">
        <v>519468.3</v>
      </c>
      <c r="Z89" s="55">
        <v>392569.7</v>
      </c>
      <c r="AA89" s="55">
        <v>126721.7</v>
      </c>
      <c r="AC89" s="55">
        <v>109951.2</v>
      </c>
      <c r="AE89" s="55">
        <v>520273</v>
      </c>
      <c r="AF89" s="55">
        <v>293383.59999999998</v>
      </c>
      <c r="AG89" s="55">
        <v>90049.1</v>
      </c>
      <c r="AH89" s="55">
        <v>80075.5</v>
      </c>
    </row>
    <row r="91" spans="1:34">
      <c r="A91" s="54" t="s">
        <v>1835</v>
      </c>
      <c r="B91" s="56">
        <f t="shared" ref="B91:H91" si="0">B89/B79-1</f>
        <v>2.1625759486780805E-2</v>
      </c>
      <c r="C91" s="56"/>
      <c r="D91" s="56">
        <f t="shared" si="0"/>
        <v>-5.833305762659835E-3</v>
      </c>
      <c r="E91" s="56">
        <f t="shared" si="0"/>
        <v>-7.1991430114600741E-3</v>
      </c>
      <c r="F91" s="56">
        <f t="shared" si="0"/>
        <v>-1.4831369199567401E-2</v>
      </c>
      <c r="G91" s="56">
        <f t="shared" si="0"/>
        <v>-3.1832157713872267E-2</v>
      </c>
      <c r="H91" s="56">
        <f t="shared" si="0"/>
        <v>6.4007698515452294E-2</v>
      </c>
      <c r="J91" s="56">
        <f>J89/J79-1</f>
        <v>2.646090923079214E-2</v>
      </c>
      <c r="K91" s="56">
        <f>K89/K79-1</f>
        <v>0.17931670067803318</v>
      </c>
      <c r="M91" s="56">
        <f>M89/M79-1</f>
        <v>0.53924884167870912</v>
      </c>
      <c r="N91" s="56">
        <f>N89/N79-1</f>
        <v>0.15316229238763168</v>
      </c>
      <c r="O91" s="56">
        <f>O89/O79-1</f>
        <v>0.11699548809641769</v>
      </c>
      <c r="S91" s="56">
        <f t="shared" ref="S91" si="1">S89/S79-1</f>
        <v>2.7639497778534139E-2</v>
      </c>
      <c r="AG91" s="56">
        <f>AG89/AG79-1</f>
        <v>0.15435576561921138</v>
      </c>
      <c r="AH91" s="56">
        <f>AH89/AH79-1</f>
        <v>0.11699538139417442</v>
      </c>
    </row>
    <row r="92" spans="1:34">
      <c r="A92" s="54" t="s">
        <v>1836</v>
      </c>
      <c r="B92" s="57">
        <f>(B89/B79)^(4/10)-1</f>
        <v>8.5948213013999908E-3</v>
      </c>
      <c r="C92" s="57">
        <f>(C89/C79)^(4/10)-1</f>
        <v>2.3865239882280065E-2</v>
      </c>
    </row>
    <row r="93" spans="1:34">
      <c r="B93" s="57"/>
      <c r="C93" s="57"/>
    </row>
    <row r="94" spans="1:34">
      <c r="A94" s="54" t="s">
        <v>1837</v>
      </c>
      <c r="B94" s="57"/>
      <c r="C94" s="57"/>
      <c r="O94" s="57">
        <f>O89/O83-1</f>
        <v>2.7440096738664321E-2</v>
      </c>
    </row>
    <row r="96" spans="1:34">
      <c r="A96" s="54" t="s">
        <v>1838</v>
      </c>
    </row>
    <row r="97" spans="1:3">
      <c r="A97" s="54" t="s">
        <v>1839</v>
      </c>
      <c r="B97" s="55">
        <f>B89+(O89-O79)</f>
        <v>536742.5</v>
      </c>
      <c r="C97" s="55"/>
    </row>
    <row r="98" spans="1:3">
      <c r="A98" s="54" t="s">
        <v>1835</v>
      </c>
      <c r="B98" s="57">
        <f>B97/B79-1</f>
        <v>3.7835556211254673E-2</v>
      </c>
      <c r="C98" s="57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1"/>
  <sheetViews>
    <sheetView zoomScale="150" zoomScaleNormal="150" zoomScalePageLayoutView="150" workbookViewId="0">
      <selection activeCell="B201" sqref="B201"/>
    </sheetView>
  </sheetViews>
  <sheetFormatPr baseColWidth="10" defaultColWidth="8.83203125" defaultRowHeight="12" x14ac:dyDescent="0"/>
  <cols>
    <col min="1" max="2" width="20.6640625" style="7" customWidth="1"/>
    <col min="3" max="16384" width="8.83203125" style="7"/>
  </cols>
  <sheetData>
    <row r="1" spans="1:2">
      <c r="A1" s="10" t="s">
        <v>23</v>
      </c>
      <c r="B1" s="10" t="s">
        <v>1770</v>
      </c>
    </row>
    <row r="2" spans="1:2">
      <c r="A2" s="10" t="s">
        <v>22</v>
      </c>
      <c r="B2" s="10" t="s">
        <v>1842</v>
      </c>
    </row>
    <row r="3" spans="1:2">
      <c r="A3" s="10" t="s">
        <v>21</v>
      </c>
      <c r="B3" s="10" t="s">
        <v>32</v>
      </c>
    </row>
    <row r="4" spans="1:2">
      <c r="A4" s="10" t="s">
        <v>20</v>
      </c>
      <c r="B4" s="10" t="s">
        <v>31</v>
      </c>
    </row>
    <row r="5" spans="1:2">
      <c r="A5" s="10" t="s">
        <v>19</v>
      </c>
      <c r="B5" s="10" t="s">
        <v>37</v>
      </c>
    </row>
    <row r="6" spans="1:2">
      <c r="A6" s="10" t="s">
        <v>17</v>
      </c>
      <c r="B6" s="10" t="s">
        <v>3</v>
      </c>
    </row>
    <row r="7" spans="1:2">
      <c r="A7" s="10" t="s">
        <v>15</v>
      </c>
      <c r="B7" s="10" t="s">
        <v>44</v>
      </c>
    </row>
    <row r="8" spans="1:2">
      <c r="A8" s="10" t="s">
        <v>13</v>
      </c>
      <c r="B8" s="10" t="s">
        <v>1841</v>
      </c>
    </row>
    <row r="9" spans="1:2">
      <c r="A9" s="10" t="s">
        <v>12</v>
      </c>
      <c r="B9" s="10" t="s">
        <v>1840</v>
      </c>
    </row>
    <row r="10" spans="1:2">
      <c r="A10" s="10" t="s">
        <v>11</v>
      </c>
      <c r="B10" s="10" t="s">
        <v>43</v>
      </c>
    </row>
    <row r="11" spans="1:2">
      <c r="B11" s="10" t="s">
        <v>35</v>
      </c>
    </row>
    <row r="12" spans="1:2">
      <c r="B12" s="10" t="s">
        <v>28</v>
      </c>
    </row>
    <row r="13" spans="1:2">
      <c r="B13" s="10" t="s">
        <v>0</v>
      </c>
    </row>
    <row r="14" spans="1:2">
      <c r="B14" s="10" t="s">
        <v>27</v>
      </c>
    </row>
    <row r="15" spans="1:2">
      <c r="B15" s="10" t="s">
        <v>26</v>
      </c>
    </row>
    <row r="16" spans="1:2">
      <c r="B16" s="10" t="s">
        <v>25</v>
      </c>
    </row>
    <row r="17" spans="1:2">
      <c r="B17" s="10" t="s">
        <v>1764</v>
      </c>
    </row>
    <row r="19" spans="1:2">
      <c r="A19" s="10" t="s">
        <v>10</v>
      </c>
      <c r="B19" s="10" t="s">
        <v>9</v>
      </c>
    </row>
    <row r="20" spans="1:2">
      <c r="A20" s="9">
        <v>25569</v>
      </c>
      <c r="B20" s="14">
        <v>71113585.089000002</v>
      </c>
    </row>
    <row r="21" spans="1:2">
      <c r="A21" s="9">
        <v>25659</v>
      </c>
      <c r="B21" s="14">
        <v>71413895.716000006</v>
      </c>
    </row>
    <row r="22" spans="1:2">
      <c r="A22" s="9">
        <v>25750</v>
      </c>
      <c r="B22" s="14">
        <v>71604599.875</v>
      </c>
    </row>
    <row r="23" spans="1:2">
      <c r="A23" s="9">
        <v>25842</v>
      </c>
      <c r="B23" s="14">
        <v>71749750.659666702</v>
      </c>
    </row>
    <row r="24" spans="1:2">
      <c r="A24" s="9">
        <v>25934</v>
      </c>
      <c r="B24" s="14">
        <v>71894328.006666601</v>
      </c>
    </row>
    <row r="25" spans="1:2">
      <c r="A25" s="9">
        <v>26024</v>
      </c>
      <c r="B25" s="14">
        <v>72137026.244000003</v>
      </c>
    </row>
    <row r="26" spans="1:2">
      <c r="A26" s="9">
        <v>26115</v>
      </c>
      <c r="B26" s="14">
        <v>72306752.159666598</v>
      </c>
    </row>
    <row r="27" spans="1:2">
      <c r="A27" s="9">
        <v>26207</v>
      </c>
      <c r="B27" s="14">
        <v>72482722.115333304</v>
      </c>
    </row>
    <row r="28" spans="1:2">
      <c r="A28" s="9">
        <v>26299</v>
      </c>
      <c r="B28" s="14">
        <v>72456283.211333305</v>
      </c>
    </row>
    <row r="29" spans="1:2">
      <c r="A29" s="9">
        <v>26390</v>
      </c>
      <c r="B29" s="14">
        <v>72610128.538333401</v>
      </c>
    </row>
    <row r="30" spans="1:2">
      <c r="A30" s="9">
        <v>26481</v>
      </c>
      <c r="B30" s="14">
        <v>73357105.624666601</v>
      </c>
    </row>
    <row r="31" spans="1:2">
      <c r="A31" s="9">
        <v>26573</v>
      </c>
      <c r="B31" s="14">
        <v>73615488.548666596</v>
      </c>
    </row>
    <row r="32" spans="1:2">
      <c r="A32" s="9">
        <v>26665</v>
      </c>
      <c r="B32" s="14">
        <v>73822551.824333295</v>
      </c>
    </row>
    <row r="33" spans="1:2">
      <c r="A33" s="9">
        <v>26755</v>
      </c>
      <c r="B33" s="14">
        <v>73970303.640000001</v>
      </c>
    </row>
    <row r="34" spans="1:2">
      <c r="A34" s="9">
        <v>26846</v>
      </c>
      <c r="B34" s="14">
        <v>74085039.766000003</v>
      </c>
    </row>
    <row r="35" spans="1:2">
      <c r="A35" s="9">
        <v>26938</v>
      </c>
      <c r="B35" s="14">
        <v>74322017.277666703</v>
      </c>
    </row>
    <row r="36" spans="1:2">
      <c r="A36" s="9">
        <v>27030</v>
      </c>
      <c r="B36" s="14">
        <v>74475346.488000005</v>
      </c>
    </row>
    <row r="37" spans="1:2">
      <c r="A37" s="9">
        <v>27120</v>
      </c>
      <c r="B37" s="14">
        <v>74715408.598333299</v>
      </c>
    </row>
    <row r="38" spans="1:2">
      <c r="A38" s="9">
        <v>27211</v>
      </c>
      <c r="B38" s="14">
        <v>74786356.401666597</v>
      </c>
    </row>
    <row r="39" spans="1:2">
      <c r="A39" s="9">
        <v>27303</v>
      </c>
      <c r="B39" s="14">
        <v>74912212.016000003</v>
      </c>
    </row>
    <row r="40" spans="1:2">
      <c r="A40" s="9">
        <v>27395</v>
      </c>
      <c r="B40" s="14">
        <v>74997787.269333407</v>
      </c>
    </row>
    <row r="41" spans="1:2">
      <c r="A41" s="9">
        <v>27485</v>
      </c>
      <c r="B41" s="14">
        <v>75341688.872666597</v>
      </c>
    </row>
    <row r="42" spans="1:2">
      <c r="A42" s="9">
        <v>27576</v>
      </c>
      <c r="B42" s="14">
        <v>75538396.718333304</v>
      </c>
    </row>
    <row r="43" spans="1:2">
      <c r="A43" s="9">
        <v>27668</v>
      </c>
      <c r="B43" s="14">
        <v>75678049.574666604</v>
      </c>
    </row>
    <row r="44" spans="1:2">
      <c r="A44" s="9">
        <v>27760</v>
      </c>
      <c r="B44" s="14">
        <v>75801550.358999997</v>
      </c>
    </row>
    <row r="45" spans="1:2">
      <c r="A45" s="9">
        <v>27851</v>
      </c>
      <c r="B45" s="14">
        <v>75989324.385666698</v>
      </c>
    </row>
    <row r="46" spans="1:2">
      <c r="A46" s="9">
        <v>27942</v>
      </c>
      <c r="B46" s="14">
        <v>76185079.098666698</v>
      </c>
    </row>
    <row r="47" spans="1:2">
      <c r="A47" s="9">
        <v>28034</v>
      </c>
      <c r="B47" s="14">
        <v>76240873.673333302</v>
      </c>
    </row>
    <row r="48" spans="1:2">
      <c r="A48" s="9">
        <v>28126</v>
      </c>
      <c r="B48" s="14">
        <v>76420258.615333304</v>
      </c>
    </row>
    <row r="49" spans="1:2">
      <c r="A49" s="9">
        <v>28216</v>
      </c>
      <c r="B49" s="14">
        <v>76559272.059</v>
      </c>
    </row>
    <row r="50" spans="1:2">
      <c r="A50" s="9">
        <v>28307</v>
      </c>
      <c r="B50" s="14">
        <v>76723789.541666701</v>
      </c>
    </row>
    <row r="51" spans="1:2">
      <c r="A51" s="9">
        <v>28399</v>
      </c>
      <c r="B51" s="14">
        <v>76832233.331333399</v>
      </c>
    </row>
    <row r="52" spans="1:2">
      <c r="A52" s="9">
        <v>28491</v>
      </c>
      <c r="B52" s="14">
        <v>76899669.745333299</v>
      </c>
    </row>
    <row r="53" spans="1:2">
      <c r="A53" s="9">
        <v>28581</v>
      </c>
      <c r="B53" s="14">
        <v>77129662.0116667</v>
      </c>
    </row>
    <row r="54" spans="1:2">
      <c r="A54" s="9">
        <v>28672</v>
      </c>
      <c r="B54" s="14">
        <v>77222406.503000006</v>
      </c>
    </row>
    <row r="55" spans="1:2">
      <c r="A55" s="9">
        <v>28764</v>
      </c>
      <c r="B55" s="14">
        <v>77382343.251666695</v>
      </c>
    </row>
    <row r="56" spans="1:2">
      <c r="A56" s="9">
        <v>28856</v>
      </c>
      <c r="B56" s="14">
        <v>77517564.034666702</v>
      </c>
    </row>
    <row r="57" spans="1:2">
      <c r="A57" s="9">
        <v>28946</v>
      </c>
      <c r="B57" s="14">
        <v>77634308.638333306</v>
      </c>
    </row>
    <row r="58" spans="1:2">
      <c r="A58" s="9">
        <v>29037</v>
      </c>
      <c r="B58" s="14">
        <v>77798264.928000003</v>
      </c>
    </row>
    <row r="59" spans="1:2">
      <c r="A59" s="9">
        <v>29129</v>
      </c>
      <c r="B59" s="14">
        <v>77970546.150666699</v>
      </c>
    </row>
    <row r="60" spans="1:2">
      <c r="A60" s="9">
        <v>29221</v>
      </c>
      <c r="B60" s="14">
        <v>78074593.4676667</v>
      </c>
    </row>
    <row r="61" spans="1:2">
      <c r="A61" s="9">
        <v>29312</v>
      </c>
      <c r="B61" s="14">
        <v>78308291.170000002</v>
      </c>
    </row>
    <row r="62" spans="1:2">
      <c r="A62" s="9">
        <v>29403</v>
      </c>
      <c r="B62" s="14">
        <v>78548949.905666694</v>
      </c>
    </row>
    <row r="63" spans="1:2">
      <c r="A63" s="9">
        <v>29495</v>
      </c>
      <c r="B63" s="14">
        <v>78711276.8633333</v>
      </c>
    </row>
    <row r="64" spans="1:2">
      <c r="A64" s="9">
        <v>29587</v>
      </c>
      <c r="B64" s="14">
        <v>78810916.211999997</v>
      </c>
    </row>
    <row r="65" spans="1:2">
      <c r="A65" s="9">
        <v>29677</v>
      </c>
      <c r="B65" s="14">
        <v>78850792.718666703</v>
      </c>
    </row>
    <row r="66" spans="1:2">
      <c r="A66" s="9">
        <v>29768</v>
      </c>
      <c r="B66" s="14">
        <v>78971614.008666605</v>
      </c>
    </row>
    <row r="67" spans="1:2">
      <c r="A67" s="9">
        <v>29860</v>
      </c>
      <c r="B67" s="14">
        <v>79068798.155666694</v>
      </c>
    </row>
    <row r="68" spans="1:2">
      <c r="A68" s="9">
        <v>29952</v>
      </c>
      <c r="B68" s="14">
        <v>79267079.264333293</v>
      </c>
    </row>
    <row r="69" spans="1:2">
      <c r="A69" s="9">
        <v>30042</v>
      </c>
      <c r="B69" s="14">
        <v>79465043.383666694</v>
      </c>
    </row>
    <row r="70" spans="1:2">
      <c r="A70" s="9">
        <v>30133</v>
      </c>
      <c r="B70" s="14">
        <v>79639385.583333299</v>
      </c>
    </row>
    <row r="71" spans="1:2">
      <c r="A71" s="9">
        <v>30225</v>
      </c>
      <c r="B71" s="14">
        <v>79866820.201666698</v>
      </c>
    </row>
    <row r="72" spans="1:2">
      <c r="A72" s="9">
        <v>30317</v>
      </c>
      <c r="B72" s="14">
        <v>80114693.243000001</v>
      </c>
    </row>
    <row r="73" spans="1:2">
      <c r="A73" s="9">
        <v>30407</v>
      </c>
      <c r="B73" s="14">
        <v>80230417.854000002</v>
      </c>
    </row>
    <row r="74" spans="1:2">
      <c r="A74" s="9">
        <v>30498</v>
      </c>
      <c r="B74" s="14">
        <v>80433002.751000002</v>
      </c>
    </row>
    <row r="75" spans="1:2">
      <c r="A75" s="9">
        <v>30590</v>
      </c>
      <c r="B75" s="14">
        <v>80619097.273000002</v>
      </c>
    </row>
    <row r="76" spans="1:2">
      <c r="A76" s="9">
        <v>30682</v>
      </c>
      <c r="B76" s="14">
        <v>80735809.784999996</v>
      </c>
    </row>
    <row r="77" spans="1:2">
      <c r="A77" s="9">
        <v>30773</v>
      </c>
      <c r="B77" s="14">
        <v>81002799.226666704</v>
      </c>
    </row>
    <row r="78" spans="1:2">
      <c r="A78" s="9">
        <v>30864</v>
      </c>
      <c r="B78" s="14">
        <v>81250549.420000002</v>
      </c>
    </row>
    <row r="79" spans="1:2">
      <c r="A79" s="9">
        <v>30956</v>
      </c>
      <c r="B79" s="14">
        <v>81409237.889333397</v>
      </c>
    </row>
    <row r="80" spans="1:2">
      <c r="A80" s="9">
        <v>31048</v>
      </c>
      <c r="B80" s="14">
        <v>81548560.136333302</v>
      </c>
    </row>
    <row r="81" spans="1:2">
      <c r="A81" s="9">
        <v>31138</v>
      </c>
      <c r="B81" s="14">
        <v>81731061.935666695</v>
      </c>
    </row>
    <row r="82" spans="1:2">
      <c r="A82" s="9">
        <v>31229</v>
      </c>
      <c r="B82" s="14">
        <v>81875225.8193333</v>
      </c>
    </row>
    <row r="83" spans="1:2">
      <c r="A83" s="9">
        <v>31321</v>
      </c>
      <c r="B83" s="14">
        <v>82129202.294</v>
      </c>
    </row>
    <row r="84" spans="1:2">
      <c r="A84" s="9">
        <v>31413</v>
      </c>
      <c r="B84" s="14">
        <v>82368900.563333407</v>
      </c>
    </row>
    <row r="85" spans="1:2">
      <c r="A85" s="9">
        <v>31503</v>
      </c>
      <c r="B85" s="14">
        <v>82443221.509666696</v>
      </c>
    </row>
    <row r="86" spans="1:2">
      <c r="A86" s="9">
        <v>31594</v>
      </c>
      <c r="B86" s="14">
        <v>82794498.787666604</v>
      </c>
    </row>
    <row r="87" spans="1:2">
      <c r="A87" s="9">
        <v>31686</v>
      </c>
      <c r="B87" s="14">
        <v>82961607.631666705</v>
      </c>
    </row>
    <row r="88" spans="1:2">
      <c r="A88" s="9">
        <v>31778</v>
      </c>
      <c r="B88" s="14">
        <v>83128929.959000006</v>
      </c>
    </row>
    <row r="89" spans="1:2">
      <c r="A89" s="9">
        <v>31868</v>
      </c>
      <c r="B89" s="14">
        <v>83341683.608666599</v>
      </c>
    </row>
    <row r="90" spans="1:2">
      <c r="A90" s="9">
        <v>31959</v>
      </c>
      <c r="B90" s="14">
        <v>83559366.467333302</v>
      </c>
    </row>
    <row r="91" spans="1:2">
      <c r="A91" s="9">
        <v>32051</v>
      </c>
      <c r="B91" s="14">
        <v>83797794.9696666</v>
      </c>
    </row>
    <row r="92" spans="1:2">
      <c r="A92" s="9">
        <v>32143</v>
      </c>
      <c r="B92" s="14">
        <v>83994678.124333397</v>
      </c>
    </row>
    <row r="93" spans="1:2">
      <c r="A93" s="9">
        <v>32234</v>
      </c>
      <c r="B93" s="14">
        <v>84252920.283333406</v>
      </c>
    </row>
    <row r="94" spans="1:2">
      <c r="A94" s="9">
        <v>32325</v>
      </c>
      <c r="B94" s="14">
        <v>84384287.267333403</v>
      </c>
    </row>
    <row r="95" spans="1:2">
      <c r="A95" s="9">
        <v>32417</v>
      </c>
      <c r="B95" s="14">
        <v>84610696.156000003</v>
      </c>
    </row>
    <row r="96" spans="1:2">
      <c r="A96" s="9">
        <v>32509</v>
      </c>
      <c r="B96" s="14">
        <v>84739210.513333306</v>
      </c>
    </row>
    <row r="97" spans="1:2">
      <c r="A97" s="9">
        <v>32599</v>
      </c>
      <c r="B97" s="14">
        <v>84954739.522</v>
      </c>
    </row>
    <row r="98" spans="1:2">
      <c r="A98" s="9">
        <v>32690</v>
      </c>
      <c r="B98" s="14">
        <v>85184870.814999998</v>
      </c>
    </row>
    <row r="99" spans="1:2">
      <c r="A99" s="9">
        <v>32782</v>
      </c>
      <c r="B99" s="14">
        <v>85313506.684666693</v>
      </c>
    </row>
    <row r="100" spans="1:2">
      <c r="A100" s="9">
        <v>32874</v>
      </c>
      <c r="B100" s="14">
        <v>85442914.9663333</v>
      </c>
    </row>
    <row r="101" spans="1:2">
      <c r="A101" s="9">
        <v>32964</v>
      </c>
      <c r="B101" s="14">
        <v>85599090.5576666</v>
      </c>
    </row>
    <row r="102" spans="1:2">
      <c r="A102" s="9">
        <v>33055</v>
      </c>
      <c r="B102" s="14">
        <v>85694897.136999995</v>
      </c>
    </row>
    <row r="103" spans="1:2">
      <c r="A103" s="9">
        <v>33147</v>
      </c>
      <c r="B103" s="14">
        <v>85833561.585333303</v>
      </c>
    </row>
    <row r="104" spans="1:2">
      <c r="A104" s="9">
        <v>33239</v>
      </c>
      <c r="B104" s="14">
        <v>85971686.296333298</v>
      </c>
    </row>
    <row r="105" spans="1:2">
      <c r="A105" s="9">
        <v>33329</v>
      </c>
      <c r="B105" s="14">
        <v>86100845.552666694</v>
      </c>
    </row>
    <row r="106" spans="1:2">
      <c r="A106" s="9">
        <v>33420</v>
      </c>
      <c r="B106" s="14">
        <v>86253468.953333303</v>
      </c>
    </row>
    <row r="107" spans="1:2">
      <c r="A107" s="9">
        <v>33512</v>
      </c>
      <c r="B107" s="14">
        <v>86245273.515000001</v>
      </c>
    </row>
    <row r="108" spans="1:2">
      <c r="A108" s="9">
        <v>33604</v>
      </c>
      <c r="B108" s="14">
        <v>86375572.171333298</v>
      </c>
    </row>
    <row r="109" spans="1:2">
      <c r="A109" s="9">
        <v>33695</v>
      </c>
      <c r="B109" s="14">
        <v>86353039.303000003</v>
      </c>
    </row>
    <row r="110" spans="1:2">
      <c r="A110" s="9">
        <v>33786</v>
      </c>
      <c r="B110" s="14">
        <v>86522692.455333397</v>
      </c>
    </row>
    <row r="111" spans="1:2">
      <c r="A111" s="9">
        <v>33878</v>
      </c>
      <c r="B111" s="14">
        <v>86653731.983666703</v>
      </c>
    </row>
    <row r="112" spans="1:2">
      <c r="A112" s="9">
        <v>33970</v>
      </c>
      <c r="B112" s="14">
        <v>86677095.818666697</v>
      </c>
    </row>
    <row r="113" spans="1:2">
      <c r="A113" s="9">
        <v>34060</v>
      </c>
      <c r="B113" s="14">
        <v>86750313.460666701</v>
      </c>
    </row>
    <row r="114" spans="1:2">
      <c r="A114" s="9">
        <v>34151</v>
      </c>
      <c r="B114" s="14">
        <v>86807829.396666601</v>
      </c>
    </row>
    <row r="115" spans="1:2">
      <c r="A115" s="9">
        <v>34243</v>
      </c>
      <c r="B115" s="14">
        <v>86897849.745000005</v>
      </c>
    </row>
    <row r="116" spans="1:2">
      <c r="A116" s="9">
        <v>34335</v>
      </c>
      <c r="B116" s="14">
        <v>86863241.392000005</v>
      </c>
    </row>
    <row r="117" spans="1:2">
      <c r="A117" s="9">
        <v>34425</v>
      </c>
      <c r="B117" s="14">
        <v>86900654.453999996</v>
      </c>
    </row>
    <row r="118" spans="1:2">
      <c r="A118" s="9">
        <v>34516</v>
      </c>
      <c r="B118" s="14">
        <v>86904388.241999999</v>
      </c>
    </row>
    <row r="119" spans="1:2">
      <c r="A119" s="9">
        <v>34608</v>
      </c>
      <c r="B119" s="14">
        <v>86902600.027999997</v>
      </c>
    </row>
    <row r="120" spans="1:2">
      <c r="A120" s="9">
        <v>34700</v>
      </c>
      <c r="B120" s="14">
        <v>86932422.122333303</v>
      </c>
    </row>
    <row r="121" spans="1:2">
      <c r="A121" s="9">
        <v>34790</v>
      </c>
      <c r="B121" s="14">
        <v>86942771.176333293</v>
      </c>
    </row>
    <row r="122" spans="1:2">
      <c r="A122" s="9">
        <v>34881</v>
      </c>
      <c r="B122" s="14">
        <v>86892590.646333307</v>
      </c>
    </row>
    <row r="123" spans="1:2">
      <c r="A123" s="9">
        <v>34973</v>
      </c>
      <c r="B123" s="14">
        <v>86895109.425333396</v>
      </c>
    </row>
    <row r="124" spans="1:2">
      <c r="A124" s="9">
        <v>35065</v>
      </c>
      <c r="B124" s="14">
        <v>86819847.721333399</v>
      </c>
    </row>
    <row r="125" spans="1:2">
      <c r="A125" s="9">
        <v>35156</v>
      </c>
      <c r="B125" s="14">
        <v>86810766.939666703</v>
      </c>
    </row>
    <row r="126" spans="1:2">
      <c r="A126" s="9">
        <v>35247</v>
      </c>
      <c r="B126" s="14">
        <v>86797330.027666703</v>
      </c>
    </row>
    <row r="127" spans="1:2">
      <c r="A127" s="9">
        <v>35339</v>
      </c>
      <c r="B127" s="14">
        <v>86734435.372999996</v>
      </c>
    </row>
    <row r="128" spans="1:2">
      <c r="A128" s="9">
        <v>35431</v>
      </c>
      <c r="B128" s="14">
        <v>86940721.133666605</v>
      </c>
    </row>
    <row r="129" spans="1:2">
      <c r="A129" s="9">
        <v>35521</v>
      </c>
      <c r="B129" s="14">
        <v>86921171.024000004</v>
      </c>
    </row>
    <row r="130" spans="1:2">
      <c r="A130" s="9">
        <v>35612</v>
      </c>
      <c r="B130" s="14">
        <v>86876144.906000003</v>
      </c>
    </row>
    <row r="131" spans="1:2">
      <c r="A131" s="9">
        <v>35704</v>
      </c>
      <c r="B131" s="14">
        <v>86833493.7416666</v>
      </c>
    </row>
    <row r="132" spans="1:2">
      <c r="A132" s="9">
        <v>35796</v>
      </c>
      <c r="B132" s="14">
        <v>86819820.710999995</v>
      </c>
    </row>
    <row r="133" spans="1:2">
      <c r="A133" s="9">
        <v>35886</v>
      </c>
      <c r="B133" s="14">
        <v>86800090.9813333</v>
      </c>
    </row>
    <row r="134" spans="1:2">
      <c r="A134" s="9">
        <v>35977</v>
      </c>
      <c r="B134" s="14">
        <v>86834246.435666695</v>
      </c>
    </row>
    <row r="135" spans="1:2">
      <c r="A135" s="9">
        <v>36069</v>
      </c>
      <c r="B135" s="14">
        <v>86757772.181666598</v>
      </c>
    </row>
    <row r="136" spans="1:2">
      <c r="A136" s="9">
        <v>36161</v>
      </c>
      <c r="B136" s="14">
        <v>86663807.977333307</v>
      </c>
    </row>
    <row r="137" spans="1:2">
      <c r="A137" s="9">
        <v>36251</v>
      </c>
      <c r="B137" s="14">
        <v>86604001.733999997</v>
      </c>
    </row>
    <row r="138" spans="1:2">
      <c r="A138" s="9">
        <v>36342</v>
      </c>
      <c r="B138" s="14">
        <v>86642563.340333298</v>
      </c>
    </row>
    <row r="139" spans="1:2">
      <c r="A139" s="9">
        <v>36434</v>
      </c>
      <c r="B139" s="14">
        <v>86600849.302000001</v>
      </c>
    </row>
    <row r="140" spans="1:2">
      <c r="A140" s="9">
        <v>36526</v>
      </c>
      <c r="B140" s="14">
        <v>86529300.209999993</v>
      </c>
    </row>
    <row r="141" spans="1:2">
      <c r="A141" s="9">
        <v>36617</v>
      </c>
      <c r="B141" s="14">
        <v>86489062.740333304</v>
      </c>
    </row>
    <row r="142" spans="1:2">
      <c r="A142" s="9">
        <v>36708</v>
      </c>
      <c r="B142" s="14">
        <v>86388219.550999999</v>
      </c>
    </row>
    <row r="143" spans="1:2">
      <c r="A143" s="9">
        <v>36800</v>
      </c>
      <c r="B143" s="14">
        <v>86362650.515333399</v>
      </c>
    </row>
    <row r="144" spans="1:2">
      <c r="A144" s="9">
        <v>36892</v>
      </c>
      <c r="B144" s="14">
        <v>86254804.812333301</v>
      </c>
    </row>
    <row r="145" spans="1:2">
      <c r="A145" s="9">
        <v>36982</v>
      </c>
      <c r="B145" s="14">
        <v>86189944.504333302</v>
      </c>
    </row>
    <row r="146" spans="1:2">
      <c r="A146" s="9">
        <v>37073</v>
      </c>
      <c r="B146" s="14">
        <v>86102859.060000002</v>
      </c>
    </row>
    <row r="147" spans="1:2">
      <c r="A147" s="9">
        <v>37165</v>
      </c>
      <c r="B147" s="14">
        <v>86141724.873999998</v>
      </c>
    </row>
    <row r="148" spans="1:2">
      <c r="A148" s="9">
        <v>37257</v>
      </c>
      <c r="B148" s="14">
        <v>85904666.323333293</v>
      </c>
    </row>
    <row r="149" spans="1:2">
      <c r="A149" s="9">
        <v>37347</v>
      </c>
      <c r="B149" s="14">
        <v>85707267.737000003</v>
      </c>
    </row>
    <row r="150" spans="1:2">
      <c r="A150" s="9">
        <v>37438</v>
      </c>
      <c r="B150" s="14">
        <v>85654277.956333399</v>
      </c>
    </row>
    <row r="151" spans="1:2">
      <c r="A151" s="9">
        <v>37530</v>
      </c>
      <c r="B151" s="14">
        <v>85500443.718333304</v>
      </c>
    </row>
    <row r="152" spans="1:2">
      <c r="A152" s="9">
        <v>37622</v>
      </c>
      <c r="B152" s="14">
        <v>85371205.1283333</v>
      </c>
    </row>
    <row r="153" spans="1:2">
      <c r="A153" s="9">
        <v>37712</v>
      </c>
      <c r="B153" s="14">
        <v>85340211.045666695</v>
      </c>
    </row>
    <row r="154" spans="1:2">
      <c r="A154" s="9">
        <v>37803</v>
      </c>
      <c r="B154" s="14">
        <v>85283859.078666702</v>
      </c>
    </row>
    <row r="155" spans="1:2">
      <c r="A155" s="9">
        <v>37895</v>
      </c>
      <c r="B155" s="14">
        <v>85206700.298666701</v>
      </c>
    </row>
    <row r="156" spans="1:2">
      <c r="A156" s="9">
        <v>37987</v>
      </c>
      <c r="B156" s="14">
        <v>85143531.780000001</v>
      </c>
    </row>
    <row r="157" spans="1:2">
      <c r="A157" s="9">
        <v>38078</v>
      </c>
      <c r="B157" s="14">
        <v>85112716.487000003</v>
      </c>
    </row>
    <row r="158" spans="1:2">
      <c r="A158" s="9">
        <v>38169</v>
      </c>
      <c r="B158" s="14">
        <v>84946555.768333301</v>
      </c>
    </row>
    <row r="159" spans="1:2">
      <c r="A159" s="9">
        <v>38261</v>
      </c>
      <c r="B159" s="14">
        <v>84786538.071666703</v>
      </c>
    </row>
    <row r="160" spans="1:2">
      <c r="A160" s="9">
        <v>38353</v>
      </c>
      <c r="B160" s="14">
        <v>84706756.050999999</v>
      </c>
    </row>
    <row r="161" spans="1:2">
      <c r="A161" s="9">
        <v>38443</v>
      </c>
      <c r="B161" s="14">
        <v>84573900.343333304</v>
      </c>
    </row>
    <row r="162" spans="1:2">
      <c r="A162" s="9">
        <v>38534</v>
      </c>
      <c r="B162" s="14">
        <v>84465047.658999994</v>
      </c>
    </row>
    <row r="163" spans="1:2">
      <c r="A163" s="9">
        <v>38626</v>
      </c>
      <c r="B163" s="14">
        <v>84263872.382666707</v>
      </c>
    </row>
    <row r="164" spans="1:2">
      <c r="A164" s="9">
        <v>38718</v>
      </c>
      <c r="B164" s="14">
        <v>84194058.3276667</v>
      </c>
    </row>
    <row r="165" spans="1:2">
      <c r="A165" s="9">
        <v>38808</v>
      </c>
      <c r="B165" s="14">
        <v>84053474.759333298</v>
      </c>
    </row>
    <row r="166" spans="1:2">
      <c r="A166" s="9">
        <v>38899</v>
      </c>
      <c r="B166" s="14">
        <v>83858933.132333398</v>
      </c>
    </row>
    <row r="167" spans="1:2">
      <c r="A167" s="9">
        <v>38991</v>
      </c>
      <c r="B167" s="14">
        <v>83670137.643999994</v>
      </c>
    </row>
    <row r="168" spans="1:2">
      <c r="A168" s="9">
        <v>39083</v>
      </c>
      <c r="B168" s="14">
        <v>83421546.548999995</v>
      </c>
    </row>
    <row r="169" spans="1:2">
      <c r="A169" s="9">
        <v>39173</v>
      </c>
      <c r="B169" s="14">
        <v>83336387.591000006</v>
      </c>
    </row>
    <row r="170" spans="1:2">
      <c r="A170" s="9">
        <v>39264</v>
      </c>
      <c r="B170" s="14">
        <v>83098209.302000001</v>
      </c>
    </row>
    <row r="171" spans="1:2">
      <c r="A171" s="9">
        <v>39356</v>
      </c>
      <c r="B171" s="14">
        <v>83011516.939333305</v>
      </c>
    </row>
    <row r="172" spans="1:2">
      <c r="A172" s="9">
        <v>39448</v>
      </c>
      <c r="B172" s="14">
        <v>82861988.138999999</v>
      </c>
    </row>
    <row r="173" spans="1:2">
      <c r="A173" s="9">
        <v>39539</v>
      </c>
      <c r="B173" s="14">
        <v>82770205.605666697</v>
      </c>
    </row>
    <row r="174" spans="1:2">
      <c r="A174" s="9">
        <v>39630</v>
      </c>
      <c r="B174" s="14">
        <v>82543088.316</v>
      </c>
    </row>
    <row r="175" spans="1:2">
      <c r="A175" s="9">
        <v>39722</v>
      </c>
      <c r="B175" s="14">
        <v>82352369.256333396</v>
      </c>
    </row>
    <row r="176" spans="1:2">
      <c r="A176" s="9">
        <v>39814</v>
      </c>
      <c r="B176" s="14">
        <v>82145329.308666602</v>
      </c>
    </row>
    <row r="177" spans="1:2">
      <c r="A177" s="9">
        <v>39904</v>
      </c>
      <c r="B177" s="14">
        <v>82003286.214666694</v>
      </c>
    </row>
    <row r="178" spans="1:2">
      <c r="A178" s="9">
        <v>39995</v>
      </c>
      <c r="B178" s="14">
        <v>81915286.040666699</v>
      </c>
    </row>
    <row r="179" spans="1:2">
      <c r="A179" s="9">
        <v>40087</v>
      </c>
      <c r="B179" s="14">
        <v>81706581.749333397</v>
      </c>
    </row>
    <row r="180" spans="1:2">
      <c r="A180" s="9">
        <v>40179</v>
      </c>
      <c r="B180" s="14">
        <v>81591034.630666599</v>
      </c>
    </row>
    <row r="181" spans="1:2">
      <c r="A181" s="9">
        <v>40269</v>
      </c>
      <c r="B181" s="14">
        <v>81529367.143000007</v>
      </c>
    </row>
    <row r="182" spans="1:2">
      <c r="A182" s="9">
        <v>40360</v>
      </c>
      <c r="B182" s="14">
        <v>81503016.527333304</v>
      </c>
    </row>
    <row r="183" spans="1:2">
      <c r="A183" s="9">
        <v>40452</v>
      </c>
      <c r="B183" s="14">
        <v>81365861.208666697</v>
      </c>
    </row>
    <row r="184" spans="1:2">
      <c r="A184" s="9">
        <v>40544</v>
      </c>
      <c r="B184" s="14">
        <v>81049668.305999994</v>
      </c>
    </row>
    <row r="185" spans="1:2">
      <c r="A185" s="9">
        <v>40634</v>
      </c>
      <c r="B185" s="14">
        <v>80524152.909666702</v>
      </c>
    </row>
    <row r="186" spans="1:2">
      <c r="A186" s="9">
        <v>40725</v>
      </c>
      <c r="B186" s="14">
        <v>80500977.116333306</v>
      </c>
    </row>
    <row r="187" spans="1:2">
      <c r="A187" s="9">
        <v>40817</v>
      </c>
      <c r="B187" s="14">
        <v>80989892.252333298</v>
      </c>
    </row>
    <row r="188" spans="1:2">
      <c r="A188" s="9">
        <v>40909</v>
      </c>
      <c r="B188" s="14">
        <v>80732689.877333298</v>
      </c>
    </row>
    <row r="189" spans="1:2">
      <c r="A189" s="9">
        <v>41000</v>
      </c>
      <c r="B189" s="14">
        <v>80565016.165000007</v>
      </c>
    </row>
    <row r="190" spans="1:2">
      <c r="A190" s="9">
        <v>41091</v>
      </c>
      <c r="B190" s="14">
        <v>80282149.289666697</v>
      </c>
    </row>
    <row r="191" spans="1:2">
      <c r="A191" s="9">
        <v>41183</v>
      </c>
      <c r="B191" s="14">
        <v>79936135.050333396</v>
      </c>
    </row>
    <row r="192" spans="1:2">
      <c r="A192" s="9">
        <v>41275</v>
      </c>
      <c r="B192" s="14">
        <v>79510663.822999999</v>
      </c>
    </row>
    <row r="193" spans="1:3">
      <c r="A193" s="9">
        <v>41365</v>
      </c>
      <c r="B193" s="14">
        <v>79258719.528666705</v>
      </c>
    </row>
    <row r="194" spans="1:3">
      <c r="A194" s="9">
        <v>41456</v>
      </c>
      <c r="B194" s="14">
        <v>79016933.246333405</v>
      </c>
    </row>
    <row r="195" spans="1:3">
      <c r="A195" s="9">
        <v>41548</v>
      </c>
      <c r="B195" s="14">
        <v>78832333.162666604</v>
      </c>
    </row>
    <row r="196" spans="1:3">
      <c r="A196" s="9">
        <v>41640</v>
      </c>
      <c r="B196" s="14">
        <v>78380263.180333301</v>
      </c>
    </row>
    <row r="197" spans="1:3">
      <c r="A197" s="9">
        <v>41730</v>
      </c>
      <c r="B197" s="14">
        <v>78118774.369000003</v>
      </c>
    </row>
    <row r="198" spans="1:3">
      <c r="A198" s="9">
        <v>41821</v>
      </c>
      <c r="B198" s="14">
        <v>77907207.936666697</v>
      </c>
    </row>
    <row r="199" spans="1:3">
      <c r="A199" s="9">
        <v>41913</v>
      </c>
      <c r="B199" s="14">
        <v>77551767.815333307</v>
      </c>
      <c r="C199" s="7">
        <f>B199/B197</f>
        <v>0.99274173771610397</v>
      </c>
    </row>
    <row r="200" spans="1:3">
      <c r="A200" s="7" t="s">
        <v>1860</v>
      </c>
    </row>
    <row r="201" spans="1:3">
      <c r="A201" s="7" t="s">
        <v>1861</v>
      </c>
      <c r="B201" s="7">
        <f>B199*C199</f>
        <v>76988876.743949816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0"/>
  <sheetViews>
    <sheetView topLeftCell="A11" zoomScale="150" zoomScaleNormal="150" zoomScalePageLayoutView="150" workbookViewId="0">
      <selection activeCell="B28" sqref="B28"/>
    </sheetView>
  </sheetViews>
  <sheetFormatPr baseColWidth="10" defaultRowHeight="15" x14ac:dyDescent="0"/>
  <cols>
    <col min="1" max="16384" width="10.83203125" style="52"/>
  </cols>
  <sheetData>
    <row r="1" spans="1:33">
      <c r="A1" s="52" t="s">
        <v>1675</v>
      </c>
      <c r="Q1" s="52" t="s">
        <v>1676</v>
      </c>
      <c r="AG1" s="52" t="s">
        <v>1677</v>
      </c>
    </row>
    <row r="2" spans="1:33">
      <c r="A2" s="52" t="s">
        <v>1678</v>
      </c>
      <c r="Q2" s="52" t="s">
        <v>1679</v>
      </c>
      <c r="AG2" s="52" t="s">
        <v>1680</v>
      </c>
    </row>
    <row r="3" spans="1:33">
      <c r="B3" s="52" t="s">
        <v>1681</v>
      </c>
      <c r="C3" s="52" t="s">
        <v>1682</v>
      </c>
      <c r="F3" s="52" t="s">
        <v>1683</v>
      </c>
      <c r="G3" s="52" t="s">
        <v>1684</v>
      </c>
      <c r="H3" s="52" t="s">
        <v>1685</v>
      </c>
      <c r="I3" s="52" t="s">
        <v>1686</v>
      </c>
      <c r="J3" s="52" t="s">
        <v>1687</v>
      </c>
      <c r="K3" s="52" t="s">
        <v>1688</v>
      </c>
      <c r="L3" s="52" t="s">
        <v>1689</v>
      </c>
      <c r="O3" s="52" t="s">
        <v>1690</v>
      </c>
      <c r="Q3" s="52" t="s">
        <v>1691</v>
      </c>
      <c r="R3" s="52" t="s">
        <v>1692</v>
      </c>
      <c r="S3" s="52" t="s">
        <v>1693</v>
      </c>
      <c r="V3" s="52" t="s">
        <v>1694</v>
      </c>
      <c r="X3" s="52" t="s">
        <v>1695</v>
      </c>
      <c r="Y3" s="52" t="s">
        <v>1696</v>
      </c>
      <c r="Z3" s="52" t="s">
        <v>1697</v>
      </c>
      <c r="AB3" s="52" t="s">
        <v>1698</v>
      </c>
      <c r="AD3" s="52" t="s">
        <v>1699</v>
      </c>
      <c r="AE3" s="52" t="s">
        <v>1700</v>
      </c>
      <c r="AF3" s="52" t="s">
        <v>1689</v>
      </c>
    </row>
    <row r="4" spans="1:33">
      <c r="D4" s="52" t="s">
        <v>1701</v>
      </c>
      <c r="L4" s="52" t="s">
        <v>1702</v>
      </c>
      <c r="M4" s="52" t="s">
        <v>1703</v>
      </c>
      <c r="N4" s="52" t="s">
        <v>1704</v>
      </c>
      <c r="S4" s="52" t="s">
        <v>1705</v>
      </c>
      <c r="T4" s="52" t="s">
        <v>1706</v>
      </c>
      <c r="U4" s="52" t="s">
        <v>1707</v>
      </c>
      <c r="AF4" s="52" t="s">
        <v>1703</v>
      </c>
      <c r="AG4" s="52" t="s">
        <v>1704</v>
      </c>
    </row>
    <row r="5" spans="1:33">
      <c r="E5" s="52" t="s">
        <v>1708</v>
      </c>
      <c r="AF5" s="52" t="s">
        <v>1709</v>
      </c>
      <c r="AG5" s="52" t="s">
        <v>1709</v>
      </c>
    </row>
    <row r="6" spans="1:33">
      <c r="B6" s="52" t="s">
        <v>1710</v>
      </c>
      <c r="C6" s="52" t="s">
        <v>1711</v>
      </c>
      <c r="D6" s="52" t="s">
        <v>1712</v>
      </c>
      <c r="E6" s="52" t="s">
        <v>1713</v>
      </c>
      <c r="F6" s="52" t="s">
        <v>1714</v>
      </c>
      <c r="G6" s="52" t="s">
        <v>1715</v>
      </c>
      <c r="H6" s="52" t="s">
        <v>1716</v>
      </c>
      <c r="I6" s="52" t="s">
        <v>1717</v>
      </c>
      <c r="J6" s="52" t="s">
        <v>1718</v>
      </c>
      <c r="K6" s="52" t="s">
        <v>1719</v>
      </c>
      <c r="L6" s="52" t="s">
        <v>1720</v>
      </c>
      <c r="O6" s="52" t="s">
        <v>1721</v>
      </c>
      <c r="Q6" s="52" t="s">
        <v>1722</v>
      </c>
      <c r="R6" s="52" t="s">
        <v>1723</v>
      </c>
      <c r="S6" s="52" t="s">
        <v>1724</v>
      </c>
      <c r="V6" s="52" t="s">
        <v>1725</v>
      </c>
      <c r="X6" s="52" t="s">
        <v>1726</v>
      </c>
      <c r="Y6" s="52" t="s">
        <v>1727</v>
      </c>
      <c r="Z6" s="52" t="s">
        <v>1728</v>
      </c>
      <c r="AB6" s="52" t="s">
        <v>1729</v>
      </c>
      <c r="AD6" s="52" t="s">
        <v>1730</v>
      </c>
      <c r="AE6" s="52" t="s">
        <v>1712</v>
      </c>
      <c r="AF6" s="52" t="s">
        <v>1731</v>
      </c>
      <c r="AG6" s="52" t="s">
        <v>1732</v>
      </c>
    </row>
    <row r="7" spans="1:33">
      <c r="A7" s="52" t="s">
        <v>1733</v>
      </c>
      <c r="L7" s="52" t="s">
        <v>1734</v>
      </c>
      <c r="M7" s="52" t="s">
        <v>1735</v>
      </c>
      <c r="N7" s="52" t="s">
        <v>1736</v>
      </c>
      <c r="S7" s="52" t="s">
        <v>1737</v>
      </c>
      <c r="T7" s="52" t="s">
        <v>1738</v>
      </c>
      <c r="U7" s="52" t="s">
        <v>1739</v>
      </c>
      <c r="AD7" s="52" t="s">
        <v>1740</v>
      </c>
    </row>
    <row r="8" spans="1:33">
      <c r="A8" s="52" t="s">
        <v>1741</v>
      </c>
      <c r="B8" s="53">
        <v>446779.9</v>
      </c>
      <c r="C8" s="53">
        <v>259352.5</v>
      </c>
      <c r="D8" s="53">
        <v>254860.1</v>
      </c>
      <c r="E8" s="53">
        <v>218730.5</v>
      </c>
      <c r="F8" s="53">
        <v>24713.3</v>
      </c>
      <c r="G8" s="53">
        <v>58366.400000000001</v>
      </c>
      <c r="H8" s="52">
        <v>-610.6</v>
      </c>
      <c r="I8" s="53">
        <v>69822.600000000006</v>
      </c>
      <c r="J8" s="53">
        <v>39871.699999999997</v>
      </c>
      <c r="K8" s="52">
        <v>-75.599999999999994</v>
      </c>
      <c r="L8" s="52">
        <v>-258.7</v>
      </c>
      <c r="M8" s="53">
        <v>39683.199999999997</v>
      </c>
      <c r="N8" s="53">
        <v>39941.9</v>
      </c>
      <c r="O8" s="53">
        <v>-4401.7</v>
      </c>
      <c r="Q8" s="53">
        <v>10141.9</v>
      </c>
      <c r="R8" s="53">
        <v>456921.8</v>
      </c>
      <c r="S8" s="53">
        <v>3650.1</v>
      </c>
      <c r="T8" s="53">
        <v>15312.9</v>
      </c>
      <c r="U8" s="53">
        <v>11662.8</v>
      </c>
      <c r="V8" s="53">
        <v>460571.9</v>
      </c>
      <c r="X8" s="53">
        <v>450434.1</v>
      </c>
      <c r="Y8" s="53">
        <v>341050.5</v>
      </c>
      <c r="Z8" s="53">
        <v>109404.4</v>
      </c>
      <c r="AB8" s="53">
        <v>121591.6</v>
      </c>
      <c r="AD8" s="53">
        <v>439900.4</v>
      </c>
      <c r="AE8" s="53">
        <v>249337.2</v>
      </c>
      <c r="AF8" s="53">
        <v>39326.400000000001</v>
      </c>
      <c r="AG8" s="53">
        <v>39691.300000000003</v>
      </c>
    </row>
    <row r="9" spans="1:33">
      <c r="A9" s="52" t="s">
        <v>1742</v>
      </c>
      <c r="B9" s="53">
        <v>455457.9</v>
      </c>
      <c r="C9" s="53">
        <v>263686.59999999998</v>
      </c>
      <c r="D9" s="53">
        <v>259047.3</v>
      </c>
      <c r="E9" s="53">
        <v>222149.8</v>
      </c>
      <c r="F9" s="53">
        <v>23538.7</v>
      </c>
      <c r="G9" s="53">
        <v>60304.2</v>
      </c>
      <c r="H9" s="53">
        <v>1700.5</v>
      </c>
      <c r="I9" s="53">
        <v>72854.399999999994</v>
      </c>
      <c r="J9" s="53">
        <v>39844.699999999997</v>
      </c>
      <c r="K9" s="52">
        <v>-391.5</v>
      </c>
      <c r="L9" s="53">
        <v>-3150.9</v>
      </c>
      <c r="M9" s="53">
        <v>41342.400000000001</v>
      </c>
      <c r="N9" s="53">
        <v>44493.3</v>
      </c>
      <c r="O9" s="53">
        <v>-2928.6</v>
      </c>
      <c r="Q9" s="53">
        <v>10114.6</v>
      </c>
      <c r="R9" s="53">
        <v>465572.5</v>
      </c>
      <c r="S9" s="53">
        <v>3838.5</v>
      </c>
      <c r="T9" s="53">
        <v>17596.7</v>
      </c>
      <c r="U9" s="53">
        <v>13758.2</v>
      </c>
      <c r="V9" s="53">
        <v>469411</v>
      </c>
      <c r="X9" s="53">
        <v>461303</v>
      </c>
      <c r="Y9" s="53">
        <v>349086.4</v>
      </c>
      <c r="Z9" s="53">
        <v>112243.1</v>
      </c>
      <c r="AB9" s="53">
        <v>122578.2</v>
      </c>
      <c r="AD9" s="53">
        <v>448086.3</v>
      </c>
      <c r="AE9" s="53">
        <v>253373.3</v>
      </c>
      <c r="AF9" s="53">
        <v>40990.1</v>
      </c>
      <c r="AG9" s="53">
        <v>44343.3</v>
      </c>
    </row>
    <row r="10" spans="1:33">
      <c r="A10" s="52" t="s">
        <v>1743</v>
      </c>
      <c r="B10" s="53">
        <v>467345.6</v>
      </c>
      <c r="C10" s="53">
        <v>269735.90000000002</v>
      </c>
      <c r="D10" s="53">
        <v>265070</v>
      </c>
      <c r="E10" s="53">
        <v>227343.8</v>
      </c>
      <c r="F10" s="53">
        <v>26296.1</v>
      </c>
      <c r="G10" s="53">
        <v>61340.4</v>
      </c>
      <c r="H10" s="53">
        <v>2295.6</v>
      </c>
      <c r="I10" s="53">
        <v>75044.600000000006</v>
      </c>
      <c r="J10" s="53">
        <v>41993.4</v>
      </c>
      <c r="K10" s="52">
        <v>-10.9</v>
      </c>
      <c r="L10" s="53">
        <v>-7087.2</v>
      </c>
      <c r="M10" s="53">
        <v>43772.800000000003</v>
      </c>
      <c r="N10" s="53">
        <v>50860.1</v>
      </c>
      <c r="O10" s="53">
        <v>-2262.3000000000002</v>
      </c>
      <c r="Q10" s="53">
        <v>9387.6</v>
      </c>
      <c r="R10" s="53">
        <v>476733.2</v>
      </c>
      <c r="S10" s="53">
        <v>5400</v>
      </c>
      <c r="T10" s="53">
        <v>12279</v>
      </c>
      <c r="U10" s="53">
        <v>6879</v>
      </c>
      <c r="V10" s="53">
        <v>482133.2</v>
      </c>
      <c r="X10" s="53">
        <v>476169.8</v>
      </c>
      <c r="Y10" s="53">
        <v>359452.5</v>
      </c>
      <c r="Z10" s="53">
        <v>116763.7</v>
      </c>
      <c r="AB10" s="53">
        <v>128184.3</v>
      </c>
      <c r="AD10" s="53">
        <v>459585.9</v>
      </c>
      <c r="AE10" s="53">
        <v>259260.5</v>
      </c>
      <c r="AF10" s="53">
        <v>43398.400000000001</v>
      </c>
      <c r="AG10" s="53">
        <v>50774</v>
      </c>
    </row>
    <row r="11" spans="1:33">
      <c r="A11" s="52" t="s">
        <v>1744</v>
      </c>
      <c r="B11" s="53">
        <v>474802.7</v>
      </c>
      <c r="C11" s="53">
        <v>272115.5</v>
      </c>
      <c r="D11" s="53">
        <v>267530.2</v>
      </c>
      <c r="E11" s="53">
        <v>228998.8</v>
      </c>
      <c r="F11" s="53">
        <v>23094.7</v>
      </c>
      <c r="G11" s="53">
        <v>66778.600000000006</v>
      </c>
      <c r="H11" s="53">
        <v>2617.9</v>
      </c>
      <c r="I11" s="53">
        <v>75618.8</v>
      </c>
      <c r="J11" s="53">
        <v>38875.300000000003</v>
      </c>
      <c r="K11" s="52">
        <v>-96.6</v>
      </c>
      <c r="L11" s="53">
        <v>-2865.8</v>
      </c>
      <c r="M11" s="53">
        <v>48623.5</v>
      </c>
      <c r="N11" s="53">
        <v>51489.4</v>
      </c>
      <c r="O11" s="53">
        <v>-1335.6</v>
      </c>
      <c r="Q11" s="53">
        <v>8151.8</v>
      </c>
      <c r="R11" s="53">
        <v>482954.5</v>
      </c>
      <c r="S11" s="53">
        <v>6503.8</v>
      </c>
      <c r="T11" s="53">
        <v>13508.7</v>
      </c>
      <c r="U11" s="53">
        <v>7005</v>
      </c>
      <c r="V11" s="53">
        <v>489458.2</v>
      </c>
      <c r="X11" s="53">
        <v>479210.9</v>
      </c>
      <c r="Y11" s="53">
        <v>365047.6</v>
      </c>
      <c r="Z11" s="53">
        <v>114158.7</v>
      </c>
      <c r="AB11" s="53">
        <v>128008.1</v>
      </c>
      <c r="AD11" s="53">
        <v>466730.9</v>
      </c>
      <c r="AE11" s="53">
        <v>261338.8</v>
      </c>
      <c r="AF11" s="53">
        <v>48217.3</v>
      </c>
      <c r="AG11" s="53">
        <v>51399.6</v>
      </c>
    </row>
    <row r="12" spans="1:33">
      <c r="A12" s="52" t="s">
        <v>1745</v>
      </c>
      <c r="B12" s="53">
        <v>465291.7</v>
      </c>
      <c r="C12" s="53">
        <v>270060.79999999999</v>
      </c>
      <c r="D12" s="53">
        <v>264960.2</v>
      </c>
      <c r="E12" s="53">
        <v>225757.9</v>
      </c>
      <c r="F12" s="53">
        <v>19850</v>
      </c>
      <c r="G12" s="53">
        <v>62936.5</v>
      </c>
      <c r="H12" s="53">
        <v>1623.1</v>
      </c>
      <c r="I12" s="53">
        <v>76555.7</v>
      </c>
      <c r="J12" s="53">
        <v>36987.300000000003</v>
      </c>
      <c r="K12" s="52">
        <v>-134.6</v>
      </c>
      <c r="L12" s="52">
        <v>-749.6</v>
      </c>
      <c r="M12" s="53">
        <v>47299.7</v>
      </c>
      <c r="N12" s="53">
        <v>48049.3</v>
      </c>
      <c r="O12" s="53">
        <v>-1837.6</v>
      </c>
      <c r="Q12" s="53">
        <v>9802.2000000000007</v>
      </c>
      <c r="R12" s="53">
        <v>475093.9</v>
      </c>
      <c r="S12" s="53">
        <v>6479.4</v>
      </c>
      <c r="T12" s="53">
        <v>13201.8</v>
      </c>
      <c r="U12" s="53">
        <v>6722.4</v>
      </c>
      <c r="V12" s="53">
        <v>481573.3</v>
      </c>
      <c r="X12" s="53">
        <v>467798.5</v>
      </c>
      <c r="Y12" s="53">
        <v>354637</v>
      </c>
      <c r="Z12" s="53">
        <v>113177.2</v>
      </c>
      <c r="AB12" s="53">
        <v>119188</v>
      </c>
      <c r="AD12" s="53">
        <v>456932.5</v>
      </c>
      <c r="AE12" s="53">
        <v>258371.8</v>
      </c>
      <c r="AF12" s="53">
        <v>46909.9</v>
      </c>
      <c r="AG12" s="53">
        <v>47957.7</v>
      </c>
    </row>
    <row r="13" spans="1:33">
      <c r="A13" s="52" t="s">
        <v>1746</v>
      </c>
      <c r="B13" s="53">
        <v>464364.2</v>
      </c>
      <c r="C13" s="53">
        <v>273255.59999999998</v>
      </c>
      <c r="D13" s="53">
        <v>267710.40000000002</v>
      </c>
      <c r="E13" s="53">
        <v>227630.8</v>
      </c>
      <c r="F13" s="53">
        <v>19858.400000000001</v>
      </c>
      <c r="G13" s="53">
        <v>60751.9</v>
      </c>
      <c r="H13" s="53">
        <v>-3649.6</v>
      </c>
      <c r="I13" s="53">
        <v>79360.399999999994</v>
      </c>
      <c r="J13" s="53">
        <v>38571.699999999997</v>
      </c>
      <c r="K13" s="52">
        <v>-194.7</v>
      </c>
      <c r="L13" s="53">
        <v>-1486.2</v>
      </c>
      <c r="M13" s="53">
        <v>48151.7</v>
      </c>
      <c r="N13" s="53">
        <v>49638</v>
      </c>
      <c r="O13" s="53">
        <v>-2103.1</v>
      </c>
      <c r="Q13" s="53">
        <v>9773.2999999999993</v>
      </c>
      <c r="R13" s="53">
        <v>474137.5</v>
      </c>
      <c r="S13" s="53">
        <v>6006.8</v>
      </c>
      <c r="T13" s="53">
        <v>10810.9</v>
      </c>
      <c r="U13" s="53">
        <v>4804</v>
      </c>
      <c r="V13" s="53">
        <v>480144.3</v>
      </c>
      <c r="X13" s="53">
        <v>467327.1</v>
      </c>
      <c r="Y13" s="53">
        <v>349884.6</v>
      </c>
      <c r="Z13" s="53">
        <v>117517</v>
      </c>
      <c r="AB13" s="53">
        <v>118422.39999999999</v>
      </c>
      <c r="AD13" s="53">
        <v>455795.7</v>
      </c>
      <c r="AE13" s="53">
        <v>260759.8</v>
      </c>
      <c r="AF13" s="53">
        <v>47795.6</v>
      </c>
      <c r="AG13" s="53">
        <v>49564</v>
      </c>
    </row>
    <row r="14" spans="1:33">
      <c r="A14" s="52" t="s">
        <v>1747</v>
      </c>
      <c r="B14" s="53">
        <v>474847.2</v>
      </c>
      <c r="C14" s="53">
        <v>274364.7</v>
      </c>
      <c r="D14" s="53">
        <v>269225.40000000002</v>
      </c>
      <c r="E14" s="53">
        <v>228141.4</v>
      </c>
      <c r="F14" s="53">
        <v>20024.599999999999</v>
      </c>
      <c r="G14" s="53">
        <v>64673.8</v>
      </c>
      <c r="H14" s="52">
        <v>-430.5</v>
      </c>
      <c r="I14" s="53">
        <v>82990.8</v>
      </c>
      <c r="J14" s="53">
        <v>34958.5</v>
      </c>
      <c r="K14" s="52">
        <v>22.6</v>
      </c>
      <c r="L14" s="52">
        <v>-735.9</v>
      </c>
      <c r="M14" s="53">
        <v>54195.8</v>
      </c>
      <c r="N14" s="53">
        <v>54931.7</v>
      </c>
      <c r="O14" s="53">
        <v>-1021.3</v>
      </c>
      <c r="Q14" s="53">
        <v>8522.2999999999993</v>
      </c>
      <c r="R14" s="53">
        <v>483369.5</v>
      </c>
      <c r="S14" s="53">
        <v>6149.6</v>
      </c>
      <c r="T14" s="53">
        <v>11035.7</v>
      </c>
      <c r="U14" s="53">
        <v>4886.1000000000004</v>
      </c>
      <c r="V14" s="53">
        <v>489519.1</v>
      </c>
      <c r="X14" s="53">
        <v>476329</v>
      </c>
      <c r="Y14" s="53">
        <v>358635.3</v>
      </c>
      <c r="Z14" s="53">
        <v>117726</v>
      </c>
      <c r="AB14" s="53">
        <v>119223.2</v>
      </c>
      <c r="AD14" s="53">
        <v>465908.7</v>
      </c>
      <c r="AE14" s="53">
        <v>262187</v>
      </c>
      <c r="AF14" s="53">
        <v>53867.7</v>
      </c>
      <c r="AG14" s="53">
        <v>54886.1</v>
      </c>
    </row>
    <row r="15" spans="1:33">
      <c r="A15" s="52" t="s">
        <v>1748</v>
      </c>
      <c r="B15" s="53">
        <v>476535.1</v>
      </c>
      <c r="C15" s="53">
        <v>278745.3</v>
      </c>
      <c r="D15" s="53">
        <v>273514.09999999998</v>
      </c>
      <c r="E15" s="53">
        <v>231437.5</v>
      </c>
      <c r="F15" s="53">
        <v>19023.099999999999</v>
      </c>
      <c r="G15" s="53">
        <v>64404.2</v>
      </c>
      <c r="H15" s="52">
        <v>239.1</v>
      </c>
      <c r="I15" s="53">
        <v>86457</v>
      </c>
      <c r="J15" s="53">
        <v>33613</v>
      </c>
      <c r="K15" s="52">
        <v>-151.9</v>
      </c>
      <c r="L15" s="53">
        <v>-4989</v>
      </c>
      <c r="M15" s="53">
        <v>50427.8</v>
      </c>
      <c r="N15" s="53">
        <v>55416.800000000003</v>
      </c>
      <c r="O15" s="52">
        <v>-805.6</v>
      </c>
      <c r="Q15" s="53">
        <v>8337.7999999999993</v>
      </c>
      <c r="R15" s="53">
        <v>484872.9</v>
      </c>
      <c r="S15" s="53">
        <v>8060.2</v>
      </c>
      <c r="T15" s="53">
        <v>13277.4</v>
      </c>
      <c r="U15" s="53">
        <v>5217.2</v>
      </c>
      <c r="V15" s="53">
        <v>492933.1</v>
      </c>
      <c r="X15" s="53">
        <v>482104.2</v>
      </c>
      <c r="Y15" s="53">
        <v>362415.8</v>
      </c>
      <c r="Z15" s="53">
        <v>119732.5</v>
      </c>
      <c r="AB15" s="53">
        <v>116715.8</v>
      </c>
      <c r="AD15" s="53">
        <v>466952.3</v>
      </c>
      <c r="AE15" s="53">
        <v>267058.90000000002</v>
      </c>
      <c r="AF15" s="53">
        <v>50110.7</v>
      </c>
      <c r="AG15" s="53">
        <v>55356.3</v>
      </c>
    </row>
    <row r="16" spans="1:33">
      <c r="A16" s="52" t="s">
        <v>1749</v>
      </c>
      <c r="B16" s="53">
        <v>477914.9</v>
      </c>
      <c r="C16" s="53">
        <v>282074.3</v>
      </c>
      <c r="D16" s="53">
        <v>276838.2</v>
      </c>
      <c r="E16" s="53">
        <v>233835.4</v>
      </c>
      <c r="F16" s="53">
        <v>18370.5</v>
      </c>
      <c r="G16" s="53">
        <v>61058.7</v>
      </c>
      <c r="H16" s="53">
        <v>-1998.2</v>
      </c>
      <c r="I16" s="53">
        <v>88704.4</v>
      </c>
      <c r="J16" s="53">
        <v>31889.5</v>
      </c>
      <c r="K16" s="52">
        <v>-113.6</v>
      </c>
      <c r="L16" s="53">
        <v>-1199.4000000000001</v>
      </c>
      <c r="M16" s="53">
        <v>54409.1</v>
      </c>
      <c r="N16" s="53">
        <v>55608.5</v>
      </c>
      <c r="O16" s="52">
        <v>-871.4</v>
      </c>
      <c r="Q16" s="53">
        <v>8170</v>
      </c>
      <c r="R16" s="53">
        <v>486084.9</v>
      </c>
      <c r="S16" s="53">
        <v>7846.5</v>
      </c>
      <c r="T16" s="53">
        <v>12449.1</v>
      </c>
      <c r="U16" s="53">
        <v>4602.6000000000004</v>
      </c>
      <c r="V16" s="53">
        <v>493931.4</v>
      </c>
      <c r="X16" s="53">
        <v>479671.9</v>
      </c>
      <c r="Y16" s="53">
        <v>359398.9</v>
      </c>
      <c r="Z16" s="53">
        <v>120333.5</v>
      </c>
      <c r="AB16" s="53">
        <v>110994</v>
      </c>
      <c r="AD16" s="53">
        <v>467787.4</v>
      </c>
      <c r="AE16" s="53">
        <v>270469.7</v>
      </c>
      <c r="AF16" s="53">
        <v>54065</v>
      </c>
      <c r="AG16" s="53">
        <v>55710.2</v>
      </c>
    </row>
    <row r="17" spans="1:33">
      <c r="A17" s="52" t="s">
        <v>1750</v>
      </c>
      <c r="B17" s="53">
        <v>485968.3</v>
      </c>
      <c r="C17" s="53">
        <v>283473.7</v>
      </c>
      <c r="D17" s="53">
        <v>277941</v>
      </c>
      <c r="E17" s="53">
        <v>234030.5</v>
      </c>
      <c r="F17" s="53">
        <v>18128.599999999999</v>
      </c>
      <c r="G17" s="53">
        <v>64065.8</v>
      </c>
      <c r="H17" s="52">
        <v>-297.39999999999998</v>
      </c>
      <c r="I17" s="53">
        <v>90368.6</v>
      </c>
      <c r="J17" s="53">
        <v>29131.3</v>
      </c>
      <c r="K17" s="52">
        <v>-175.7</v>
      </c>
      <c r="L17" s="53">
        <v>1762.4</v>
      </c>
      <c r="M17" s="53">
        <v>59567.4</v>
      </c>
      <c r="N17" s="53">
        <v>57805</v>
      </c>
      <c r="O17" s="52">
        <v>-489.2</v>
      </c>
      <c r="Q17" s="53">
        <v>7051.9</v>
      </c>
      <c r="R17" s="53">
        <v>493020.2</v>
      </c>
      <c r="S17" s="53">
        <v>8182.2</v>
      </c>
      <c r="T17" s="53">
        <v>12287</v>
      </c>
      <c r="U17" s="53">
        <v>4104.8</v>
      </c>
      <c r="V17" s="53">
        <v>501202.3</v>
      </c>
      <c r="X17" s="53">
        <v>484581.1</v>
      </c>
      <c r="Y17" s="53">
        <v>365337</v>
      </c>
      <c r="Z17" s="53">
        <v>119288.1</v>
      </c>
      <c r="AB17" s="53">
        <v>111190.8</v>
      </c>
      <c r="AD17" s="53">
        <v>475871</v>
      </c>
      <c r="AE17" s="53">
        <v>271518.7</v>
      </c>
      <c r="AF17" s="53">
        <v>59229.599999999999</v>
      </c>
      <c r="AG17" s="53">
        <v>57748.7</v>
      </c>
    </row>
    <row r="18" spans="1:33">
      <c r="A18" s="52" t="s">
        <v>1751</v>
      </c>
      <c r="B18" s="53">
        <v>497440.7</v>
      </c>
      <c r="C18" s="53">
        <v>286741.8</v>
      </c>
      <c r="D18" s="53">
        <v>281095.2</v>
      </c>
      <c r="E18" s="53">
        <v>236304.7</v>
      </c>
      <c r="F18" s="53">
        <v>18441.599999999999</v>
      </c>
      <c r="G18" s="53">
        <v>66291.8</v>
      </c>
      <c r="H18" s="53">
        <v>2023</v>
      </c>
      <c r="I18" s="53">
        <v>91744.2</v>
      </c>
      <c r="J18" s="53">
        <v>26951.8</v>
      </c>
      <c r="K18" s="52">
        <v>-123.1</v>
      </c>
      <c r="L18" s="53">
        <v>5490.4</v>
      </c>
      <c r="M18" s="53">
        <v>67888.399999999994</v>
      </c>
      <c r="N18" s="53">
        <v>62398.1</v>
      </c>
      <c r="O18" s="52">
        <v>-120.9</v>
      </c>
      <c r="Q18" s="53">
        <v>4944.7</v>
      </c>
      <c r="R18" s="53">
        <v>502385.4</v>
      </c>
      <c r="S18" s="53">
        <v>9373.2000000000007</v>
      </c>
      <c r="T18" s="53">
        <v>13884.3</v>
      </c>
      <c r="U18" s="53">
        <v>4511.1000000000004</v>
      </c>
      <c r="V18" s="53">
        <v>511758.6</v>
      </c>
      <c r="X18" s="53">
        <v>492042</v>
      </c>
      <c r="Y18" s="53">
        <v>373486.3</v>
      </c>
      <c r="Z18" s="53">
        <v>118575.9</v>
      </c>
      <c r="AB18" s="53">
        <v>111630</v>
      </c>
      <c r="AD18" s="53">
        <v>487545.2</v>
      </c>
      <c r="AE18" s="53">
        <v>274814.5</v>
      </c>
      <c r="AF18" s="53">
        <v>67635.100000000006</v>
      </c>
      <c r="AG18" s="53">
        <v>62324.3</v>
      </c>
    </row>
    <row r="19" spans="1:33">
      <c r="A19" s="52" t="s">
        <v>1752</v>
      </c>
      <c r="B19" s="53">
        <v>503921</v>
      </c>
      <c r="C19" s="53">
        <v>291132.59999999998</v>
      </c>
      <c r="D19" s="53">
        <v>285345.3</v>
      </c>
      <c r="E19" s="53">
        <v>239701.9</v>
      </c>
      <c r="F19" s="53">
        <v>18278.3</v>
      </c>
      <c r="G19" s="53">
        <v>70069.100000000006</v>
      </c>
      <c r="H19" s="52">
        <v>622.4</v>
      </c>
      <c r="I19" s="53">
        <v>92468.1</v>
      </c>
      <c r="J19" s="53">
        <v>24226.5</v>
      </c>
      <c r="K19" s="52">
        <v>30.4</v>
      </c>
      <c r="L19" s="53">
        <v>7093.7</v>
      </c>
      <c r="M19" s="53">
        <v>72121.899999999994</v>
      </c>
      <c r="N19" s="53">
        <v>65028.3</v>
      </c>
      <c r="O19" s="52">
        <v>0</v>
      </c>
      <c r="Q19" s="52">
        <v>19.2</v>
      </c>
      <c r="R19" s="53">
        <v>503940.3</v>
      </c>
      <c r="S19" s="53">
        <v>11774.9</v>
      </c>
      <c r="T19" s="53">
        <v>17539.5</v>
      </c>
      <c r="U19" s="53">
        <v>5764.5</v>
      </c>
      <c r="V19" s="53">
        <v>515715.2</v>
      </c>
      <c r="X19" s="53">
        <v>496827.4</v>
      </c>
      <c r="Y19" s="53">
        <v>380102.40000000002</v>
      </c>
      <c r="Z19" s="53">
        <v>116724.9</v>
      </c>
      <c r="AB19" s="53">
        <v>112573.9</v>
      </c>
      <c r="AD19" s="53">
        <v>493502.6</v>
      </c>
      <c r="AE19" s="53">
        <v>278536.8</v>
      </c>
      <c r="AF19" s="53">
        <v>71912.7</v>
      </c>
      <c r="AG19" s="53">
        <v>64956.7</v>
      </c>
    </row>
    <row r="20" spans="1:33">
      <c r="A20" s="52" t="s">
        <v>1753</v>
      </c>
      <c r="B20" s="53">
        <v>512451.9</v>
      </c>
      <c r="C20" s="53">
        <v>294344.09999999998</v>
      </c>
      <c r="D20" s="53">
        <v>288372.59999999998</v>
      </c>
      <c r="E20" s="53">
        <v>241840.5</v>
      </c>
      <c r="F20" s="53">
        <v>18382.3</v>
      </c>
      <c r="G20" s="53">
        <v>72887.7</v>
      </c>
      <c r="H20" s="52">
        <v>2.2999999999999998</v>
      </c>
      <c r="I20" s="53">
        <v>92493.4</v>
      </c>
      <c r="J20" s="53">
        <v>23002.400000000001</v>
      </c>
      <c r="K20" s="52">
        <v>28.2</v>
      </c>
      <c r="L20" s="53">
        <v>11311.6</v>
      </c>
      <c r="M20" s="53">
        <v>79286.600000000006</v>
      </c>
      <c r="N20" s="53">
        <v>67974.899999999994</v>
      </c>
      <c r="O20" s="52">
        <v>0</v>
      </c>
      <c r="Q20" s="53">
        <v>-5367</v>
      </c>
      <c r="R20" s="53">
        <v>507084.9</v>
      </c>
      <c r="S20" s="53">
        <v>14533.9</v>
      </c>
      <c r="T20" s="53">
        <v>21806.400000000001</v>
      </c>
      <c r="U20" s="53">
        <v>7272.5</v>
      </c>
      <c r="V20" s="53">
        <v>521618.8</v>
      </c>
      <c r="X20" s="53">
        <v>501140.3</v>
      </c>
      <c r="Y20" s="53">
        <v>385616.4</v>
      </c>
      <c r="Z20" s="53">
        <v>115523.9</v>
      </c>
      <c r="AB20" s="53">
        <v>114272.3</v>
      </c>
      <c r="AD20" s="53">
        <v>501972</v>
      </c>
      <c r="AE20" s="53">
        <v>281459.3</v>
      </c>
      <c r="AF20" s="53">
        <v>79088.5</v>
      </c>
      <c r="AG20" s="53">
        <v>67901.2</v>
      </c>
    </row>
    <row r="21" spans="1:33">
      <c r="A21" s="52" t="s">
        <v>1754</v>
      </c>
      <c r="B21" s="53">
        <v>523685.8</v>
      </c>
      <c r="C21" s="53">
        <v>297063.3</v>
      </c>
      <c r="D21" s="53">
        <v>291280.3</v>
      </c>
      <c r="E21" s="53">
        <v>243907.9</v>
      </c>
      <c r="F21" s="53">
        <v>16573.7</v>
      </c>
      <c r="G21" s="53">
        <v>76477.5</v>
      </c>
      <c r="H21" s="53">
        <v>1624.6</v>
      </c>
      <c r="I21" s="53">
        <v>93521.4</v>
      </c>
      <c r="J21" s="53">
        <v>21635</v>
      </c>
      <c r="K21" s="52">
        <v>1.9</v>
      </c>
      <c r="L21" s="53">
        <v>16629.900000000001</v>
      </c>
      <c r="M21" s="53">
        <v>86184</v>
      </c>
      <c r="N21" s="53">
        <v>69554.100000000006</v>
      </c>
      <c r="O21" s="52">
        <v>158.5</v>
      </c>
      <c r="Q21" s="53">
        <v>-8836.2999999999993</v>
      </c>
      <c r="R21" s="53">
        <v>514849.5</v>
      </c>
      <c r="S21" s="53">
        <v>17475</v>
      </c>
      <c r="T21" s="53">
        <v>26571.9</v>
      </c>
      <c r="U21" s="53">
        <v>9097</v>
      </c>
      <c r="V21" s="53">
        <v>532324.5</v>
      </c>
      <c r="X21" s="53">
        <v>506884.7</v>
      </c>
      <c r="Y21" s="53">
        <v>391757.8</v>
      </c>
      <c r="Z21" s="53">
        <v>115127.1</v>
      </c>
      <c r="AB21" s="53">
        <v>114631.3</v>
      </c>
      <c r="AD21" s="53">
        <v>513743.9</v>
      </c>
      <c r="AE21" s="53">
        <v>284619.40000000002</v>
      </c>
      <c r="AF21" s="53">
        <v>85977.7</v>
      </c>
      <c r="AG21" s="53">
        <v>69451.899999999994</v>
      </c>
    </row>
    <row r="22" spans="1:33">
      <c r="A22" s="52" t="s">
        <v>1755</v>
      </c>
      <c r="B22" s="53">
        <v>518230.9</v>
      </c>
      <c r="C22" s="53">
        <v>294312.8</v>
      </c>
      <c r="D22" s="53">
        <v>288701.59999999998</v>
      </c>
      <c r="E22" s="53">
        <v>240613.4</v>
      </c>
      <c r="F22" s="53">
        <v>15476.7</v>
      </c>
      <c r="G22" s="53">
        <v>74507.899999999994</v>
      </c>
      <c r="H22" s="53">
        <v>2739.5</v>
      </c>
      <c r="I22" s="53">
        <v>93403.4</v>
      </c>
      <c r="J22" s="53">
        <v>20032.400000000001</v>
      </c>
      <c r="K22" s="52">
        <v>59.3</v>
      </c>
      <c r="L22" s="53">
        <v>17610.5</v>
      </c>
      <c r="M22" s="53">
        <v>87405.2</v>
      </c>
      <c r="N22" s="53">
        <v>69794.7</v>
      </c>
      <c r="O22" s="52">
        <v>88.5</v>
      </c>
      <c r="Q22" s="53">
        <v>-16803.900000000001</v>
      </c>
      <c r="R22" s="53">
        <v>501427.1</v>
      </c>
      <c r="S22" s="53">
        <v>16865.599999999999</v>
      </c>
      <c r="T22" s="53">
        <v>24973.1</v>
      </c>
      <c r="U22" s="53">
        <v>8107.6</v>
      </c>
      <c r="V22" s="53">
        <v>518292.6</v>
      </c>
      <c r="X22" s="53">
        <v>500504.1</v>
      </c>
      <c r="Y22" s="53">
        <v>387075.3</v>
      </c>
      <c r="Z22" s="53">
        <v>113430.39999999999</v>
      </c>
      <c r="AB22" s="53">
        <v>109923.4</v>
      </c>
      <c r="AD22" s="53">
        <v>508935.2</v>
      </c>
      <c r="AE22" s="53">
        <v>282666.90000000002</v>
      </c>
      <c r="AF22" s="53">
        <v>87163.4</v>
      </c>
      <c r="AG22" s="53">
        <v>69795.899999999994</v>
      </c>
    </row>
    <row r="23" spans="1:33">
      <c r="A23" s="52" t="s">
        <v>1756</v>
      </c>
      <c r="B23" s="53">
        <v>489588.4</v>
      </c>
      <c r="C23" s="53">
        <v>292341.7</v>
      </c>
      <c r="D23" s="53">
        <v>286410.59999999998</v>
      </c>
      <c r="E23" s="53">
        <v>237732.5</v>
      </c>
      <c r="F23" s="53">
        <v>12903.6</v>
      </c>
      <c r="G23" s="53">
        <v>63853.599999999999</v>
      </c>
      <c r="H23" s="53">
        <v>-4927.6000000000004</v>
      </c>
      <c r="I23" s="53">
        <v>95524.9</v>
      </c>
      <c r="J23" s="53">
        <v>21435.3</v>
      </c>
      <c r="K23" s="52">
        <v>-36.700000000000003</v>
      </c>
      <c r="L23" s="53">
        <v>7428</v>
      </c>
      <c r="M23" s="53">
        <v>66256.899999999994</v>
      </c>
      <c r="N23" s="53">
        <v>58828.9</v>
      </c>
      <c r="O23" s="53">
        <v>1065.8</v>
      </c>
      <c r="Q23" s="53">
        <v>-5638.3</v>
      </c>
      <c r="R23" s="53">
        <v>483950.1</v>
      </c>
      <c r="S23" s="53">
        <v>13416.6</v>
      </c>
      <c r="T23" s="53">
        <v>19356.2</v>
      </c>
      <c r="U23" s="53">
        <v>5939.6</v>
      </c>
      <c r="V23" s="53">
        <v>497366.7</v>
      </c>
      <c r="X23" s="53">
        <v>480471.5</v>
      </c>
      <c r="Y23" s="53">
        <v>363506</v>
      </c>
      <c r="Z23" s="53">
        <v>116871.7</v>
      </c>
      <c r="AB23" s="53">
        <v>98281.5</v>
      </c>
      <c r="AD23" s="53">
        <v>480335</v>
      </c>
      <c r="AE23" s="53">
        <v>280468.09999999998</v>
      </c>
      <c r="AF23" s="53">
        <v>65954.3</v>
      </c>
      <c r="AG23" s="53">
        <v>58856.4</v>
      </c>
    </row>
    <row r="24" spans="1:33">
      <c r="A24" s="52" t="s">
        <v>1757</v>
      </c>
      <c r="B24" s="53">
        <v>512654.8</v>
      </c>
      <c r="C24" s="53">
        <v>300435.59999999998</v>
      </c>
      <c r="D24" s="53">
        <v>294115.40000000002</v>
      </c>
      <c r="E24" s="53">
        <v>244880.8</v>
      </c>
      <c r="F24" s="53">
        <v>12325.5</v>
      </c>
      <c r="G24" s="53">
        <v>64075.3</v>
      </c>
      <c r="H24" s="52">
        <v>-552.1</v>
      </c>
      <c r="I24" s="53">
        <v>97335.1</v>
      </c>
      <c r="J24" s="53">
        <v>21575.1</v>
      </c>
      <c r="K24" s="52">
        <v>-63.7</v>
      </c>
      <c r="L24" s="53">
        <v>17370.599999999999</v>
      </c>
      <c r="M24" s="53">
        <v>82708.800000000003</v>
      </c>
      <c r="N24" s="53">
        <v>65338.2</v>
      </c>
      <c r="O24" s="52">
        <v>153.5</v>
      </c>
      <c r="Q24" s="53">
        <v>-11009.1</v>
      </c>
      <c r="R24" s="53">
        <v>501645.7</v>
      </c>
      <c r="S24" s="53">
        <v>13499.4</v>
      </c>
      <c r="T24" s="53">
        <v>18941.599999999999</v>
      </c>
      <c r="U24" s="53">
        <v>5442.2</v>
      </c>
      <c r="V24" s="53">
        <v>515145.1</v>
      </c>
      <c r="X24" s="53">
        <v>494573.7</v>
      </c>
      <c r="Y24" s="53">
        <v>375726.2</v>
      </c>
      <c r="Z24" s="53">
        <v>118781.6</v>
      </c>
      <c r="AB24" s="53">
        <v>98043.3</v>
      </c>
      <c r="AD24" s="53">
        <v>503769.3</v>
      </c>
      <c r="AE24" s="53">
        <v>288468.5</v>
      </c>
      <c r="AF24" s="53">
        <v>82407.899999999994</v>
      </c>
      <c r="AG24" s="53">
        <v>65368.800000000003</v>
      </c>
    </row>
    <row r="25" spans="1:33">
      <c r="A25" s="52" t="s">
        <v>1758</v>
      </c>
      <c r="B25" s="53">
        <v>510325.9</v>
      </c>
      <c r="C25" s="53">
        <v>301219</v>
      </c>
      <c r="D25" s="53">
        <v>294342.90000000002</v>
      </c>
      <c r="E25" s="53">
        <v>244747</v>
      </c>
      <c r="F25" s="53">
        <v>12954.4</v>
      </c>
      <c r="G25" s="53">
        <v>66698.100000000006</v>
      </c>
      <c r="H25" s="53">
        <v>-1812</v>
      </c>
      <c r="I25" s="53">
        <v>98536.7</v>
      </c>
      <c r="J25" s="53">
        <v>19796.900000000001</v>
      </c>
      <c r="K25" s="52">
        <v>9.1999999999999993</v>
      </c>
      <c r="L25" s="53">
        <v>13207.5</v>
      </c>
      <c r="M25" s="53">
        <v>82406.399999999994</v>
      </c>
      <c r="N25" s="53">
        <v>69198.899999999994</v>
      </c>
      <c r="O25" s="52">
        <v>-284</v>
      </c>
      <c r="Q25" s="53">
        <v>-17321.099999999999</v>
      </c>
      <c r="R25" s="53">
        <v>493004.7</v>
      </c>
      <c r="S25" s="53">
        <v>15361.5</v>
      </c>
      <c r="T25" s="53">
        <v>21305.599999999999</v>
      </c>
      <c r="U25" s="53">
        <v>5944.1</v>
      </c>
      <c r="V25" s="53">
        <v>508366.2</v>
      </c>
      <c r="X25" s="53">
        <v>496709.1</v>
      </c>
      <c r="Y25" s="53">
        <v>378481.6</v>
      </c>
      <c r="Z25" s="53">
        <v>118196.5</v>
      </c>
      <c r="AB25" s="53">
        <v>99399.1</v>
      </c>
      <c r="AD25" s="53">
        <v>502216.6</v>
      </c>
      <c r="AE25" s="53">
        <v>289285.90000000002</v>
      </c>
      <c r="AF25" s="53">
        <v>82085.600000000006</v>
      </c>
      <c r="AG25" s="53">
        <v>69231.199999999997</v>
      </c>
    </row>
    <row r="26" spans="1:33">
      <c r="A26" s="52" t="s">
        <v>1759</v>
      </c>
      <c r="B26" s="53">
        <v>519216.8</v>
      </c>
      <c r="C26" s="53">
        <v>308072.2</v>
      </c>
      <c r="D26" s="53">
        <v>300559.3</v>
      </c>
      <c r="E26" s="53">
        <v>250384.2</v>
      </c>
      <c r="F26" s="53">
        <v>13372.6</v>
      </c>
      <c r="G26" s="53">
        <v>69160.899999999994</v>
      </c>
      <c r="H26" s="52">
        <v>-831.3</v>
      </c>
      <c r="I26" s="53">
        <v>100179.9</v>
      </c>
      <c r="J26" s="53">
        <v>20322.3</v>
      </c>
      <c r="K26" s="52">
        <v>4.7</v>
      </c>
      <c r="L26" s="53">
        <v>9353.9</v>
      </c>
      <c r="M26" s="53">
        <v>82201</v>
      </c>
      <c r="N26" s="53">
        <v>72847.199999999997</v>
      </c>
      <c r="O26" s="52">
        <v>-418.3</v>
      </c>
      <c r="Q26" s="53">
        <v>-18894.599999999999</v>
      </c>
      <c r="R26" s="53">
        <v>500322.2</v>
      </c>
      <c r="S26" s="53">
        <v>15869.7</v>
      </c>
      <c r="T26" s="53">
        <v>22337.5</v>
      </c>
      <c r="U26" s="53">
        <v>6467.8</v>
      </c>
      <c r="V26" s="53">
        <v>516191.9</v>
      </c>
      <c r="X26" s="53">
        <v>509637.1</v>
      </c>
      <c r="Y26" s="53">
        <v>389275.5</v>
      </c>
      <c r="Z26" s="53">
        <v>120366.5</v>
      </c>
      <c r="AB26" s="53">
        <v>102787.3</v>
      </c>
      <c r="AD26" s="53">
        <v>511217.8</v>
      </c>
      <c r="AE26" s="53">
        <v>295642.7</v>
      </c>
      <c r="AF26" s="53">
        <v>81850.899999999994</v>
      </c>
      <c r="AG26" s="53">
        <v>72881.2</v>
      </c>
    </row>
    <row r="27" spans="1:33">
      <c r="A27" s="52" t="s">
        <v>1760</v>
      </c>
      <c r="B27" s="53">
        <v>527459.80000000005</v>
      </c>
      <c r="C27" s="53">
        <v>314586.7</v>
      </c>
      <c r="D27" s="53">
        <v>306766.90000000002</v>
      </c>
      <c r="E27" s="53">
        <v>255917.4</v>
      </c>
      <c r="F27" s="53">
        <v>14544.5</v>
      </c>
      <c r="G27" s="53">
        <v>69460.100000000006</v>
      </c>
      <c r="H27" s="53">
        <v>-2737.8</v>
      </c>
      <c r="I27" s="53">
        <v>102099.5</v>
      </c>
      <c r="J27" s="53">
        <v>21953.5</v>
      </c>
      <c r="K27" s="52">
        <v>-41.3</v>
      </c>
      <c r="L27" s="53">
        <v>8094.2</v>
      </c>
      <c r="M27" s="53">
        <v>83191.100000000006</v>
      </c>
      <c r="N27" s="53">
        <v>75096.899999999994</v>
      </c>
      <c r="O27" s="52">
        <v>-499.4</v>
      </c>
      <c r="Q27" s="53">
        <v>-20862</v>
      </c>
      <c r="R27" s="53">
        <v>506597.8</v>
      </c>
      <c r="S27" s="53">
        <v>18596.900000000001</v>
      </c>
      <c r="T27" s="53">
        <v>25946.2</v>
      </c>
      <c r="U27" s="53">
        <v>7349.3</v>
      </c>
      <c r="V27" s="53">
        <v>525194.69999999995</v>
      </c>
      <c r="X27" s="53">
        <v>519259.6</v>
      </c>
      <c r="Y27" s="53">
        <v>395292.5</v>
      </c>
      <c r="Z27" s="53">
        <v>123917.1</v>
      </c>
      <c r="AB27" s="53">
        <v>106050.2</v>
      </c>
      <c r="AD27" s="53">
        <v>519373.6</v>
      </c>
      <c r="AE27" s="53">
        <v>301771.40000000002</v>
      </c>
      <c r="AF27" s="53">
        <v>82853.5</v>
      </c>
      <c r="AG27" s="53">
        <v>75132</v>
      </c>
    </row>
    <row r="28" spans="1:33">
      <c r="A28" s="52" t="s">
        <v>1761</v>
      </c>
      <c r="B28" s="53">
        <v>526926.80000000005</v>
      </c>
      <c r="C28" s="53">
        <v>310601.7</v>
      </c>
      <c r="D28" s="53">
        <v>302552.2</v>
      </c>
      <c r="E28" s="53">
        <v>251057.4</v>
      </c>
      <c r="F28" s="53">
        <v>13803.3</v>
      </c>
      <c r="G28" s="53">
        <v>72195.199999999997</v>
      </c>
      <c r="H28" s="53">
        <v>-2405.3000000000002</v>
      </c>
      <c r="I28" s="53">
        <v>102331.3</v>
      </c>
      <c r="J28" s="53">
        <v>22788.5</v>
      </c>
      <c r="K28" s="52">
        <v>41.2</v>
      </c>
      <c r="L28" s="53">
        <v>9596.7999999999993</v>
      </c>
      <c r="M28" s="53">
        <v>90216.2</v>
      </c>
      <c r="N28" s="53">
        <v>80619.399999999994</v>
      </c>
      <c r="O28" s="53">
        <v>-2025.9</v>
      </c>
      <c r="Q28" s="53">
        <v>-23385.8</v>
      </c>
      <c r="R28" s="53">
        <v>503541</v>
      </c>
      <c r="S28" s="53">
        <v>20370.099999999999</v>
      </c>
      <c r="T28" s="53">
        <v>29608.400000000001</v>
      </c>
      <c r="U28" s="53">
        <v>9238.2999999999993</v>
      </c>
      <c r="V28" s="53">
        <v>523911.1</v>
      </c>
      <c r="X28" s="53">
        <v>518914.2</v>
      </c>
      <c r="Y28" s="53">
        <v>393640.8</v>
      </c>
      <c r="Z28" s="53">
        <v>125165.3</v>
      </c>
      <c r="AB28" s="53">
        <v>108788.2</v>
      </c>
      <c r="AD28" s="53">
        <v>518908.4</v>
      </c>
      <c r="AE28" s="53">
        <v>297630.3</v>
      </c>
      <c r="AF28" s="53">
        <v>89892.1</v>
      </c>
      <c r="AG28" s="53">
        <v>80657.100000000006</v>
      </c>
    </row>
    <row r="29" spans="1:33">
      <c r="A29" s="52" t="s">
        <v>1762</v>
      </c>
    </row>
    <row r="30" spans="1:33">
      <c r="A30" s="52" t="s">
        <v>1763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6"/>
  <sheetViews>
    <sheetView topLeftCell="B1" workbookViewId="0">
      <selection activeCell="P2" sqref="P2"/>
    </sheetView>
  </sheetViews>
  <sheetFormatPr baseColWidth="10" defaultRowHeight="15" x14ac:dyDescent="0"/>
  <cols>
    <col min="1" max="1" width="39.83203125" style="37" customWidth="1"/>
    <col min="2" max="16384" width="10.83203125" style="37"/>
  </cols>
  <sheetData>
    <row r="1" spans="1:15">
      <c r="A1" s="37" t="s">
        <v>84</v>
      </c>
      <c r="B1" s="37" t="s">
        <v>85</v>
      </c>
      <c r="C1" s="37" t="s">
        <v>86</v>
      </c>
      <c r="D1" s="37" t="s">
        <v>87</v>
      </c>
      <c r="E1" s="37" t="s">
        <v>88</v>
      </c>
      <c r="F1" s="37" t="s">
        <v>89</v>
      </c>
      <c r="G1" s="37" t="s">
        <v>90</v>
      </c>
      <c r="H1" s="37" t="s">
        <v>91</v>
      </c>
      <c r="I1" s="37" t="s">
        <v>92</v>
      </c>
      <c r="J1" s="37" t="s">
        <v>93</v>
      </c>
      <c r="K1" s="37" t="s">
        <v>94</v>
      </c>
      <c r="L1" s="37" t="s">
        <v>95</v>
      </c>
      <c r="M1" s="37" t="s">
        <v>96</v>
      </c>
      <c r="N1" s="37" t="s">
        <v>97</v>
      </c>
      <c r="O1" s="37" t="s">
        <v>98</v>
      </c>
    </row>
    <row r="2" spans="1:15">
      <c r="A2" s="37" t="s">
        <v>1496</v>
      </c>
      <c r="B2" s="37" t="s">
        <v>1489</v>
      </c>
      <c r="C2" s="37" t="s">
        <v>2</v>
      </c>
      <c r="D2" s="37">
        <v>158</v>
      </c>
      <c r="E2" s="37" t="s">
        <v>101</v>
      </c>
      <c r="F2" s="37" t="s">
        <v>102</v>
      </c>
      <c r="G2" s="37" t="s">
        <v>103</v>
      </c>
      <c r="H2" s="37" t="s">
        <v>104</v>
      </c>
      <c r="I2" s="37" t="s">
        <v>1492</v>
      </c>
      <c r="J2" s="37" t="s">
        <v>1491</v>
      </c>
      <c r="K2" s="37">
        <v>1955</v>
      </c>
      <c r="L2" s="37">
        <v>1955</v>
      </c>
      <c r="M2" s="37" t="s">
        <v>16</v>
      </c>
      <c r="N2" s="37" t="s">
        <v>107</v>
      </c>
      <c r="O2" s="37">
        <v>9.5818567732407907</v>
      </c>
    </row>
    <row r="3" spans="1:15">
      <c r="A3" s="37" t="s">
        <v>1496</v>
      </c>
      <c r="B3" s="37" t="s">
        <v>1489</v>
      </c>
      <c r="C3" s="37" t="s">
        <v>2</v>
      </c>
      <c r="D3" s="37">
        <v>158</v>
      </c>
      <c r="E3" s="37" t="s">
        <v>101</v>
      </c>
      <c r="F3" s="37" t="s">
        <v>102</v>
      </c>
      <c r="G3" s="37" t="s">
        <v>103</v>
      </c>
      <c r="H3" s="37" t="s">
        <v>104</v>
      </c>
      <c r="I3" s="37" t="s">
        <v>1492</v>
      </c>
      <c r="J3" s="37" t="s">
        <v>1491</v>
      </c>
      <c r="K3" s="37">
        <v>1956</v>
      </c>
      <c r="L3" s="37">
        <v>1956</v>
      </c>
      <c r="M3" s="37" t="s">
        <v>16</v>
      </c>
      <c r="N3" s="37" t="s">
        <v>107</v>
      </c>
      <c r="O3" s="37">
        <v>10.2999412463413</v>
      </c>
    </row>
    <row r="4" spans="1:15">
      <c r="A4" s="37" t="s">
        <v>1496</v>
      </c>
      <c r="B4" s="37" t="s">
        <v>1489</v>
      </c>
      <c r="C4" s="37" t="s">
        <v>2</v>
      </c>
      <c r="D4" s="37">
        <v>158</v>
      </c>
      <c r="E4" s="37" t="s">
        <v>101</v>
      </c>
      <c r="F4" s="37" t="s">
        <v>102</v>
      </c>
      <c r="G4" s="37" t="s">
        <v>103</v>
      </c>
      <c r="H4" s="37" t="s">
        <v>104</v>
      </c>
      <c r="I4" s="37" t="s">
        <v>1492</v>
      </c>
      <c r="J4" s="37" t="s">
        <v>1491</v>
      </c>
      <c r="K4" s="37">
        <v>1957</v>
      </c>
      <c r="L4" s="37">
        <v>1957</v>
      </c>
      <c r="M4" s="37" t="s">
        <v>16</v>
      </c>
      <c r="N4" s="37" t="s">
        <v>107</v>
      </c>
      <c r="O4" s="37">
        <v>11.0835763098911</v>
      </c>
    </row>
    <row r="5" spans="1:15">
      <c r="A5" s="37" t="s">
        <v>1496</v>
      </c>
      <c r="B5" s="37" t="s">
        <v>1489</v>
      </c>
      <c r="C5" s="37" t="s">
        <v>2</v>
      </c>
      <c r="D5" s="37">
        <v>158</v>
      </c>
      <c r="E5" s="37" t="s">
        <v>101</v>
      </c>
      <c r="F5" s="37" t="s">
        <v>102</v>
      </c>
      <c r="G5" s="37" t="s">
        <v>103</v>
      </c>
      <c r="H5" s="37" t="s">
        <v>104</v>
      </c>
      <c r="I5" s="37" t="s">
        <v>1492</v>
      </c>
      <c r="J5" s="37" t="s">
        <v>1491</v>
      </c>
      <c r="K5" s="37">
        <v>1958</v>
      </c>
      <c r="L5" s="37">
        <v>1958</v>
      </c>
      <c r="M5" s="37" t="s">
        <v>16</v>
      </c>
      <c r="N5" s="37" t="s">
        <v>107</v>
      </c>
      <c r="O5" s="37">
        <v>11.8265817697449</v>
      </c>
    </row>
    <row r="6" spans="1:15">
      <c r="A6" s="37" t="s">
        <v>1496</v>
      </c>
      <c r="B6" s="37" t="s">
        <v>1489</v>
      </c>
      <c r="C6" s="37" t="s">
        <v>2</v>
      </c>
      <c r="D6" s="37">
        <v>158</v>
      </c>
      <c r="E6" s="37" t="s">
        <v>101</v>
      </c>
      <c r="F6" s="37" t="s">
        <v>102</v>
      </c>
      <c r="G6" s="37" t="s">
        <v>103</v>
      </c>
      <c r="H6" s="37" t="s">
        <v>104</v>
      </c>
      <c r="I6" s="37" t="s">
        <v>1492</v>
      </c>
      <c r="J6" s="37" t="s">
        <v>1491</v>
      </c>
      <c r="K6" s="37">
        <v>1959</v>
      </c>
      <c r="L6" s="37">
        <v>1959</v>
      </c>
      <c r="M6" s="37" t="s">
        <v>16</v>
      </c>
      <c r="N6" s="37" t="s">
        <v>107</v>
      </c>
      <c r="O6" s="37">
        <v>12.9121329491566</v>
      </c>
    </row>
    <row r="7" spans="1:15">
      <c r="A7" s="37" t="s">
        <v>1496</v>
      </c>
      <c r="B7" s="37" t="s">
        <v>1489</v>
      </c>
      <c r="C7" s="37" t="s">
        <v>2</v>
      </c>
      <c r="D7" s="37">
        <v>158</v>
      </c>
      <c r="E7" s="37" t="s">
        <v>101</v>
      </c>
      <c r="F7" s="37" t="s">
        <v>102</v>
      </c>
      <c r="G7" s="37" t="s">
        <v>103</v>
      </c>
      <c r="H7" s="37" t="s">
        <v>104</v>
      </c>
      <c r="I7" s="37" t="s">
        <v>1492</v>
      </c>
      <c r="J7" s="37" t="s">
        <v>1491</v>
      </c>
      <c r="K7" s="37">
        <v>1960</v>
      </c>
      <c r="L7" s="37">
        <v>1960</v>
      </c>
      <c r="M7" s="37" t="s">
        <v>16</v>
      </c>
      <c r="N7" s="37" t="s">
        <v>107</v>
      </c>
      <c r="O7" s="37">
        <v>14.599271630806401</v>
      </c>
    </row>
    <row r="8" spans="1:15">
      <c r="A8" s="37" t="s">
        <v>1496</v>
      </c>
      <c r="B8" s="37" t="s">
        <v>1489</v>
      </c>
      <c r="C8" s="37" t="s">
        <v>2</v>
      </c>
      <c r="D8" s="37">
        <v>158</v>
      </c>
      <c r="E8" s="37" t="s">
        <v>101</v>
      </c>
      <c r="F8" s="37" t="s">
        <v>102</v>
      </c>
      <c r="G8" s="37" t="s">
        <v>103</v>
      </c>
      <c r="H8" s="37" t="s">
        <v>104</v>
      </c>
      <c r="I8" s="37" t="s">
        <v>1492</v>
      </c>
      <c r="J8" s="37" t="s">
        <v>1491</v>
      </c>
      <c r="K8" s="37">
        <v>1961</v>
      </c>
      <c r="L8" s="37">
        <v>1961</v>
      </c>
      <c r="M8" s="37" t="s">
        <v>16</v>
      </c>
      <c r="N8" s="37" t="s">
        <v>107</v>
      </c>
      <c r="O8" s="37">
        <v>16.303021310652301</v>
      </c>
    </row>
    <row r="9" spans="1:15">
      <c r="A9" s="37" t="s">
        <v>1496</v>
      </c>
      <c r="B9" s="37" t="s">
        <v>1489</v>
      </c>
      <c r="C9" s="37" t="s">
        <v>2</v>
      </c>
      <c r="D9" s="37">
        <v>158</v>
      </c>
      <c r="E9" s="37" t="s">
        <v>101</v>
      </c>
      <c r="F9" s="37" t="s">
        <v>102</v>
      </c>
      <c r="G9" s="37" t="s">
        <v>103</v>
      </c>
      <c r="H9" s="37" t="s">
        <v>104</v>
      </c>
      <c r="I9" s="37" t="s">
        <v>1492</v>
      </c>
      <c r="J9" s="37" t="s">
        <v>1491</v>
      </c>
      <c r="K9" s="37">
        <v>1962</v>
      </c>
      <c r="L9" s="37">
        <v>1962</v>
      </c>
      <c r="M9" s="37" t="s">
        <v>16</v>
      </c>
      <c r="N9" s="37" t="s">
        <v>107</v>
      </c>
      <c r="O9" s="37">
        <v>17.7421173841031</v>
      </c>
    </row>
    <row r="10" spans="1:15">
      <c r="A10" s="37" t="s">
        <v>1496</v>
      </c>
      <c r="B10" s="37" t="s">
        <v>1489</v>
      </c>
      <c r="C10" s="37" t="s">
        <v>2</v>
      </c>
      <c r="D10" s="37">
        <v>158</v>
      </c>
      <c r="E10" s="37" t="s">
        <v>101</v>
      </c>
      <c r="F10" s="37" t="s">
        <v>102</v>
      </c>
      <c r="G10" s="37" t="s">
        <v>103</v>
      </c>
      <c r="H10" s="37" t="s">
        <v>104</v>
      </c>
      <c r="I10" s="37" t="s">
        <v>1492</v>
      </c>
      <c r="J10" s="37" t="s">
        <v>1491</v>
      </c>
      <c r="K10" s="37">
        <v>1963</v>
      </c>
      <c r="L10" s="37">
        <v>1963</v>
      </c>
      <c r="M10" s="37" t="s">
        <v>16</v>
      </c>
      <c r="N10" s="37" t="s">
        <v>107</v>
      </c>
      <c r="O10" s="37">
        <v>19.2341890734229</v>
      </c>
    </row>
    <row r="11" spans="1:15">
      <c r="A11" s="37" t="s">
        <v>1496</v>
      </c>
      <c r="B11" s="37" t="s">
        <v>1489</v>
      </c>
      <c r="C11" s="37" t="s">
        <v>2</v>
      </c>
      <c r="D11" s="37">
        <v>158</v>
      </c>
      <c r="E11" s="37" t="s">
        <v>101</v>
      </c>
      <c r="F11" s="37" t="s">
        <v>102</v>
      </c>
      <c r="G11" s="37" t="s">
        <v>103</v>
      </c>
      <c r="H11" s="37" t="s">
        <v>104</v>
      </c>
      <c r="I11" s="37" t="s">
        <v>1492</v>
      </c>
      <c r="J11" s="37" t="s">
        <v>1491</v>
      </c>
      <c r="K11" s="37">
        <v>1964</v>
      </c>
      <c r="L11" s="37">
        <v>1964</v>
      </c>
      <c r="M11" s="37" t="s">
        <v>16</v>
      </c>
      <c r="N11" s="37" t="s">
        <v>107</v>
      </c>
      <c r="O11" s="37">
        <v>21.4367176450498</v>
      </c>
    </row>
    <row r="12" spans="1:15">
      <c r="A12" s="37" t="s">
        <v>1496</v>
      </c>
      <c r="B12" s="37" t="s">
        <v>1489</v>
      </c>
      <c r="C12" s="37" t="s">
        <v>2</v>
      </c>
      <c r="D12" s="37">
        <v>158</v>
      </c>
      <c r="E12" s="37" t="s">
        <v>101</v>
      </c>
      <c r="F12" s="37" t="s">
        <v>102</v>
      </c>
      <c r="G12" s="37" t="s">
        <v>103</v>
      </c>
      <c r="H12" s="37" t="s">
        <v>104</v>
      </c>
      <c r="I12" s="37" t="s">
        <v>1492</v>
      </c>
      <c r="J12" s="37" t="s">
        <v>1491</v>
      </c>
      <c r="K12" s="37">
        <v>1965</v>
      </c>
      <c r="L12" s="37">
        <v>1965</v>
      </c>
      <c r="M12" s="37" t="s">
        <v>16</v>
      </c>
      <c r="N12" s="37" t="s">
        <v>107</v>
      </c>
      <c r="O12" s="37">
        <v>20.3444322771802</v>
      </c>
    </row>
    <row r="13" spans="1:15">
      <c r="A13" s="37" t="s">
        <v>1496</v>
      </c>
      <c r="B13" s="37" t="s">
        <v>1489</v>
      </c>
      <c r="C13" s="37" t="s">
        <v>2</v>
      </c>
      <c r="D13" s="37">
        <v>158</v>
      </c>
      <c r="E13" s="37" t="s">
        <v>101</v>
      </c>
      <c r="F13" s="37" t="s">
        <v>102</v>
      </c>
      <c r="G13" s="37" t="s">
        <v>103</v>
      </c>
      <c r="H13" s="37" t="s">
        <v>104</v>
      </c>
      <c r="I13" s="37" t="s">
        <v>1492</v>
      </c>
      <c r="J13" s="37" t="s">
        <v>1491</v>
      </c>
      <c r="K13" s="37">
        <v>1966</v>
      </c>
      <c r="L13" s="37">
        <v>1966</v>
      </c>
      <c r="M13" s="37" t="s">
        <v>16</v>
      </c>
      <c r="N13" s="37" t="s">
        <v>107</v>
      </c>
      <c r="O13" s="37">
        <v>22.471762411027299</v>
      </c>
    </row>
    <row r="14" spans="1:15">
      <c r="A14" s="37" t="s">
        <v>1496</v>
      </c>
      <c r="B14" s="37" t="s">
        <v>1489</v>
      </c>
      <c r="C14" s="37" t="s">
        <v>2</v>
      </c>
      <c r="D14" s="37">
        <v>158</v>
      </c>
      <c r="E14" s="37" t="s">
        <v>101</v>
      </c>
      <c r="F14" s="37" t="s">
        <v>102</v>
      </c>
      <c r="G14" s="37" t="s">
        <v>103</v>
      </c>
      <c r="H14" s="37" t="s">
        <v>104</v>
      </c>
      <c r="I14" s="37" t="s">
        <v>1492</v>
      </c>
      <c r="J14" s="37" t="s">
        <v>1491</v>
      </c>
      <c r="K14" s="37">
        <v>1967</v>
      </c>
      <c r="L14" s="37">
        <v>1967</v>
      </c>
      <c r="M14" s="37" t="s">
        <v>16</v>
      </c>
      <c r="N14" s="37" t="s">
        <v>107</v>
      </c>
      <c r="O14" s="37">
        <v>24.8035874010458</v>
      </c>
    </row>
    <row r="15" spans="1:15">
      <c r="A15" s="37" t="s">
        <v>1496</v>
      </c>
      <c r="B15" s="37" t="s">
        <v>1489</v>
      </c>
      <c r="C15" s="37" t="s">
        <v>2</v>
      </c>
      <c r="D15" s="37">
        <v>158</v>
      </c>
      <c r="E15" s="37" t="s">
        <v>101</v>
      </c>
      <c r="F15" s="37" t="s">
        <v>102</v>
      </c>
      <c r="G15" s="37" t="s">
        <v>103</v>
      </c>
      <c r="H15" s="37" t="s">
        <v>104</v>
      </c>
      <c r="I15" s="37" t="s">
        <v>1492</v>
      </c>
      <c r="J15" s="37" t="s">
        <v>1491</v>
      </c>
      <c r="K15" s="37">
        <v>1968</v>
      </c>
      <c r="L15" s="37">
        <v>1968</v>
      </c>
      <c r="M15" s="37" t="s">
        <v>16</v>
      </c>
      <c r="N15" s="37" t="s">
        <v>107</v>
      </c>
      <c r="O15" s="37">
        <v>27.9242103324315</v>
      </c>
    </row>
    <row r="16" spans="1:15">
      <c r="A16" s="37" t="s">
        <v>1496</v>
      </c>
      <c r="B16" s="37" t="s">
        <v>1489</v>
      </c>
      <c r="C16" s="37" t="s">
        <v>2</v>
      </c>
      <c r="D16" s="37">
        <v>158</v>
      </c>
      <c r="E16" s="37" t="s">
        <v>101</v>
      </c>
      <c r="F16" s="37" t="s">
        <v>102</v>
      </c>
      <c r="G16" s="37" t="s">
        <v>103</v>
      </c>
      <c r="H16" s="37" t="s">
        <v>104</v>
      </c>
      <c r="I16" s="37" t="s">
        <v>1492</v>
      </c>
      <c r="J16" s="37" t="s">
        <v>1491</v>
      </c>
      <c r="K16" s="37">
        <v>1969</v>
      </c>
      <c r="L16" s="37">
        <v>1969</v>
      </c>
      <c r="M16" s="37" t="s">
        <v>16</v>
      </c>
      <c r="N16" s="37" t="s">
        <v>107</v>
      </c>
      <c r="O16" s="37">
        <v>31.296242966245099</v>
      </c>
    </row>
    <row r="17" spans="1:15">
      <c r="A17" s="37" t="s">
        <v>1496</v>
      </c>
      <c r="B17" s="37" t="s">
        <v>1489</v>
      </c>
      <c r="C17" s="37" t="s">
        <v>2</v>
      </c>
      <c r="D17" s="37">
        <v>158</v>
      </c>
      <c r="E17" s="37" t="s">
        <v>101</v>
      </c>
      <c r="F17" s="37" t="s">
        <v>102</v>
      </c>
      <c r="G17" s="37" t="s">
        <v>103</v>
      </c>
      <c r="H17" s="37" t="s">
        <v>104</v>
      </c>
      <c r="I17" s="37" t="s">
        <v>1492</v>
      </c>
      <c r="J17" s="37" t="s">
        <v>1491</v>
      </c>
      <c r="K17" s="37">
        <v>1970</v>
      </c>
      <c r="L17" s="37">
        <v>1970</v>
      </c>
      <c r="M17" s="37" t="s">
        <v>16</v>
      </c>
      <c r="N17" s="37" t="s">
        <v>107</v>
      </c>
      <c r="O17" s="37">
        <v>34.239981214137202</v>
      </c>
    </row>
    <row r="18" spans="1:15">
      <c r="A18" s="37" t="s">
        <v>1496</v>
      </c>
      <c r="B18" s="37" t="s">
        <v>1489</v>
      </c>
      <c r="C18" s="37" t="s">
        <v>2</v>
      </c>
      <c r="D18" s="37">
        <v>158</v>
      </c>
      <c r="E18" s="37" t="s">
        <v>101</v>
      </c>
      <c r="F18" s="37" t="s">
        <v>102</v>
      </c>
      <c r="G18" s="37" t="s">
        <v>103</v>
      </c>
      <c r="H18" s="37" t="s">
        <v>104</v>
      </c>
      <c r="I18" s="37" t="s">
        <v>1492</v>
      </c>
      <c r="J18" s="37" t="s">
        <v>1491</v>
      </c>
      <c r="K18" s="37">
        <v>1971</v>
      </c>
      <c r="L18" s="37">
        <v>1971</v>
      </c>
      <c r="M18" s="37" t="s">
        <v>16</v>
      </c>
      <c r="N18" s="37" t="s">
        <v>107</v>
      </c>
      <c r="O18" s="37">
        <v>35.687607259634703</v>
      </c>
    </row>
    <row r="19" spans="1:15">
      <c r="A19" s="37" t="s">
        <v>1496</v>
      </c>
      <c r="B19" s="37" t="s">
        <v>1489</v>
      </c>
      <c r="C19" s="37" t="s">
        <v>2</v>
      </c>
      <c r="D19" s="37">
        <v>158</v>
      </c>
      <c r="E19" s="37" t="s">
        <v>101</v>
      </c>
      <c r="F19" s="37" t="s">
        <v>102</v>
      </c>
      <c r="G19" s="37" t="s">
        <v>103</v>
      </c>
      <c r="H19" s="37" t="s">
        <v>104</v>
      </c>
      <c r="I19" s="37" t="s">
        <v>1492</v>
      </c>
      <c r="J19" s="37" t="s">
        <v>1491</v>
      </c>
      <c r="K19" s="37">
        <v>1972</v>
      </c>
      <c r="L19" s="37">
        <v>1972</v>
      </c>
      <c r="M19" s="37" t="s">
        <v>16</v>
      </c>
      <c r="N19" s="37" t="s">
        <v>107</v>
      </c>
      <c r="O19" s="37">
        <v>38.678709299680399</v>
      </c>
    </row>
    <row r="20" spans="1:15">
      <c r="A20" s="37" t="s">
        <v>1496</v>
      </c>
      <c r="B20" s="37" t="s">
        <v>1489</v>
      </c>
      <c r="C20" s="37" t="s">
        <v>2</v>
      </c>
      <c r="D20" s="37">
        <v>158</v>
      </c>
      <c r="E20" s="37" t="s">
        <v>101</v>
      </c>
      <c r="F20" s="37" t="s">
        <v>102</v>
      </c>
      <c r="G20" s="37" t="s">
        <v>103</v>
      </c>
      <c r="H20" s="37" t="s">
        <v>104</v>
      </c>
      <c r="I20" s="37" t="s">
        <v>1492</v>
      </c>
      <c r="J20" s="37" t="s">
        <v>1491</v>
      </c>
      <c r="K20" s="37">
        <v>1973</v>
      </c>
      <c r="L20" s="37">
        <v>1973</v>
      </c>
      <c r="M20" s="37" t="s">
        <v>16</v>
      </c>
      <c r="N20" s="37" t="s">
        <v>107</v>
      </c>
      <c r="O20" s="37">
        <v>41.725480630977998</v>
      </c>
    </row>
    <row r="21" spans="1:15">
      <c r="A21" s="37" t="s">
        <v>1496</v>
      </c>
      <c r="B21" s="37" t="s">
        <v>1489</v>
      </c>
      <c r="C21" s="37" t="s">
        <v>2</v>
      </c>
      <c r="D21" s="37">
        <v>158</v>
      </c>
      <c r="E21" s="37" t="s">
        <v>101</v>
      </c>
      <c r="F21" s="37" t="s">
        <v>102</v>
      </c>
      <c r="G21" s="37" t="s">
        <v>103</v>
      </c>
      <c r="H21" s="37" t="s">
        <v>104</v>
      </c>
      <c r="I21" s="37" t="s">
        <v>1492</v>
      </c>
      <c r="J21" s="37" t="s">
        <v>1491</v>
      </c>
      <c r="K21" s="37">
        <v>1974</v>
      </c>
      <c r="L21" s="37">
        <v>1974</v>
      </c>
      <c r="M21" s="37" t="s">
        <v>16</v>
      </c>
      <c r="N21" s="37" t="s">
        <v>107</v>
      </c>
      <c r="O21" s="37">
        <v>41.217722821253197</v>
      </c>
    </row>
    <row r="22" spans="1:15">
      <c r="A22" s="37" t="s">
        <v>1496</v>
      </c>
      <c r="B22" s="37" t="s">
        <v>1489</v>
      </c>
      <c r="C22" s="37" t="s">
        <v>2</v>
      </c>
      <c r="D22" s="37">
        <v>158</v>
      </c>
      <c r="E22" s="37" t="s">
        <v>101</v>
      </c>
      <c r="F22" s="37" t="s">
        <v>102</v>
      </c>
      <c r="G22" s="37" t="s">
        <v>103</v>
      </c>
      <c r="H22" s="37" t="s">
        <v>104</v>
      </c>
      <c r="I22" s="37" t="s">
        <v>1492</v>
      </c>
      <c r="J22" s="37" t="s">
        <v>1491</v>
      </c>
      <c r="K22" s="37">
        <v>1975</v>
      </c>
      <c r="L22" s="37">
        <v>1975</v>
      </c>
      <c r="M22" s="37" t="s">
        <v>16</v>
      </c>
      <c r="N22" s="37" t="s">
        <v>107</v>
      </c>
      <c r="O22" s="37">
        <v>42.289132204903403</v>
      </c>
    </row>
    <row r="23" spans="1:15">
      <c r="A23" s="37" t="s">
        <v>1496</v>
      </c>
      <c r="B23" s="37" t="s">
        <v>1489</v>
      </c>
      <c r="C23" s="37" t="s">
        <v>2</v>
      </c>
      <c r="D23" s="37">
        <v>158</v>
      </c>
      <c r="E23" s="37" t="s">
        <v>101</v>
      </c>
      <c r="F23" s="37" t="s">
        <v>102</v>
      </c>
      <c r="G23" s="37" t="s">
        <v>103</v>
      </c>
      <c r="H23" s="37" t="s">
        <v>104</v>
      </c>
      <c r="I23" s="37" t="s">
        <v>1492</v>
      </c>
      <c r="J23" s="37" t="s">
        <v>1491</v>
      </c>
      <c r="K23" s="37">
        <v>1976</v>
      </c>
      <c r="L23" s="37">
        <v>1976</v>
      </c>
      <c r="M23" s="37" t="s">
        <v>16</v>
      </c>
      <c r="N23" s="37" t="s">
        <v>107</v>
      </c>
      <c r="O23" s="37">
        <v>44.312306890601903</v>
      </c>
    </row>
    <row r="24" spans="1:15">
      <c r="A24" s="37" t="s">
        <v>1496</v>
      </c>
      <c r="B24" s="37" t="s">
        <v>1489</v>
      </c>
      <c r="C24" s="37" t="s">
        <v>2</v>
      </c>
      <c r="D24" s="37">
        <v>158</v>
      </c>
      <c r="E24" s="37" t="s">
        <v>101</v>
      </c>
      <c r="F24" s="37" t="s">
        <v>102</v>
      </c>
      <c r="G24" s="37" t="s">
        <v>103</v>
      </c>
      <c r="H24" s="37" t="s">
        <v>104</v>
      </c>
      <c r="I24" s="37" t="s">
        <v>1492</v>
      </c>
      <c r="J24" s="37" t="s">
        <v>1491</v>
      </c>
      <c r="K24" s="37">
        <v>1977</v>
      </c>
      <c r="L24" s="37">
        <v>1977</v>
      </c>
      <c r="M24" s="37" t="s">
        <v>16</v>
      </c>
      <c r="N24" s="37" t="s">
        <v>107</v>
      </c>
      <c r="O24" s="37">
        <v>46.655580000998597</v>
      </c>
    </row>
    <row r="25" spans="1:15">
      <c r="A25" s="37" t="s">
        <v>1496</v>
      </c>
      <c r="B25" s="37" t="s">
        <v>1489</v>
      </c>
      <c r="C25" s="37" t="s">
        <v>2</v>
      </c>
      <c r="D25" s="37">
        <v>158</v>
      </c>
      <c r="E25" s="37" t="s">
        <v>101</v>
      </c>
      <c r="F25" s="37" t="s">
        <v>102</v>
      </c>
      <c r="G25" s="37" t="s">
        <v>103</v>
      </c>
      <c r="H25" s="37" t="s">
        <v>104</v>
      </c>
      <c r="I25" s="37" t="s">
        <v>1492</v>
      </c>
      <c r="J25" s="37" t="s">
        <v>1491</v>
      </c>
      <c r="K25" s="37">
        <v>1978</v>
      </c>
      <c r="L25" s="37">
        <v>1978</v>
      </c>
      <c r="M25" s="37" t="s">
        <v>16</v>
      </c>
      <c r="N25" s="37" t="s">
        <v>107</v>
      </c>
      <c r="O25" s="37">
        <v>49.035891147913901</v>
      </c>
    </row>
    <row r="26" spans="1:15">
      <c r="A26" s="37" t="s">
        <v>1496</v>
      </c>
      <c r="B26" s="37" t="s">
        <v>1489</v>
      </c>
      <c r="C26" s="37" t="s">
        <v>2</v>
      </c>
      <c r="D26" s="37">
        <v>158</v>
      </c>
      <c r="E26" s="37" t="s">
        <v>101</v>
      </c>
      <c r="F26" s="37" t="s">
        <v>102</v>
      </c>
      <c r="G26" s="37" t="s">
        <v>103</v>
      </c>
      <c r="H26" s="37" t="s">
        <v>104</v>
      </c>
      <c r="I26" s="37" t="s">
        <v>1492</v>
      </c>
      <c r="J26" s="37" t="s">
        <v>1491</v>
      </c>
      <c r="K26" s="37">
        <v>1979</v>
      </c>
      <c r="L26" s="37">
        <v>1979</v>
      </c>
      <c r="M26" s="37" t="s">
        <v>16</v>
      </c>
      <c r="N26" s="37" t="s">
        <v>107</v>
      </c>
      <c r="O26" s="37">
        <v>51.5805164932016</v>
      </c>
    </row>
    <row r="27" spans="1:15">
      <c r="A27" s="37" t="s">
        <v>1496</v>
      </c>
      <c r="B27" s="37" t="s">
        <v>1489</v>
      </c>
      <c r="C27" s="37" t="s">
        <v>2</v>
      </c>
      <c r="D27" s="37">
        <v>158</v>
      </c>
      <c r="E27" s="37" t="s">
        <v>101</v>
      </c>
      <c r="F27" s="37" t="s">
        <v>102</v>
      </c>
      <c r="G27" s="37" t="s">
        <v>103</v>
      </c>
      <c r="H27" s="37" t="s">
        <v>104</v>
      </c>
      <c r="I27" s="37" t="s">
        <v>1492</v>
      </c>
      <c r="J27" s="37" t="s">
        <v>1491</v>
      </c>
      <c r="K27" s="37">
        <v>1980</v>
      </c>
      <c r="L27" s="37">
        <v>1980</v>
      </c>
      <c r="M27" s="37" t="s">
        <v>16</v>
      </c>
      <c r="N27" s="37" t="s">
        <v>107</v>
      </c>
      <c r="O27" s="37">
        <v>53.454412382048602</v>
      </c>
    </row>
    <row r="28" spans="1:15">
      <c r="A28" s="37" t="s">
        <v>1496</v>
      </c>
      <c r="B28" s="37" t="s">
        <v>1489</v>
      </c>
      <c r="C28" s="37" t="s">
        <v>2</v>
      </c>
      <c r="D28" s="37">
        <v>158</v>
      </c>
      <c r="E28" s="37" t="s">
        <v>101</v>
      </c>
      <c r="F28" s="37" t="s">
        <v>102</v>
      </c>
      <c r="G28" s="37" t="s">
        <v>103</v>
      </c>
      <c r="H28" s="37" t="s">
        <v>104</v>
      </c>
      <c r="I28" s="37" t="s">
        <v>1492</v>
      </c>
      <c r="J28" s="37" t="s">
        <v>1491</v>
      </c>
      <c r="K28" s="37">
        <v>1981</v>
      </c>
      <c r="L28" s="37">
        <v>1981</v>
      </c>
      <c r="M28" s="37" t="s">
        <v>16</v>
      </c>
      <c r="N28" s="37" t="s">
        <v>107</v>
      </c>
      <c r="O28" s="37">
        <v>55.710827803036601</v>
      </c>
    </row>
    <row r="29" spans="1:15">
      <c r="A29" s="37" t="s">
        <v>1496</v>
      </c>
      <c r="B29" s="37" t="s">
        <v>1489</v>
      </c>
      <c r="C29" s="37" t="s">
        <v>2</v>
      </c>
      <c r="D29" s="37">
        <v>158</v>
      </c>
      <c r="E29" s="37" t="s">
        <v>101</v>
      </c>
      <c r="F29" s="37" t="s">
        <v>102</v>
      </c>
      <c r="G29" s="37" t="s">
        <v>103</v>
      </c>
      <c r="H29" s="37" t="s">
        <v>104</v>
      </c>
      <c r="I29" s="37" t="s">
        <v>1492</v>
      </c>
      <c r="J29" s="37" t="s">
        <v>1491</v>
      </c>
      <c r="K29" s="37">
        <v>1982</v>
      </c>
      <c r="L29" s="37">
        <v>1982</v>
      </c>
      <c r="M29" s="37" t="s">
        <v>16</v>
      </c>
      <c r="N29" s="37" t="s">
        <v>107</v>
      </c>
      <c r="O29" s="37">
        <v>57.601544924111799</v>
      </c>
    </row>
    <row r="30" spans="1:15">
      <c r="A30" s="37" t="s">
        <v>1496</v>
      </c>
      <c r="B30" s="37" t="s">
        <v>1489</v>
      </c>
      <c r="C30" s="37" t="s">
        <v>2</v>
      </c>
      <c r="D30" s="37">
        <v>158</v>
      </c>
      <c r="E30" s="37" t="s">
        <v>101</v>
      </c>
      <c r="F30" s="37" t="s">
        <v>102</v>
      </c>
      <c r="G30" s="37" t="s">
        <v>103</v>
      </c>
      <c r="H30" s="37" t="s">
        <v>104</v>
      </c>
      <c r="I30" s="37" t="s">
        <v>1492</v>
      </c>
      <c r="J30" s="37" t="s">
        <v>1491</v>
      </c>
      <c r="K30" s="37">
        <v>1983</v>
      </c>
      <c r="L30" s="37">
        <v>1983</v>
      </c>
      <c r="M30" s="37" t="s">
        <v>16</v>
      </c>
      <c r="N30" s="37" t="s">
        <v>107</v>
      </c>
      <c r="O30" s="37">
        <v>59.357002031718402</v>
      </c>
    </row>
    <row r="31" spans="1:15">
      <c r="A31" s="37" t="s">
        <v>1496</v>
      </c>
      <c r="B31" s="37" t="s">
        <v>1489</v>
      </c>
      <c r="C31" s="37" t="s">
        <v>2</v>
      </c>
      <c r="D31" s="37">
        <v>158</v>
      </c>
      <c r="E31" s="37" t="s">
        <v>101</v>
      </c>
      <c r="F31" s="37" t="s">
        <v>102</v>
      </c>
      <c r="G31" s="37" t="s">
        <v>103</v>
      </c>
      <c r="H31" s="37" t="s">
        <v>104</v>
      </c>
      <c r="I31" s="37" t="s">
        <v>1492</v>
      </c>
      <c r="J31" s="37" t="s">
        <v>1491</v>
      </c>
      <c r="K31" s="37">
        <v>1984</v>
      </c>
      <c r="L31" s="37">
        <v>1984</v>
      </c>
      <c r="M31" s="37" t="s">
        <v>16</v>
      </c>
      <c r="N31" s="37" t="s">
        <v>107</v>
      </c>
      <c r="O31" s="37">
        <v>62.073184951757703</v>
      </c>
    </row>
    <row r="32" spans="1:15">
      <c r="A32" s="37" t="s">
        <v>1496</v>
      </c>
      <c r="B32" s="37" t="s">
        <v>1489</v>
      </c>
      <c r="C32" s="37" t="s">
        <v>2</v>
      </c>
      <c r="D32" s="37">
        <v>158</v>
      </c>
      <c r="E32" s="37" t="s">
        <v>101</v>
      </c>
      <c r="F32" s="37" t="s">
        <v>102</v>
      </c>
      <c r="G32" s="37" t="s">
        <v>103</v>
      </c>
      <c r="H32" s="37" t="s">
        <v>104</v>
      </c>
      <c r="I32" s="37" t="s">
        <v>1492</v>
      </c>
      <c r="J32" s="37" t="s">
        <v>1491</v>
      </c>
      <c r="K32" s="37">
        <v>1985</v>
      </c>
      <c r="L32" s="37">
        <v>1985</v>
      </c>
      <c r="M32" s="37" t="s">
        <v>16</v>
      </c>
      <c r="N32" s="37" t="s">
        <v>107</v>
      </c>
      <c r="O32" s="37">
        <v>65.927944952721006</v>
      </c>
    </row>
    <row r="33" spans="1:15">
      <c r="A33" s="37" t="s">
        <v>1496</v>
      </c>
      <c r="B33" s="37" t="s">
        <v>1489</v>
      </c>
      <c r="C33" s="37" t="s">
        <v>2</v>
      </c>
      <c r="D33" s="37">
        <v>158</v>
      </c>
      <c r="E33" s="37" t="s">
        <v>101</v>
      </c>
      <c r="F33" s="37" t="s">
        <v>102</v>
      </c>
      <c r="G33" s="37" t="s">
        <v>103</v>
      </c>
      <c r="H33" s="37" t="s">
        <v>104</v>
      </c>
      <c r="I33" s="37" t="s">
        <v>1492</v>
      </c>
      <c r="J33" s="37" t="s">
        <v>1491</v>
      </c>
      <c r="K33" s="37">
        <v>1986</v>
      </c>
      <c r="L33" s="37">
        <v>1986</v>
      </c>
      <c r="M33" s="37" t="s">
        <v>16</v>
      </c>
      <c r="N33" s="37" t="s">
        <v>107</v>
      </c>
      <c r="O33" s="37">
        <v>67.8193857914696</v>
      </c>
    </row>
    <row r="34" spans="1:15">
      <c r="A34" s="37" t="s">
        <v>1496</v>
      </c>
      <c r="B34" s="37" t="s">
        <v>1489</v>
      </c>
      <c r="C34" s="37" t="s">
        <v>2</v>
      </c>
      <c r="D34" s="37">
        <v>158</v>
      </c>
      <c r="E34" s="37" t="s">
        <v>101</v>
      </c>
      <c r="F34" s="37" t="s">
        <v>102</v>
      </c>
      <c r="G34" s="37" t="s">
        <v>103</v>
      </c>
      <c r="H34" s="37" t="s">
        <v>104</v>
      </c>
      <c r="I34" s="37" t="s">
        <v>1492</v>
      </c>
      <c r="J34" s="37" t="s">
        <v>1491</v>
      </c>
      <c r="K34" s="37">
        <v>1987</v>
      </c>
      <c r="L34" s="37">
        <v>1987</v>
      </c>
      <c r="M34" s="37" t="s">
        <v>16</v>
      </c>
      <c r="N34" s="37" t="s">
        <v>107</v>
      </c>
      <c r="O34" s="37">
        <v>70.557303739036101</v>
      </c>
    </row>
    <row r="35" spans="1:15">
      <c r="A35" s="37" t="s">
        <v>1496</v>
      </c>
      <c r="B35" s="37" t="s">
        <v>1489</v>
      </c>
      <c r="C35" s="37" t="s">
        <v>2</v>
      </c>
      <c r="D35" s="37">
        <v>158</v>
      </c>
      <c r="E35" s="37" t="s">
        <v>101</v>
      </c>
      <c r="F35" s="37" t="s">
        <v>102</v>
      </c>
      <c r="G35" s="37" t="s">
        <v>103</v>
      </c>
      <c r="H35" s="37" t="s">
        <v>104</v>
      </c>
      <c r="I35" s="37" t="s">
        <v>1492</v>
      </c>
      <c r="J35" s="37" t="s">
        <v>1491</v>
      </c>
      <c r="K35" s="37">
        <v>1988</v>
      </c>
      <c r="L35" s="37">
        <v>1988</v>
      </c>
      <c r="M35" s="37" t="s">
        <v>16</v>
      </c>
      <c r="N35" s="37" t="s">
        <v>107</v>
      </c>
      <c r="O35" s="37">
        <v>75.680900603194502</v>
      </c>
    </row>
    <row r="36" spans="1:15">
      <c r="A36" s="37" t="s">
        <v>1496</v>
      </c>
      <c r="B36" s="37" t="s">
        <v>1489</v>
      </c>
      <c r="C36" s="37" t="s">
        <v>2</v>
      </c>
      <c r="D36" s="37">
        <v>158</v>
      </c>
      <c r="E36" s="37" t="s">
        <v>101</v>
      </c>
      <c r="F36" s="37" t="s">
        <v>102</v>
      </c>
      <c r="G36" s="37" t="s">
        <v>103</v>
      </c>
      <c r="H36" s="37" t="s">
        <v>104</v>
      </c>
      <c r="I36" s="37" t="s">
        <v>1492</v>
      </c>
      <c r="J36" s="37" t="s">
        <v>1491</v>
      </c>
      <c r="K36" s="37">
        <v>1989</v>
      </c>
      <c r="L36" s="37">
        <v>1989</v>
      </c>
      <c r="M36" s="37" t="s">
        <v>16</v>
      </c>
      <c r="N36" s="37" t="s">
        <v>107</v>
      </c>
      <c r="O36" s="37">
        <v>79.692867121097294</v>
      </c>
    </row>
    <row r="37" spans="1:15">
      <c r="A37" s="37" t="s">
        <v>1496</v>
      </c>
      <c r="B37" s="37" t="s">
        <v>1489</v>
      </c>
      <c r="C37" s="37" t="s">
        <v>2</v>
      </c>
      <c r="D37" s="37">
        <v>158</v>
      </c>
      <c r="E37" s="37" t="s">
        <v>101</v>
      </c>
      <c r="F37" s="37" t="s">
        <v>102</v>
      </c>
      <c r="G37" s="37" t="s">
        <v>103</v>
      </c>
      <c r="H37" s="37" t="s">
        <v>104</v>
      </c>
      <c r="I37" s="37" t="s">
        <v>1492</v>
      </c>
      <c r="J37" s="37" t="s">
        <v>1491</v>
      </c>
      <c r="K37" s="37">
        <v>1990</v>
      </c>
      <c r="L37" s="37">
        <v>1990</v>
      </c>
      <c r="M37" s="37" t="s">
        <v>16</v>
      </c>
      <c r="N37" s="37" t="s">
        <v>107</v>
      </c>
      <c r="O37" s="37">
        <v>84.1699021350354</v>
      </c>
    </row>
    <row r="38" spans="1:15">
      <c r="A38" s="37" t="s">
        <v>1496</v>
      </c>
      <c r="B38" s="37" t="s">
        <v>1489</v>
      </c>
      <c r="C38" s="37" t="s">
        <v>2</v>
      </c>
      <c r="D38" s="37">
        <v>158</v>
      </c>
      <c r="E38" s="37" t="s">
        <v>101</v>
      </c>
      <c r="F38" s="37" t="s">
        <v>102</v>
      </c>
      <c r="G38" s="37" t="s">
        <v>103</v>
      </c>
      <c r="H38" s="37" t="s">
        <v>104</v>
      </c>
      <c r="I38" s="37" t="s">
        <v>1492</v>
      </c>
      <c r="J38" s="37" t="s">
        <v>1491</v>
      </c>
      <c r="K38" s="37">
        <v>1991</v>
      </c>
      <c r="L38" s="37">
        <v>1991</v>
      </c>
      <c r="M38" s="37" t="s">
        <v>16</v>
      </c>
      <c r="N38" s="37" t="s">
        <v>107</v>
      </c>
      <c r="O38" s="37">
        <v>86.963471152002697</v>
      </c>
    </row>
    <row r="39" spans="1:15">
      <c r="A39" s="37" t="s">
        <v>1496</v>
      </c>
      <c r="B39" s="37" t="s">
        <v>1489</v>
      </c>
      <c r="C39" s="37" t="s">
        <v>2</v>
      </c>
      <c r="D39" s="37">
        <v>158</v>
      </c>
      <c r="E39" s="37" t="s">
        <v>101</v>
      </c>
      <c r="F39" s="37" t="s">
        <v>102</v>
      </c>
      <c r="G39" s="37" t="s">
        <v>103</v>
      </c>
      <c r="H39" s="37" t="s">
        <v>104</v>
      </c>
      <c r="I39" s="37" t="s">
        <v>1492</v>
      </c>
      <c r="J39" s="37" t="s">
        <v>1491</v>
      </c>
      <c r="K39" s="37">
        <v>1992</v>
      </c>
      <c r="L39" s="37">
        <v>1992</v>
      </c>
      <c r="M39" s="37" t="s">
        <v>16</v>
      </c>
      <c r="N39" s="37" t="s">
        <v>107</v>
      </c>
      <c r="O39" s="37">
        <v>87.749353353807194</v>
      </c>
    </row>
    <row r="40" spans="1:15">
      <c r="A40" s="37" t="s">
        <v>1496</v>
      </c>
      <c r="B40" s="37" t="s">
        <v>1489</v>
      </c>
      <c r="C40" s="37" t="s">
        <v>2</v>
      </c>
      <c r="D40" s="37">
        <v>158</v>
      </c>
      <c r="E40" s="37" t="s">
        <v>101</v>
      </c>
      <c r="F40" s="37" t="s">
        <v>102</v>
      </c>
      <c r="G40" s="37" t="s">
        <v>103</v>
      </c>
      <c r="H40" s="37" t="s">
        <v>104</v>
      </c>
      <c r="I40" s="37" t="s">
        <v>1492</v>
      </c>
      <c r="J40" s="37" t="s">
        <v>1491</v>
      </c>
      <c r="K40" s="37">
        <v>1993</v>
      </c>
      <c r="L40" s="37">
        <v>1993</v>
      </c>
      <c r="M40" s="37" t="s">
        <v>16</v>
      </c>
      <c r="N40" s="37" t="s">
        <v>107</v>
      </c>
      <c r="O40" s="37">
        <v>87.844451735870706</v>
      </c>
    </row>
    <row r="41" spans="1:15">
      <c r="A41" s="37" t="s">
        <v>1496</v>
      </c>
      <c r="B41" s="37" t="s">
        <v>1489</v>
      </c>
      <c r="C41" s="37" t="s">
        <v>2</v>
      </c>
      <c r="D41" s="37">
        <v>158</v>
      </c>
      <c r="E41" s="37" t="s">
        <v>101</v>
      </c>
      <c r="F41" s="37" t="s">
        <v>102</v>
      </c>
      <c r="G41" s="37" t="s">
        <v>103</v>
      </c>
      <c r="H41" s="37" t="s">
        <v>104</v>
      </c>
      <c r="I41" s="37" t="s">
        <v>1492</v>
      </c>
      <c r="J41" s="37" t="s">
        <v>1491</v>
      </c>
      <c r="K41" s="37">
        <v>1994</v>
      </c>
      <c r="L41" s="37">
        <v>1994</v>
      </c>
      <c r="M41" s="37" t="s">
        <v>16</v>
      </c>
      <c r="N41" s="37" t="s">
        <v>107</v>
      </c>
      <c r="O41" s="37">
        <v>88.638478111232899</v>
      </c>
    </row>
    <row r="42" spans="1:15">
      <c r="A42" s="37" t="s">
        <v>1496</v>
      </c>
      <c r="B42" s="37" t="s">
        <v>1489</v>
      </c>
      <c r="C42" s="37" t="s">
        <v>2</v>
      </c>
      <c r="D42" s="37">
        <v>158</v>
      </c>
      <c r="E42" s="37" t="s">
        <v>101</v>
      </c>
      <c r="F42" s="37" t="s">
        <v>102</v>
      </c>
      <c r="G42" s="37" t="s">
        <v>103</v>
      </c>
      <c r="H42" s="37" t="s">
        <v>104</v>
      </c>
      <c r="I42" s="37" t="s">
        <v>1492</v>
      </c>
      <c r="J42" s="37" t="s">
        <v>1491</v>
      </c>
      <c r="K42" s="37">
        <v>1995</v>
      </c>
      <c r="L42" s="37">
        <v>1995</v>
      </c>
      <c r="M42" s="37" t="s">
        <v>16</v>
      </c>
      <c r="N42" s="37" t="s">
        <v>107</v>
      </c>
      <c r="O42" s="37">
        <v>90.360141760491302</v>
      </c>
    </row>
    <row r="43" spans="1:15">
      <c r="A43" s="37" t="s">
        <v>1496</v>
      </c>
      <c r="B43" s="37" t="s">
        <v>1489</v>
      </c>
      <c r="C43" s="37" t="s">
        <v>2</v>
      </c>
      <c r="D43" s="37">
        <v>158</v>
      </c>
      <c r="E43" s="37" t="s">
        <v>101</v>
      </c>
      <c r="F43" s="37" t="s">
        <v>102</v>
      </c>
      <c r="G43" s="37" t="s">
        <v>103</v>
      </c>
      <c r="H43" s="37" t="s">
        <v>104</v>
      </c>
      <c r="I43" s="37" t="s">
        <v>1492</v>
      </c>
      <c r="J43" s="37" t="s">
        <v>1491</v>
      </c>
      <c r="K43" s="37">
        <v>1996</v>
      </c>
      <c r="L43" s="37">
        <v>1996</v>
      </c>
      <c r="M43" s="37" t="s">
        <v>16</v>
      </c>
      <c r="N43" s="37" t="s">
        <v>107</v>
      </c>
      <c r="O43" s="37">
        <v>92.718590822866105</v>
      </c>
    </row>
    <row r="44" spans="1:15">
      <c r="A44" s="37" t="s">
        <v>1496</v>
      </c>
      <c r="B44" s="37" t="s">
        <v>1489</v>
      </c>
      <c r="C44" s="37" t="s">
        <v>2</v>
      </c>
      <c r="D44" s="37">
        <v>158</v>
      </c>
      <c r="E44" s="37" t="s">
        <v>101</v>
      </c>
      <c r="F44" s="37" t="s">
        <v>102</v>
      </c>
      <c r="G44" s="37" t="s">
        <v>103</v>
      </c>
      <c r="H44" s="37" t="s">
        <v>104</v>
      </c>
      <c r="I44" s="37" t="s">
        <v>1492</v>
      </c>
      <c r="J44" s="37" t="s">
        <v>1491</v>
      </c>
      <c r="K44" s="37">
        <v>1997</v>
      </c>
      <c r="L44" s="37">
        <v>1997</v>
      </c>
      <c r="M44" s="37" t="s">
        <v>16</v>
      </c>
      <c r="N44" s="37" t="s">
        <v>107</v>
      </c>
      <c r="O44" s="37">
        <v>94.1980351647519</v>
      </c>
    </row>
    <row r="45" spans="1:15">
      <c r="A45" s="37" t="s">
        <v>1496</v>
      </c>
      <c r="B45" s="37" t="s">
        <v>1489</v>
      </c>
      <c r="C45" s="37" t="s">
        <v>2</v>
      </c>
      <c r="D45" s="37">
        <v>158</v>
      </c>
      <c r="E45" s="37" t="s">
        <v>101</v>
      </c>
      <c r="F45" s="37" t="s">
        <v>102</v>
      </c>
      <c r="G45" s="37" t="s">
        <v>103</v>
      </c>
      <c r="H45" s="37" t="s">
        <v>104</v>
      </c>
      <c r="I45" s="37" t="s">
        <v>1492</v>
      </c>
      <c r="J45" s="37" t="s">
        <v>1491</v>
      </c>
      <c r="K45" s="37">
        <v>1998</v>
      </c>
      <c r="L45" s="37">
        <v>1998</v>
      </c>
      <c r="M45" s="37" t="s">
        <v>16</v>
      </c>
      <c r="N45" s="37" t="s">
        <v>107</v>
      </c>
      <c r="O45" s="37">
        <v>92.3111092638419</v>
      </c>
    </row>
    <row r="46" spans="1:15">
      <c r="A46" s="37" t="s">
        <v>1496</v>
      </c>
      <c r="B46" s="37" t="s">
        <v>1489</v>
      </c>
      <c r="C46" s="37" t="s">
        <v>2</v>
      </c>
      <c r="D46" s="37">
        <v>158</v>
      </c>
      <c r="E46" s="37" t="s">
        <v>101</v>
      </c>
      <c r="F46" s="37" t="s">
        <v>102</v>
      </c>
      <c r="G46" s="37" t="s">
        <v>103</v>
      </c>
      <c r="H46" s="37" t="s">
        <v>104</v>
      </c>
      <c r="I46" s="37" t="s">
        <v>1492</v>
      </c>
      <c r="J46" s="37" t="s">
        <v>1491</v>
      </c>
      <c r="K46" s="37">
        <v>1999</v>
      </c>
      <c r="L46" s="37">
        <v>1999</v>
      </c>
      <c r="M46" s="37" t="s">
        <v>16</v>
      </c>
      <c r="N46" s="37" t="s">
        <v>107</v>
      </c>
      <c r="O46" s="37">
        <v>92.127098773557705</v>
      </c>
    </row>
    <row r="47" spans="1:15">
      <c r="A47" s="37" t="s">
        <v>1496</v>
      </c>
      <c r="B47" s="37" t="s">
        <v>1489</v>
      </c>
      <c r="C47" s="37" t="s">
        <v>2</v>
      </c>
      <c r="D47" s="37">
        <v>158</v>
      </c>
      <c r="E47" s="37" t="s">
        <v>101</v>
      </c>
      <c r="F47" s="37" t="s">
        <v>102</v>
      </c>
      <c r="G47" s="37" t="s">
        <v>103</v>
      </c>
      <c r="H47" s="37" t="s">
        <v>104</v>
      </c>
      <c r="I47" s="37" t="s">
        <v>1492</v>
      </c>
      <c r="J47" s="37" t="s">
        <v>1491</v>
      </c>
      <c r="K47" s="37">
        <v>2000</v>
      </c>
      <c r="L47" s="37">
        <v>2000</v>
      </c>
      <c r="M47" s="37" t="s">
        <v>16</v>
      </c>
      <c r="N47" s="37" t="s">
        <v>107</v>
      </c>
      <c r="O47" s="37">
        <v>94.206863700404199</v>
      </c>
    </row>
    <row r="48" spans="1:15">
      <c r="A48" s="37" t="s">
        <v>1496</v>
      </c>
      <c r="B48" s="37" t="s">
        <v>1489</v>
      </c>
      <c r="C48" s="37" t="s">
        <v>2</v>
      </c>
      <c r="D48" s="37">
        <v>158</v>
      </c>
      <c r="E48" s="37" t="s">
        <v>101</v>
      </c>
      <c r="F48" s="37" t="s">
        <v>102</v>
      </c>
      <c r="G48" s="37" t="s">
        <v>103</v>
      </c>
      <c r="H48" s="37" t="s">
        <v>104</v>
      </c>
      <c r="I48" s="37" t="s">
        <v>1492</v>
      </c>
      <c r="J48" s="37" t="s">
        <v>1491</v>
      </c>
      <c r="K48" s="37">
        <v>2001</v>
      </c>
      <c r="L48" s="37">
        <v>2001</v>
      </c>
      <c r="M48" s="37" t="s">
        <v>16</v>
      </c>
      <c r="N48" s="37" t="s">
        <v>107</v>
      </c>
      <c r="O48" s="37">
        <v>94.5417330336128</v>
      </c>
    </row>
    <row r="49" spans="1:15">
      <c r="A49" s="37" t="s">
        <v>1496</v>
      </c>
      <c r="B49" s="37" t="s">
        <v>1489</v>
      </c>
      <c r="C49" s="37" t="s">
        <v>2</v>
      </c>
      <c r="D49" s="37">
        <v>158</v>
      </c>
      <c r="E49" s="37" t="s">
        <v>101</v>
      </c>
      <c r="F49" s="37" t="s">
        <v>102</v>
      </c>
      <c r="G49" s="37" t="s">
        <v>103</v>
      </c>
      <c r="H49" s="37" t="s">
        <v>104</v>
      </c>
      <c r="I49" s="37" t="s">
        <v>1492</v>
      </c>
      <c r="J49" s="37" t="s">
        <v>1491</v>
      </c>
      <c r="K49" s="37">
        <v>2002</v>
      </c>
      <c r="L49" s="37">
        <v>2002</v>
      </c>
      <c r="M49" s="37" t="s">
        <v>16</v>
      </c>
      <c r="N49" s="37" t="s">
        <v>107</v>
      </c>
      <c r="O49" s="37">
        <v>94.815477157056804</v>
      </c>
    </row>
    <row r="50" spans="1:15">
      <c r="A50" s="37" t="s">
        <v>1496</v>
      </c>
      <c r="B50" s="37" t="s">
        <v>1489</v>
      </c>
      <c r="C50" s="37" t="s">
        <v>2</v>
      </c>
      <c r="D50" s="37">
        <v>158</v>
      </c>
      <c r="E50" s="37" t="s">
        <v>101</v>
      </c>
      <c r="F50" s="37" t="s">
        <v>102</v>
      </c>
      <c r="G50" s="37" t="s">
        <v>103</v>
      </c>
      <c r="H50" s="37" t="s">
        <v>104</v>
      </c>
      <c r="I50" s="37" t="s">
        <v>1492</v>
      </c>
      <c r="J50" s="37" t="s">
        <v>1491</v>
      </c>
      <c r="K50" s="37">
        <v>2003</v>
      </c>
      <c r="L50" s="37">
        <v>2003</v>
      </c>
      <c r="M50" s="37" t="s">
        <v>16</v>
      </c>
      <c r="N50" s="37" t="s">
        <v>107</v>
      </c>
      <c r="O50" s="37">
        <v>96.413223876685294</v>
      </c>
    </row>
    <row r="51" spans="1:15">
      <c r="A51" s="37" t="s">
        <v>1496</v>
      </c>
      <c r="B51" s="37" t="s">
        <v>1489</v>
      </c>
      <c r="C51" s="37" t="s">
        <v>2</v>
      </c>
      <c r="D51" s="37">
        <v>158</v>
      </c>
      <c r="E51" s="37" t="s">
        <v>101</v>
      </c>
      <c r="F51" s="37" t="s">
        <v>102</v>
      </c>
      <c r="G51" s="37" t="s">
        <v>103</v>
      </c>
      <c r="H51" s="37" t="s">
        <v>104</v>
      </c>
      <c r="I51" s="37" t="s">
        <v>1492</v>
      </c>
      <c r="J51" s="37" t="s">
        <v>1491</v>
      </c>
      <c r="K51" s="37">
        <v>2004</v>
      </c>
      <c r="L51" s="37">
        <v>2004</v>
      </c>
      <c r="M51" s="37" t="s">
        <v>16</v>
      </c>
      <c r="N51" s="37" t="s">
        <v>107</v>
      </c>
      <c r="O51" s="37">
        <v>98.689279886105794</v>
      </c>
    </row>
    <row r="52" spans="1:15">
      <c r="A52" s="37" t="s">
        <v>1496</v>
      </c>
      <c r="B52" s="37" t="s">
        <v>1489</v>
      </c>
      <c r="C52" s="37" t="s">
        <v>2</v>
      </c>
      <c r="D52" s="37">
        <v>158</v>
      </c>
      <c r="E52" s="37" t="s">
        <v>101</v>
      </c>
      <c r="F52" s="37" t="s">
        <v>102</v>
      </c>
      <c r="G52" s="37" t="s">
        <v>103</v>
      </c>
      <c r="H52" s="37" t="s">
        <v>104</v>
      </c>
      <c r="I52" s="37" t="s">
        <v>1492</v>
      </c>
      <c r="J52" s="37" t="s">
        <v>1491</v>
      </c>
      <c r="K52" s="37">
        <v>2005</v>
      </c>
      <c r="L52" s="37">
        <v>2005</v>
      </c>
      <c r="M52" s="37" t="s">
        <v>16</v>
      </c>
      <c r="N52" s="37" t="s">
        <v>107</v>
      </c>
      <c r="O52" s="37">
        <v>100</v>
      </c>
    </row>
    <row r="53" spans="1:15">
      <c r="A53" s="37" t="s">
        <v>1496</v>
      </c>
      <c r="B53" s="37" t="s">
        <v>1489</v>
      </c>
      <c r="C53" s="37" t="s">
        <v>2</v>
      </c>
      <c r="D53" s="37">
        <v>158</v>
      </c>
      <c r="E53" s="37" t="s">
        <v>101</v>
      </c>
      <c r="F53" s="37" t="s">
        <v>102</v>
      </c>
      <c r="G53" s="37" t="s">
        <v>103</v>
      </c>
      <c r="H53" s="37" t="s">
        <v>104</v>
      </c>
      <c r="I53" s="37" t="s">
        <v>1492</v>
      </c>
      <c r="J53" s="37" t="s">
        <v>1491</v>
      </c>
      <c r="K53" s="37">
        <v>2006</v>
      </c>
      <c r="L53" s="37">
        <v>2006</v>
      </c>
      <c r="M53" s="37" t="s">
        <v>16</v>
      </c>
      <c r="N53" s="37" t="s">
        <v>107</v>
      </c>
      <c r="O53" s="37">
        <v>101.678507981443</v>
      </c>
    </row>
    <row r="54" spans="1:15">
      <c r="A54" s="37" t="s">
        <v>1496</v>
      </c>
      <c r="B54" s="37" t="s">
        <v>1489</v>
      </c>
      <c r="C54" s="37" t="s">
        <v>2</v>
      </c>
      <c r="D54" s="37">
        <v>158</v>
      </c>
      <c r="E54" s="37" t="s">
        <v>101</v>
      </c>
      <c r="F54" s="37" t="s">
        <v>102</v>
      </c>
      <c r="G54" s="37" t="s">
        <v>103</v>
      </c>
      <c r="H54" s="37" t="s">
        <v>104</v>
      </c>
      <c r="I54" s="37" t="s">
        <v>1492</v>
      </c>
      <c r="J54" s="37" t="s">
        <v>1491</v>
      </c>
      <c r="K54" s="37">
        <v>2007</v>
      </c>
      <c r="L54" s="37">
        <v>2007</v>
      </c>
      <c r="M54" s="37" t="s">
        <v>16</v>
      </c>
      <c r="N54" s="37" t="s">
        <v>107</v>
      </c>
      <c r="O54" s="37">
        <v>103.88308261118701</v>
      </c>
    </row>
    <row r="55" spans="1:15">
      <c r="A55" s="37" t="s">
        <v>1496</v>
      </c>
      <c r="B55" s="37" t="s">
        <v>1489</v>
      </c>
      <c r="C55" s="37" t="s">
        <v>2</v>
      </c>
      <c r="D55" s="37">
        <v>158</v>
      </c>
      <c r="E55" s="37" t="s">
        <v>101</v>
      </c>
      <c r="F55" s="37" t="s">
        <v>102</v>
      </c>
      <c r="G55" s="37" t="s">
        <v>103</v>
      </c>
      <c r="H55" s="37" t="s">
        <v>104</v>
      </c>
      <c r="I55" s="37" t="s">
        <v>1492</v>
      </c>
      <c r="J55" s="37" t="s">
        <v>1491</v>
      </c>
      <c r="K55" s="37">
        <v>2008</v>
      </c>
      <c r="L55" s="37">
        <v>2008</v>
      </c>
      <c r="M55" s="37" t="s">
        <v>16</v>
      </c>
      <c r="N55" s="37" t="s">
        <v>107</v>
      </c>
      <c r="O55" s="37">
        <v>102.769342999223</v>
      </c>
    </row>
    <row r="56" spans="1:15">
      <c r="A56" s="37" t="s">
        <v>1496</v>
      </c>
      <c r="B56" s="37" t="s">
        <v>1489</v>
      </c>
      <c r="C56" s="37" t="s">
        <v>2</v>
      </c>
      <c r="D56" s="37">
        <v>158</v>
      </c>
      <c r="E56" s="37" t="s">
        <v>101</v>
      </c>
      <c r="F56" s="37" t="s">
        <v>102</v>
      </c>
      <c r="G56" s="37" t="s">
        <v>103</v>
      </c>
      <c r="H56" s="37" t="s">
        <v>104</v>
      </c>
      <c r="I56" s="37" t="s">
        <v>1492</v>
      </c>
      <c r="J56" s="37" t="s">
        <v>1491</v>
      </c>
      <c r="K56" s="37">
        <v>2009</v>
      </c>
      <c r="L56" s="37">
        <v>2009</v>
      </c>
      <c r="M56" s="37" t="s">
        <v>16</v>
      </c>
      <c r="N56" s="37" t="s">
        <v>107</v>
      </c>
      <c r="O56" s="37">
        <v>97.094895945787499</v>
      </c>
    </row>
    <row r="57" spans="1:15">
      <c r="A57" s="37" t="s">
        <v>1496</v>
      </c>
      <c r="B57" s="37" t="s">
        <v>1489</v>
      </c>
      <c r="C57" s="37" t="s">
        <v>2</v>
      </c>
      <c r="D57" s="37">
        <v>158</v>
      </c>
      <c r="E57" s="37" t="s">
        <v>101</v>
      </c>
      <c r="F57" s="37" t="s">
        <v>102</v>
      </c>
      <c r="G57" s="37" t="s">
        <v>103</v>
      </c>
      <c r="H57" s="37" t="s">
        <v>104</v>
      </c>
      <c r="I57" s="37" t="s">
        <v>1492</v>
      </c>
      <c r="J57" s="37" t="s">
        <v>1491</v>
      </c>
      <c r="K57" s="37">
        <v>2010</v>
      </c>
      <c r="L57" s="37">
        <v>2010</v>
      </c>
      <c r="M57" s="37" t="s">
        <v>16</v>
      </c>
      <c r="N57" s="37" t="s">
        <v>107</v>
      </c>
      <c r="O57" s="37">
        <v>101.632902146991</v>
      </c>
    </row>
    <row r="58" spans="1:15">
      <c r="A58" s="37" t="s">
        <v>1496</v>
      </c>
      <c r="B58" s="37" t="s">
        <v>1489</v>
      </c>
      <c r="C58" s="37" t="s">
        <v>2</v>
      </c>
      <c r="D58" s="37">
        <v>158</v>
      </c>
      <c r="E58" s="37" t="s">
        <v>101</v>
      </c>
      <c r="F58" s="37" t="s">
        <v>102</v>
      </c>
      <c r="G58" s="37" t="s">
        <v>103</v>
      </c>
      <c r="H58" s="37" t="s">
        <v>104</v>
      </c>
      <c r="I58" s="37" t="s">
        <v>1492</v>
      </c>
      <c r="J58" s="37" t="s">
        <v>1491</v>
      </c>
      <c r="K58" s="37">
        <v>2011</v>
      </c>
      <c r="L58" s="37">
        <v>2011</v>
      </c>
      <c r="M58" s="37" t="s">
        <v>16</v>
      </c>
      <c r="N58" s="37" t="s">
        <v>107</v>
      </c>
      <c r="O58" s="37">
        <v>101.207793275771</v>
      </c>
    </row>
    <row r="59" spans="1:15">
      <c r="A59" s="37" t="s">
        <v>1496</v>
      </c>
      <c r="B59" s="37" t="s">
        <v>1489</v>
      </c>
      <c r="C59" s="37" t="s">
        <v>2</v>
      </c>
      <c r="D59" s="37">
        <v>158</v>
      </c>
      <c r="E59" s="37" t="s">
        <v>101</v>
      </c>
      <c r="F59" s="37" t="s">
        <v>102</v>
      </c>
      <c r="G59" s="37" t="s">
        <v>103</v>
      </c>
      <c r="H59" s="37" t="s">
        <v>104</v>
      </c>
      <c r="I59" s="37" t="s">
        <v>1492</v>
      </c>
      <c r="J59" s="37" t="s">
        <v>1491</v>
      </c>
      <c r="K59" s="37">
        <v>2012</v>
      </c>
      <c r="L59" s="37">
        <v>2012</v>
      </c>
      <c r="M59" s="37" t="s">
        <v>16</v>
      </c>
      <c r="N59" s="37" t="s">
        <v>107</v>
      </c>
      <c r="O59" s="37">
        <v>102.655311053614</v>
      </c>
    </row>
    <row r="60" spans="1:15">
      <c r="A60" s="37" t="s">
        <v>1496</v>
      </c>
      <c r="B60" s="37" t="s">
        <v>1489</v>
      </c>
      <c r="C60" s="37" t="s">
        <v>2</v>
      </c>
      <c r="D60" s="37">
        <v>158</v>
      </c>
      <c r="E60" s="37" t="s">
        <v>101</v>
      </c>
      <c r="F60" s="37" t="s">
        <v>102</v>
      </c>
      <c r="G60" s="37" t="s">
        <v>103</v>
      </c>
      <c r="H60" s="37" t="s">
        <v>104</v>
      </c>
      <c r="I60" s="37" t="s">
        <v>1495</v>
      </c>
      <c r="J60" s="37" t="s">
        <v>1494</v>
      </c>
      <c r="K60" s="37">
        <v>1994</v>
      </c>
      <c r="L60" s="37">
        <v>1994</v>
      </c>
      <c r="M60" s="37" t="s">
        <v>16</v>
      </c>
      <c r="N60" s="37" t="s">
        <v>107</v>
      </c>
      <c r="O60" s="37">
        <v>446779900000000</v>
      </c>
    </row>
    <row r="61" spans="1:15">
      <c r="A61" s="37" t="s">
        <v>1496</v>
      </c>
      <c r="B61" s="37" t="s">
        <v>1489</v>
      </c>
      <c r="C61" s="37" t="s">
        <v>2</v>
      </c>
      <c r="D61" s="37">
        <v>158</v>
      </c>
      <c r="E61" s="37" t="s">
        <v>101</v>
      </c>
      <c r="F61" s="37" t="s">
        <v>102</v>
      </c>
      <c r="G61" s="37" t="s">
        <v>103</v>
      </c>
      <c r="H61" s="37" t="s">
        <v>104</v>
      </c>
      <c r="I61" s="37" t="s">
        <v>1495</v>
      </c>
      <c r="J61" s="37" t="s">
        <v>1494</v>
      </c>
      <c r="K61" s="37">
        <v>1995</v>
      </c>
      <c r="L61" s="37">
        <v>1995</v>
      </c>
      <c r="M61" s="37" t="s">
        <v>16</v>
      </c>
      <c r="N61" s="37" t="s">
        <v>107</v>
      </c>
      <c r="O61" s="37">
        <v>455457900000000</v>
      </c>
    </row>
    <row r="62" spans="1:15">
      <c r="A62" s="37" t="s">
        <v>1496</v>
      </c>
      <c r="B62" s="37" t="s">
        <v>1489</v>
      </c>
      <c r="C62" s="37" t="s">
        <v>2</v>
      </c>
      <c r="D62" s="37">
        <v>158</v>
      </c>
      <c r="E62" s="37" t="s">
        <v>101</v>
      </c>
      <c r="F62" s="37" t="s">
        <v>102</v>
      </c>
      <c r="G62" s="37" t="s">
        <v>103</v>
      </c>
      <c r="H62" s="37" t="s">
        <v>104</v>
      </c>
      <c r="I62" s="37" t="s">
        <v>1495</v>
      </c>
      <c r="J62" s="37" t="s">
        <v>1494</v>
      </c>
      <c r="K62" s="37">
        <v>1996</v>
      </c>
      <c r="L62" s="37">
        <v>1996</v>
      </c>
      <c r="M62" s="37" t="s">
        <v>16</v>
      </c>
      <c r="N62" s="37" t="s">
        <v>107</v>
      </c>
      <c r="O62" s="37">
        <v>467345600000000</v>
      </c>
    </row>
    <row r="63" spans="1:15">
      <c r="A63" s="37" t="s">
        <v>1496</v>
      </c>
      <c r="B63" s="37" t="s">
        <v>1489</v>
      </c>
      <c r="C63" s="37" t="s">
        <v>2</v>
      </c>
      <c r="D63" s="37">
        <v>158</v>
      </c>
      <c r="E63" s="37" t="s">
        <v>101</v>
      </c>
      <c r="F63" s="37" t="s">
        <v>102</v>
      </c>
      <c r="G63" s="37" t="s">
        <v>103</v>
      </c>
      <c r="H63" s="37" t="s">
        <v>104</v>
      </c>
      <c r="I63" s="37" t="s">
        <v>1495</v>
      </c>
      <c r="J63" s="37" t="s">
        <v>1494</v>
      </c>
      <c r="K63" s="37">
        <v>1997</v>
      </c>
      <c r="L63" s="37">
        <v>1997</v>
      </c>
      <c r="M63" s="37" t="s">
        <v>16</v>
      </c>
      <c r="N63" s="37" t="s">
        <v>107</v>
      </c>
      <c r="O63" s="37">
        <v>474802700000000</v>
      </c>
    </row>
    <row r="64" spans="1:15">
      <c r="A64" s="37" t="s">
        <v>1496</v>
      </c>
      <c r="B64" s="37" t="s">
        <v>1489</v>
      </c>
      <c r="C64" s="37" t="s">
        <v>2</v>
      </c>
      <c r="D64" s="37">
        <v>158</v>
      </c>
      <c r="E64" s="37" t="s">
        <v>101</v>
      </c>
      <c r="F64" s="37" t="s">
        <v>102</v>
      </c>
      <c r="G64" s="37" t="s">
        <v>103</v>
      </c>
      <c r="H64" s="37" t="s">
        <v>104</v>
      </c>
      <c r="I64" s="37" t="s">
        <v>1495</v>
      </c>
      <c r="J64" s="37" t="s">
        <v>1494</v>
      </c>
      <c r="K64" s="37">
        <v>1998</v>
      </c>
      <c r="L64" s="37">
        <v>1998</v>
      </c>
      <c r="M64" s="37" t="s">
        <v>16</v>
      </c>
      <c r="N64" s="37" t="s">
        <v>107</v>
      </c>
      <c r="O64" s="37">
        <v>465291700000000</v>
      </c>
    </row>
    <row r="65" spans="1:15">
      <c r="A65" s="37" t="s">
        <v>1496</v>
      </c>
      <c r="B65" s="37" t="s">
        <v>1489</v>
      </c>
      <c r="C65" s="37" t="s">
        <v>2</v>
      </c>
      <c r="D65" s="37">
        <v>158</v>
      </c>
      <c r="E65" s="37" t="s">
        <v>101</v>
      </c>
      <c r="F65" s="37" t="s">
        <v>102</v>
      </c>
      <c r="G65" s="37" t="s">
        <v>103</v>
      </c>
      <c r="H65" s="37" t="s">
        <v>104</v>
      </c>
      <c r="I65" s="37" t="s">
        <v>1495</v>
      </c>
      <c r="J65" s="37" t="s">
        <v>1494</v>
      </c>
      <c r="K65" s="37">
        <v>1999</v>
      </c>
      <c r="L65" s="37">
        <v>1999</v>
      </c>
      <c r="M65" s="37" t="s">
        <v>16</v>
      </c>
      <c r="N65" s="37" t="s">
        <v>107</v>
      </c>
      <c r="O65" s="37">
        <v>464364200000000</v>
      </c>
    </row>
    <row r="66" spans="1:15">
      <c r="A66" s="37" t="s">
        <v>1496</v>
      </c>
      <c r="B66" s="37" t="s">
        <v>1489</v>
      </c>
      <c r="C66" s="37" t="s">
        <v>2</v>
      </c>
      <c r="D66" s="37">
        <v>158</v>
      </c>
      <c r="E66" s="37" t="s">
        <v>101</v>
      </c>
      <c r="F66" s="37" t="s">
        <v>102</v>
      </c>
      <c r="G66" s="37" t="s">
        <v>103</v>
      </c>
      <c r="H66" s="37" t="s">
        <v>104</v>
      </c>
      <c r="I66" s="37" t="s">
        <v>1495</v>
      </c>
      <c r="J66" s="37" t="s">
        <v>1494</v>
      </c>
      <c r="K66" s="37">
        <v>2000</v>
      </c>
      <c r="L66" s="37">
        <v>2000</v>
      </c>
      <c r="M66" s="37" t="s">
        <v>16</v>
      </c>
      <c r="N66" s="37" t="s">
        <v>107</v>
      </c>
      <c r="O66" s="37">
        <v>474847200000000</v>
      </c>
    </row>
    <row r="67" spans="1:15">
      <c r="A67" s="37" t="s">
        <v>1496</v>
      </c>
      <c r="B67" s="37" t="s">
        <v>1489</v>
      </c>
      <c r="C67" s="37" t="s">
        <v>2</v>
      </c>
      <c r="D67" s="37">
        <v>158</v>
      </c>
      <c r="E67" s="37" t="s">
        <v>101</v>
      </c>
      <c r="F67" s="37" t="s">
        <v>102</v>
      </c>
      <c r="G67" s="37" t="s">
        <v>103</v>
      </c>
      <c r="H67" s="37" t="s">
        <v>104</v>
      </c>
      <c r="I67" s="37" t="s">
        <v>1495</v>
      </c>
      <c r="J67" s="37" t="s">
        <v>1494</v>
      </c>
      <c r="K67" s="37">
        <v>2001</v>
      </c>
      <c r="L67" s="37">
        <v>2001</v>
      </c>
      <c r="M67" s="37" t="s">
        <v>16</v>
      </c>
      <c r="N67" s="37" t="s">
        <v>107</v>
      </c>
      <c r="O67" s="37">
        <v>476535100000000</v>
      </c>
    </row>
    <row r="68" spans="1:15">
      <c r="A68" s="37" t="s">
        <v>1496</v>
      </c>
      <c r="B68" s="37" t="s">
        <v>1489</v>
      </c>
      <c r="C68" s="37" t="s">
        <v>2</v>
      </c>
      <c r="D68" s="37">
        <v>158</v>
      </c>
      <c r="E68" s="37" t="s">
        <v>101</v>
      </c>
      <c r="F68" s="37" t="s">
        <v>102</v>
      </c>
      <c r="G68" s="37" t="s">
        <v>103</v>
      </c>
      <c r="H68" s="37" t="s">
        <v>104</v>
      </c>
      <c r="I68" s="37" t="s">
        <v>1495</v>
      </c>
      <c r="J68" s="37" t="s">
        <v>1494</v>
      </c>
      <c r="K68" s="37">
        <v>2002</v>
      </c>
      <c r="L68" s="37">
        <v>2002</v>
      </c>
      <c r="M68" s="37" t="s">
        <v>16</v>
      </c>
      <c r="N68" s="37" t="s">
        <v>107</v>
      </c>
      <c r="O68" s="37">
        <v>477914900000000</v>
      </c>
    </row>
    <row r="69" spans="1:15">
      <c r="A69" s="37" t="s">
        <v>1496</v>
      </c>
      <c r="B69" s="37" t="s">
        <v>1489</v>
      </c>
      <c r="C69" s="37" t="s">
        <v>2</v>
      </c>
      <c r="D69" s="37">
        <v>158</v>
      </c>
      <c r="E69" s="37" t="s">
        <v>101</v>
      </c>
      <c r="F69" s="37" t="s">
        <v>102</v>
      </c>
      <c r="G69" s="37" t="s">
        <v>103</v>
      </c>
      <c r="H69" s="37" t="s">
        <v>104</v>
      </c>
      <c r="I69" s="37" t="s">
        <v>1495</v>
      </c>
      <c r="J69" s="37" t="s">
        <v>1494</v>
      </c>
      <c r="K69" s="37">
        <v>2003</v>
      </c>
      <c r="L69" s="37">
        <v>2003</v>
      </c>
      <c r="M69" s="37" t="s">
        <v>16</v>
      </c>
      <c r="N69" s="37" t="s">
        <v>107</v>
      </c>
      <c r="O69" s="37">
        <v>485968300000000</v>
      </c>
    </row>
    <row r="70" spans="1:15">
      <c r="A70" s="37" t="s">
        <v>1496</v>
      </c>
      <c r="B70" s="37" t="s">
        <v>1489</v>
      </c>
      <c r="C70" s="37" t="s">
        <v>2</v>
      </c>
      <c r="D70" s="37">
        <v>158</v>
      </c>
      <c r="E70" s="37" t="s">
        <v>101</v>
      </c>
      <c r="F70" s="37" t="s">
        <v>102</v>
      </c>
      <c r="G70" s="37" t="s">
        <v>103</v>
      </c>
      <c r="H70" s="37" t="s">
        <v>104</v>
      </c>
      <c r="I70" s="37" t="s">
        <v>1495</v>
      </c>
      <c r="J70" s="37" t="s">
        <v>1494</v>
      </c>
      <c r="K70" s="37">
        <v>2004</v>
      </c>
      <c r="L70" s="37">
        <v>2004</v>
      </c>
      <c r="M70" s="37" t="s">
        <v>16</v>
      </c>
      <c r="N70" s="37" t="s">
        <v>107</v>
      </c>
      <c r="O70" s="37">
        <v>497440700000000</v>
      </c>
    </row>
    <row r="71" spans="1:15">
      <c r="A71" s="37" t="s">
        <v>1496</v>
      </c>
      <c r="B71" s="37" t="s">
        <v>1489</v>
      </c>
      <c r="C71" s="37" t="s">
        <v>2</v>
      </c>
      <c r="D71" s="37">
        <v>158</v>
      </c>
      <c r="E71" s="37" t="s">
        <v>101</v>
      </c>
      <c r="F71" s="37" t="s">
        <v>102</v>
      </c>
      <c r="G71" s="37" t="s">
        <v>103</v>
      </c>
      <c r="H71" s="37" t="s">
        <v>104</v>
      </c>
      <c r="I71" s="37" t="s">
        <v>1495</v>
      </c>
      <c r="J71" s="37" t="s">
        <v>1494</v>
      </c>
      <c r="K71" s="37">
        <v>2005</v>
      </c>
      <c r="L71" s="37">
        <v>2005</v>
      </c>
      <c r="M71" s="37" t="s">
        <v>16</v>
      </c>
      <c r="N71" s="37" t="s">
        <v>107</v>
      </c>
      <c r="O71" s="37">
        <v>504047350000000</v>
      </c>
    </row>
    <row r="72" spans="1:15">
      <c r="A72" s="37" t="s">
        <v>1496</v>
      </c>
      <c r="B72" s="37" t="s">
        <v>1489</v>
      </c>
      <c r="C72" s="37" t="s">
        <v>2</v>
      </c>
      <c r="D72" s="37">
        <v>158</v>
      </c>
      <c r="E72" s="37" t="s">
        <v>101</v>
      </c>
      <c r="F72" s="37" t="s">
        <v>102</v>
      </c>
      <c r="G72" s="37" t="s">
        <v>103</v>
      </c>
      <c r="H72" s="37" t="s">
        <v>104</v>
      </c>
      <c r="I72" s="37" t="s">
        <v>1495</v>
      </c>
      <c r="J72" s="37" t="s">
        <v>1494</v>
      </c>
      <c r="K72" s="37">
        <v>2006</v>
      </c>
      <c r="L72" s="37">
        <v>2006</v>
      </c>
      <c r="M72" s="37" t="s">
        <v>16</v>
      </c>
      <c r="N72" s="37" t="s">
        <v>107</v>
      </c>
      <c r="O72" s="37">
        <v>512507825000000</v>
      </c>
    </row>
    <row r="73" spans="1:15">
      <c r="A73" s="37" t="s">
        <v>1496</v>
      </c>
      <c r="B73" s="37" t="s">
        <v>1489</v>
      </c>
      <c r="C73" s="37" t="s">
        <v>2</v>
      </c>
      <c r="D73" s="37">
        <v>158</v>
      </c>
      <c r="E73" s="37" t="s">
        <v>101</v>
      </c>
      <c r="F73" s="37" t="s">
        <v>102</v>
      </c>
      <c r="G73" s="37" t="s">
        <v>103</v>
      </c>
      <c r="H73" s="37" t="s">
        <v>104</v>
      </c>
      <c r="I73" s="37" t="s">
        <v>1495</v>
      </c>
      <c r="J73" s="37" t="s">
        <v>1494</v>
      </c>
      <c r="K73" s="37">
        <v>2007</v>
      </c>
      <c r="L73" s="37">
        <v>2007</v>
      </c>
      <c r="M73" s="37" t="s">
        <v>16</v>
      </c>
      <c r="N73" s="37" t="s">
        <v>107</v>
      </c>
      <c r="O73" s="37">
        <v>523619925000000</v>
      </c>
    </row>
    <row r="74" spans="1:15">
      <c r="A74" s="37" t="s">
        <v>1496</v>
      </c>
      <c r="B74" s="37" t="s">
        <v>1489</v>
      </c>
      <c r="C74" s="37" t="s">
        <v>2</v>
      </c>
      <c r="D74" s="37">
        <v>158</v>
      </c>
      <c r="E74" s="37" t="s">
        <v>101</v>
      </c>
      <c r="F74" s="37" t="s">
        <v>102</v>
      </c>
      <c r="G74" s="37" t="s">
        <v>103</v>
      </c>
      <c r="H74" s="37" t="s">
        <v>104</v>
      </c>
      <c r="I74" s="37" t="s">
        <v>1495</v>
      </c>
      <c r="J74" s="37" t="s">
        <v>1494</v>
      </c>
      <c r="K74" s="37">
        <v>2008</v>
      </c>
      <c r="L74" s="37">
        <v>2008</v>
      </c>
      <c r="M74" s="37" t="s">
        <v>16</v>
      </c>
      <c r="N74" s="37" t="s">
        <v>107</v>
      </c>
      <c r="O74" s="37">
        <v>518006150000000</v>
      </c>
    </row>
    <row r="75" spans="1:15">
      <c r="A75" s="37" t="s">
        <v>1496</v>
      </c>
      <c r="B75" s="37" t="s">
        <v>1489</v>
      </c>
      <c r="C75" s="37" t="s">
        <v>2</v>
      </c>
      <c r="D75" s="37">
        <v>158</v>
      </c>
      <c r="E75" s="37" t="s">
        <v>101</v>
      </c>
      <c r="F75" s="37" t="s">
        <v>102</v>
      </c>
      <c r="G75" s="37" t="s">
        <v>103</v>
      </c>
      <c r="H75" s="37" t="s">
        <v>104</v>
      </c>
      <c r="I75" s="37" t="s">
        <v>1495</v>
      </c>
      <c r="J75" s="37" t="s">
        <v>1494</v>
      </c>
      <c r="K75" s="37">
        <v>2009</v>
      </c>
      <c r="L75" s="37">
        <v>2009</v>
      </c>
      <c r="M75" s="37" t="s">
        <v>16</v>
      </c>
      <c r="N75" s="37" t="s">
        <v>107</v>
      </c>
      <c r="O75" s="37">
        <v>489404250000000</v>
      </c>
    </row>
    <row r="76" spans="1:15">
      <c r="A76" s="37" t="s">
        <v>1496</v>
      </c>
      <c r="B76" s="37" t="s">
        <v>1489</v>
      </c>
      <c r="C76" s="37" t="s">
        <v>2</v>
      </c>
      <c r="D76" s="37">
        <v>158</v>
      </c>
      <c r="E76" s="37" t="s">
        <v>101</v>
      </c>
      <c r="F76" s="37" t="s">
        <v>102</v>
      </c>
      <c r="G76" s="37" t="s">
        <v>103</v>
      </c>
      <c r="H76" s="37" t="s">
        <v>104</v>
      </c>
      <c r="I76" s="37" t="s">
        <v>1495</v>
      </c>
      <c r="J76" s="37" t="s">
        <v>1494</v>
      </c>
      <c r="K76" s="37">
        <v>2010</v>
      </c>
      <c r="L76" s="37">
        <v>2010</v>
      </c>
      <c r="M76" s="37" t="s">
        <v>16</v>
      </c>
      <c r="N76" s="37" t="s">
        <v>107</v>
      </c>
      <c r="O76" s="37">
        <v>512277950000000</v>
      </c>
    </row>
    <row r="77" spans="1:15">
      <c r="A77" s="37" t="s">
        <v>1496</v>
      </c>
      <c r="B77" s="37" t="s">
        <v>1489</v>
      </c>
      <c r="C77" s="37" t="s">
        <v>2</v>
      </c>
      <c r="D77" s="37">
        <v>158</v>
      </c>
      <c r="E77" s="37" t="s">
        <v>101</v>
      </c>
      <c r="F77" s="37" t="s">
        <v>102</v>
      </c>
      <c r="G77" s="37" t="s">
        <v>103</v>
      </c>
      <c r="H77" s="37" t="s">
        <v>104</v>
      </c>
      <c r="I77" s="37" t="s">
        <v>1495</v>
      </c>
      <c r="J77" s="37" t="s">
        <v>1494</v>
      </c>
      <c r="K77" s="37">
        <v>2011</v>
      </c>
      <c r="L77" s="37">
        <v>2011</v>
      </c>
      <c r="M77" s="37" t="s">
        <v>16</v>
      </c>
      <c r="N77" s="37" t="s">
        <v>107</v>
      </c>
      <c r="O77" s="37">
        <v>510135200000000</v>
      </c>
    </row>
    <row r="78" spans="1:15">
      <c r="A78" s="37" t="s">
        <v>1496</v>
      </c>
      <c r="B78" s="37" t="s">
        <v>1489</v>
      </c>
      <c r="C78" s="37" t="s">
        <v>2</v>
      </c>
      <c r="D78" s="37">
        <v>158</v>
      </c>
      <c r="E78" s="37" t="s">
        <v>101</v>
      </c>
      <c r="F78" s="37" t="s">
        <v>102</v>
      </c>
      <c r="G78" s="37" t="s">
        <v>103</v>
      </c>
      <c r="H78" s="37" t="s">
        <v>104</v>
      </c>
      <c r="I78" s="37" t="s">
        <v>1495</v>
      </c>
      <c r="J78" s="37" t="s">
        <v>1494</v>
      </c>
      <c r="K78" s="37">
        <v>2012</v>
      </c>
      <c r="L78" s="37">
        <v>2012</v>
      </c>
      <c r="M78" s="37" t="s">
        <v>16</v>
      </c>
      <c r="N78" s="37" t="s">
        <v>107</v>
      </c>
      <c r="O78" s="37">
        <v>517431375000000</v>
      </c>
    </row>
    <row r="79" spans="1:15">
      <c r="A79" s="37" t="s">
        <v>1493</v>
      </c>
      <c r="B79" s="37" t="s">
        <v>1488</v>
      </c>
      <c r="C79" s="37" t="s">
        <v>2</v>
      </c>
      <c r="D79" s="37">
        <v>158</v>
      </c>
      <c r="E79" s="37" t="s">
        <v>101</v>
      </c>
      <c r="F79" s="37" t="s">
        <v>102</v>
      </c>
      <c r="G79" s="37" t="s">
        <v>103</v>
      </c>
      <c r="H79" s="37" t="s">
        <v>104</v>
      </c>
      <c r="I79" s="37" t="s">
        <v>1492</v>
      </c>
      <c r="J79" s="37" t="s">
        <v>1491</v>
      </c>
      <c r="K79" s="37">
        <v>1955</v>
      </c>
      <c r="L79" s="37">
        <v>1955</v>
      </c>
      <c r="M79" s="37" t="s">
        <v>16</v>
      </c>
      <c r="N79" s="37" t="s">
        <v>107</v>
      </c>
      <c r="O79" s="37">
        <v>17.334163750303201</v>
      </c>
    </row>
    <row r="80" spans="1:15">
      <c r="A80" s="37" t="s">
        <v>1493</v>
      </c>
      <c r="B80" s="37" t="s">
        <v>1488</v>
      </c>
      <c r="C80" s="37" t="s">
        <v>2</v>
      </c>
      <c r="D80" s="37">
        <v>158</v>
      </c>
      <c r="E80" s="37" t="s">
        <v>101</v>
      </c>
      <c r="F80" s="37" t="s">
        <v>102</v>
      </c>
      <c r="G80" s="37" t="s">
        <v>103</v>
      </c>
      <c r="H80" s="37" t="s">
        <v>104</v>
      </c>
      <c r="I80" s="37" t="s">
        <v>1492</v>
      </c>
      <c r="J80" s="37" t="s">
        <v>1491</v>
      </c>
      <c r="K80" s="37">
        <v>1956</v>
      </c>
      <c r="L80" s="37">
        <v>1956</v>
      </c>
      <c r="M80" s="37" t="s">
        <v>16</v>
      </c>
      <c r="N80" s="37" t="s">
        <v>107</v>
      </c>
      <c r="O80" s="37">
        <v>18.153928775251099</v>
      </c>
    </row>
    <row r="81" spans="1:15">
      <c r="A81" s="37" t="s">
        <v>1493</v>
      </c>
      <c r="B81" s="37" t="s">
        <v>1488</v>
      </c>
      <c r="C81" s="37" t="s">
        <v>2</v>
      </c>
      <c r="D81" s="37">
        <v>158</v>
      </c>
      <c r="E81" s="37" t="s">
        <v>101</v>
      </c>
      <c r="F81" s="37" t="s">
        <v>102</v>
      </c>
      <c r="G81" s="37" t="s">
        <v>103</v>
      </c>
      <c r="H81" s="37" t="s">
        <v>104</v>
      </c>
      <c r="I81" s="37" t="s">
        <v>1492</v>
      </c>
      <c r="J81" s="37" t="s">
        <v>1491</v>
      </c>
      <c r="K81" s="37">
        <v>1957</v>
      </c>
      <c r="L81" s="37">
        <v>1957</v>
      </c>
      <c r="M81" s="37" t="s">
        <v>16</v>
      </c>
      <c r="N81" s="37" t="s">
        <v>107</v>
      </c>
      <c r="O81" s="37">
        <v>19.441733101183299</v>
      </c>
    </row>
    <row r="82" spans="1:15">
      <c r="A82" s="37" t="s">
        <v>1493</v>
      </c>
      <c r="B82" s="37" t="s">
        <v>1488</v>
      </c>
      <c r="C82" s="37" t="s">
        <v>2</v>
      </c>
      <c r="D82" s="37">
        <v>158</v>
      </c>
      <c r="E82" s="37" t="s">
        <v>101</v>
      </c>
      <c r="F82" s="37" t="s">
        <v>102</v>
      </c>
      <c r="G82" s="37" t="s">
        <v>103</v>
      </c>
      <c r="H82" s="37" t="s">
        <v>104</v>
      </c>
      <c r="I82" s="37" t="s">
        <v>1492</v>
      </c>
      <c r="J82" s="37" t="s">
        <v>1491</v>
      </c>
      <c r="K82" s="37">
        <v>1958</v>
      </c>
      <c r="L82" s="37">
        <v>1958</v>
      </c>
      <c r="M82" s="37" t="s">
        <v>16</v>
      </c>
      <c r="N82" s="37" t="s">
        <v>107</v>
      </c>
      <c r="O82" s="37">
        <v>19.361350351292799</v>
      </c>
    </row>
    <row r="83" spans="1:15">
      <c r="A83" s="37" t="s">
        <v>1493</v>
      </c>
      <c r="B83" s="37" t="s">
        <v>1488</v>
      </c>
      <c r="C83" s="37" t="s">
        <v>2</v>
      </c>
      <c r="D83" s="37">
        <v>158</v>
      </c>
      <c r="E83" s="37" t="s">
        <v>101</v>
      </c>
      <c r="F83" s="37" t="s">
        <v>102</v>
      </c>
      <c r="G83" s="37" t="s">
        <v>103</v>
      </c>
      <c r="H83" s="37" t="s">
        <v>104</v>
      </c>
      <c r="I83" s="37" t="s">
        <v>1492</v>
      </c>
      <c r="J83" s="37" t="s">
        <v>1491</v>
      </c>
      <c r="K83" s="37">
        <v>1959</v>
      </c>
      <c r="L83" s="37">
        <v>1959</v>
      </c>
      <c r="M83" s="37" t="s">
        <v>16</v>
      </c>
      <c r="N83" s="37" t="s">
        <v>107</v>
      </c>
      <c r="O83" s="37">
        <v>20.272613482731501</v>
      </c>
    </row>
    <row r="84" spans="1:15">
      <c r="A84" s="37" t="s">
        <v>1493</v>
      </c>
      <c r="B84" s="37" t="s">
        <v>1488</v>
      </c>
      <c r="C84" s="37" t="s">
        <v>2</v>
      </c>
      <c r="D84" s="37">
        <v>158</v>
      </c>
      <c r="E84" s="37" t="s">
        <v>101</v>
      </c>
      <c r="F84" s="37" t="s">
        <v>102</v>
      </c>
      <c r="G84" s="37" t="s">
        <v>103</v>
      </c>
      <c r="H84" s="37" t="s">
        <v>104</v>
      </c>
      <c r="I84" s="37" t="s">
        <v>1492</v>
      </c>
      <c r="J84" s="37" t="s">
        <v>1491</v>
      </c>
      <c r="K84" s="37">
        <v>1960</v>
      </c>
      <c r="L84" s="37">
        <v>1960</v>
      </c>
      <c r="M84" s="37" t="s">
        <v>16</v>
      </c>
      <c r="N84" s="37" t="s">
        <v>107</v>
      </c>
      <c r="O84" s="37">
        <v>21.7623134314622</v>
      </c>
    </row>
    <row r="85" spans="1:15">
      <c r="A85" s="37" t="s">
        <v>1493</v>
      </c>
      <c r="B85" s="37" t="s">
        <v>1488</v>
      </c>
      <c r="C85" s="37" t="s">
        <v>2</v>
      </c>
      <c r="D85" s="37">
        <v>158</v>
      </c>
      <c r="E85" s="37" t="s">
        <v>101</v>
      </c>
      <c r="F85" s="37" t="s">
        <v>102</v>
      </c>
      <c r="G85" s="37" t="s">
        <v>103</v>
      </c>
      <c r="H85" s="37" t="s">
        <v>104</v>
      </c>
      <c r="I85" s="37" t="s">
        <v>1492</v>
      </c>
      <c r="J85" s="37" t="s">
        <v>1491</v>
      </c>
      <c r="K85" s="37">
        <v>1961</v>
      </c>
      <c r="L85" s="37">
        <v>1961</v>
      </c>
      <c r="M85" s="37" t="s">
        <v>16</v>
      </c>
      <c r="N85" s="37" t="s">
        <v>107</v>
      </c>
      <c r="O85" s="37">
        <v>23.537635181262601</v>
      </c>
    </row>
    <row r="86" spans="1:15">
      <c r="A86" s="37" t="s">
        <v>1493</v>
      </c>
      <c r="B86" s="37" t="s">
        <v>1488</v>
      </c>
      <c r="C86" s="37" t="s">
        <v>2</v>
      </c>
      <c r="D86" s="37">
        <v>158</v>
      </c>
      <c r="E86" s="37" t="s">
        <v>101</v>
      </c>
      <c r="F86" s="37" t="s">
        <v>102</v>
      </c>
      <c r="G86" s="37" t="s">
        <v>103</v>
      </c>
      <c r="H86" s="37" t="s">
        <v>104</v>
      </c>
      <c r="I86" s="37" t="s">
        <v>1492</v>
      </c>
      <c r="J86" s="37" t="s">
        <v>1491</v>
      </c>
      <c r="K86" s="37">
        <v>1962</v>
      </c>
      <c r="L86" s="37">
        <v>1962</v>
      </c>
      <c r="M86" s="37" t="s">
        <v>16</v>
      </c>
      <c r="N86" s="37" t="s">
        <v>107</v>
      </c>
      <c r="O86" s="37">
        <v>24.543566593288901</v>
      </c>
    </row>
    <row r="87" spans="1:15">
      <c r="A87" s="37" t="s">
        <v>1493</v>
      </c>
      <c r="B87" s="37" t="s">
        <v>1488</v>
      </c>
      <c r="C87" s="37" t="s">
        <v>2</v>
      </c>
      <c r="D87" s="37">
        <v>158</v>
      </c>
      <c r="E87" s="37" t="s">
        <v>101</v>
      </c>
      <c r="F87" s="37" t="s">
        <v>102</v>
      </c>
      <c r="G87" s="37" t="s">
        <v>103</v>
      </c>
      <c r="H87" s="37" t="s">
        <v>104</v>
      </c>
      <c r="I87" s="37" t="s">
        <v>1492</v>
      </c>
      <c r="J87" s="37" t="s">
        <v>1491</v>
      </c>
      <c r="K87" s="37">
        <v>1963</v>
      </c>
      <c r="L87" s="37">
        <v>1963</v>
      </c>
      <c r="M87" s="37" t="s">
        <v>16</v>
      </c>
      <c r="N87" s="37" t="s">
        <v>107</v>
      </c>
      <c r="O87" s="37">
        <v>25.9108243677377</v>
      </c>
    </row>
    <row r="88" spans="1:15">
      <c r="A88" s="37" t="s">
        <v>1493</v>
      </c>
      <c r="B88" s="37" t="s">
        <v>1488</v>
      </c>
      <c r="C88" s="37" t="s">
        <v>2</v>
      </c>
      <c r="D88" s="37">
        <v>158</v>
      </c>
      <c r="E88" s="37" t="s">
        <v>101</v>
      </c>
      <c r="F88" s="37" t="s">
        <v>102</v>
      </c>
      <c r="G88" s="37" t="s">
        <v>103</v>
      </c>
      <c r="H88" s="37" t="s">
        <v>104</v>
      </c>
      <c r="I88" s="37" t="s">
        <v>1492</v>
      </c>
      <c r="J88" s="37" t="s">
        <v>1491</v>
      </c>
      <c r="K88" s="37">
        <v>1964</v>
      </c>
      <c r="L88" s="37">
        <v>1964</v>
      </c>
      <c r="M88" s="37" t="s">
        <v>16</v>
      </c>
      <c r="N88" s="37" t="s">
        <v>107</v>
      </c>
      <c r="O88" s="37">
        <v>27.347924448093199</v>
      </c>
    </row>
    <row r="89" spans="1:15">
      <c r="A89" s="37" t="s">
        <v>1493</v>
      </c>
      <c r="B89" s="37" t="s">
        <v>1488</v>
      </c>
      <c r="C89" s="37" t="s">
        <v>2</v>
      </c>
      <c r="D89" s="37">
        <v>158</v>
      </c>
      <c r="E89" s="37" t="s">
        <v>101</v>
      </c>
      <c r="F89" s="37" t="s">
        <v>102</v>
      </c>
      <c r="G89" s="37" t="s">
        <v>103</v>
      </c>
      <c r="H89" s="37" t="s">
        <v>104</v>
      </c>
      <c r="I89" s="37" t="s">
        <v>1492</v>
      </c>
      <c r="J89" s="37" t="s">
        <v>1491</v>
      </c>
      <c r="K89" s="37">
        <v>1965</v>
      </c>
      <c r="L89" s="37">
        <v>1965</v>
      </c>
      <c r="M89" s="37" t="s">
        <v>16</v>
      </c>
      <c r="N89" s="37" t="s">
        <v>107</v>
      </c>
      <c r="O89" s="37">
        <v>32.059321875398197</v>
      </c>
    </row>
    <row r="90" spans="1:15">
      <c r="A90" s="37" t="s">
        <v>1493</v>
      </c>
      <c r="B90" s="37" t="s">
        <v>1488</v>
      </c>
      <c r="C90" s="37" t="s">
        <v>2</v>
      </c>
      <c r="D90" s="37">
        <v>158</v>
      </c>
      <c r="E90" s="37" t="s">
        <v>101</v>
      </c>
      <c r="F90" s="37" t="s">
        <v>102</v>
      </c>
      <c r="G90" s="37" t="s">
        <v>103</v>
      </c>
      <c r="H90" s="37" t="s">
        <v>104</v>
      </c>
      <c r="I90" s="37" t="s">
        <v>1492</v>
      </c>
      <c r="J90" s="37" t="s">
        <v>1491</v>
      </c>
      <c r="K90" s="37">
        <v>1966</v>
      </c>
      <c r="L90" s="37">
        <v>1966</v>
      </c>
      <c r="M90" s="37" t="s">
        <v>16</v>
      </c>
      <c r="N90" s="37" t="s">
        <v>107</v>
      </c>
      <c r="O90" s="37">
        <v>33.708395549288703</v>
      </c>
    </row>
    <row r="91" spans="1:15">
      <c r="A91" s="37" t="s">
        <v>1493</v>
      </c>
      <c r="B91" s="37" t="s">
        <v>1488</v>
      </c>
      <c r="C91" s="37" t="s">
        <v>2</v>
      </c>
      <c r="D91" s="37">
        <v>158</v>
      </c>
      <c r="E91" s="37" t="s">
        <v>101</v>
      </c>
      <c r="F91" s="37" t="s">
        <v>102</v>
      </c>
      <c r="G91" s="37" t="s">
        <v>103</v>
      </c>
      <c r="H91" s="37" t="s">
        <v>104</v>
      </c>
      <c r="I91" s="37" t="s">
        <v>1492</v>
      </c>
      <c r="J91" s="37" t="s">
        <v>1491</v>
      </c>
      <c r="K91" s="37">
        <v>1967</v>
      </c>
      <c r="L91" s="37">
        <v>1967</v>
      </c>
      <c r="M91" s="37" t="s">
        <v>16</v>
      </c>
      <c r="N91" s="37" t="s">
        <v>107</v>
      </c>
      <c r="O91" s="37">
        <v>35.788402282450697</v>
      </c>
    </row>
    <row r="92" spans="1:15">
      <c r="A92" s="37" t="s">
        <v>1493</v>
      </c>
      <c r="B92" s="37" t="s">
        <v>1488</v>
      </c>
      <c r="C92" s="37" t="s">
        <v>2</v>
      </c>
      <c r="D92" s="37">
        <v>158</v>
      </c>
      <c r="E92" s="37" t="s">
        <v>101</v>
      </c>
      <c r="F92" s="37" t="s">
        <v>102</v>
      </c>
      <c r="G92" s="37" t="s">
        <v>103</v>
      </c>
      <c r="H92" s="37" t="s">
        <v>104</v>
      </c>
      <c r="I92" s="37" t="s">
        <v>1492</v>
      </c>
      <c r="J92" s="37" t="s">
        <v>1491</v>
      </c>
      <c r="K92" s="37">
        <v>1968</v>
      </c>
      <c r="L92" s="37">
        <v>1968</v>
      </c>
      <c r="M92" s="37" t="s">
        <v>16</v>
      </c>
      <c r="N92" s="37" t="s">
        <v>107</v>
      </c>
      <c r="O92" s="37">
        <v>37.648033914562298</v>
      </c>
    </row>
    <row r="93" spans="1:15">
      <c r="A93" s="37" t="s">
        <v>1493</v>
      </c>
      <c r="B93" s="37" t="s">
        <v>1488</v>
      </c>
      <c r="C93" s="37" t="s">
        <v>2</v>
      </c>
      <c r="D93" s="37">
        <v>158</v>
      </c>
      <c r="E93" s="37" t="s">
        <v>101</v>
      </c>
      <c r="F93" s="37" t="s">
        <v>102</v>
      </c>
      <c r="G93" s="37" t="s">
        <v>103</v>
      </c>
      <c r="H93" s="37" t="s">
        <v>104</v>
      </c>
      <c r="I93" s="37" t="s">
        <v>1492</v>
      </c>
      <c r="J93" s="37" t="s">
        <v>1491</v>
      </c>
      <c r="K93" s="37">
        <v>1969</v>
      </c>
      <c r="L93" s="37">
        <v>1969</v>
      </c>
      <c r="M93" s="37" t="s">
        <v>16</v>
      </c>
      <c r="N93" s="37" t="s">
        <v>107</v>
      </c>
      <c r="O93" s="37">
        <v>39.459626982414299</v>
      </c>
    </row>
    <row r="94" spans="1:15">
      <c r="A94" s="37" t="s">
        <v>1493</v>
      </c>
      <c r="B94" s="37" t="s">
        <v>1488</v>
      </c>
      <c r="C94" s="37" t="s">
        <v>2</v>
      </c>
      <c r="D94" s="37">
        <v>158</v>
      </c>
      <c r="E94" s="37" t="s">
        <v>101</v>
      </c>
      <c r="F94" s="37" t="s">
        <v>102</v>
      </c>
      <c r="G94" s="37" t="s">
        <v>103</v>
      </c>
      <c r="H94" s="37" t="s">
        <v>104</v>
      </c>
      <c r="I94" s="37" t="s">
        <v>1492</v>
      </c>
      <c r="J94" s="37" t="s">
        <v>1491</v>
      </c>
      <c r="K94" s="37">
        <v>1970</v>
      </c>
      <c r="L94" s="37">
        <v>1970</v>
      </c>
      <c r="M94" s="37" t="s">
        <v>16</v>
      </c>
      <c r="N94" s="37" t="s">
        <v>107</v>
      </c>
      <c r="O94" s="37">
        <v>42.5098388990072</v>
      </c>
    </row>
    <row r="95" spans="1:15">
      <c r="A95" s="37" t="s">
        <v>1493</v>
      </c>
      <c r="B95" s="37" t="s">
        <v>1488</v>
      </c>
      <c r="C95" s="37" t="s">
        <v>2</v>
      </c>
      <c r="D95" s="37">
        <v>158</v>
      </c>
      <c r="E95" s="37" t="s">
        <v>101</v>
      </c>
      <c r="F95" s="37" t="s">
        <v>102</v>
      </c>
      <c r="G95" s="37" t="s">
        <v>103</v>
      </c>
      <c r="H95" s="37" t="s">
        <v>104</v>
      </c>
      <c r="I95" s="37" t="s">
        <v>1492</v>
      </c>
      <c r="J95" s="37" t="s">
        <v>1491</v>
      </c>
      <c r="K95" s="37">
        <v>1971</v>
      </c>
      <c r="L95" s="37">
        <v>1971</v>
      </c>
      <c r="M95" s="37" t="s">
        <v>16</v>
      </c>
      <c r="N95" s="37" t="s">
        <v>107</v>
      </c>
      <c r="O95" s="37">
        <v>44.876208374058002</v>
      </c>
    </row>
    <row r="96" spans="1:15">
      <c r="A96" s="37" t="s">
        <v>1493</v>
      </c>
      <c r="B96" s="37" t="s">
        <v>1488</v>
      </c>
      <c r="C96" s="37" t="s">
        <v>2</v>
      </c>
      <c r="D96" s="37">
        <v>158</v>
      </c>
      <c r="E96" s="37" t="s">
        <v>101</v>
      </c>
      <c r="F96" s="37" t="s">
        <v>102</v>
      </c>
      <c r="G96" s="37" t="s">
        <v>103</v>
      </c>
      <c r="H96" s="37" t="s">
        <v>104</v>
      </c>
      <c r="I96" s="37" t="s">
        <v>1492</v>
      </c>
      <c r="J96" s="37" t="s">
        <v>1491</v>
      </c>
      <c r="K96" s="37">
        <v>1972</v>
      </c>
      <c r="L96" s="37">
        <v>1972</v>
      </c>
      <c r="M96" s="37" t="s">
        <v>16</v>
      </c>
      <c r="N96" s="37" t="s">
        <v>107</v>
      </c>
      <c r="O96" s="37">
        <v>47.405281765326201</v>
      </c>
    </row>
    <row r="97" spans="1:15">
      <c r="A97" s="37" t="s">
        <v>1493</v>
      </c>
      <c r="B97" s="37" t="s">
        <v>1488</v>
      </c>
      <c r="C97" s="37" t="s">
        <v>2</v>
      </c>
      <c r="D97" s="37">
        <v>158</v>
      </c>
      <c r="E97" s="37" t="s">
        <v>101</v>
      </c>
      <c r="F97" s="37" t="s">
        <v>102</v>
      </c>
      <c r="G97" s="37" t="s">
        <v>103</v>
      </c>
      <c r="H97" s="37" t="s">
        <v>104</v>
      </c>
      <c r="I97" s="37" t="s">
        <v>1492</v>
      </c>
      <c r="J97" s="37" t="s">
        <v>1491</v>
      </c>
      <c r="K97" s="37">
        <v>1973</v>
      </c>
      <c r="L97" s="37">
        <v>1973</v>
      </c>
      <c r="M97" s="37" t="s">
        <v>16</v>
      </c>
      <c r="N97" s="37" t="s">
        <v>107</v>
      </c>
      <c r="O97" s="37">
        <v>53.5053113668721</v>
      </c>
    </row>
    <row r="98" spans="1:15">
      <c r="A98" s="37" t="s">
        <v>1493</v>
      </c>
      <c r="B98" s="37" t="s">
        <v>1488</v>
      </c>
      <c r="C98" s="37" t="s">
        <v>2</v>
      </c>
      <c r="D98" s="37">
        <v>158</v>
      </c>
      <c r="E98" s="37" t="s">
        <v>101</v>
      </c>
      <c r="F98" s="37" t="s">
        <v>102</v>
      </c>
      <c r="G98" s="37" t="s">
        <v>103</v>
      </c>
      <c r="H98" s="37" t="s">
        <v>104</v>
      </c>
      <c r="I98" s="37" t="s">
        <v>1492</v>
      </c>
      <c r="J98" s="37" t="s">
        <v>1491</v>
      </c>
      <c r="K98" s="37">
        <v>1974</v>
      </c>
      <c r="L98" s="37">
        <v>1974</v>
      </c>
      <c r="M98" s="37" t="s">
        <v>16</v>
      </c>
      <c r="N98" s="37" t="s">
        <v>107</v>
      </c>
      <c r="O98" s="37">
        <v>64.634337068783395</v>
      </c>
    </row>
    <row r="99" spans="1:15">
      <c r="A99" s="37" t="s">
        <v>1493</v>
      </c>
      <c r="B99" s="37" t="s">
        <v>1488</v>
      </c>
      <c r="C99" s="37" t="s">
        <v>2</v>
      </c>
      <c r="D99" s="37">
        <v>158</v>
      </c>
      <c r="E99" s="37" t="s">
        <v>101</v>
      </c>
      <c r="F99" s="37" t="s">
        <v>102</v>
      </c>
      <c r="G99" s="37" t="s">
        <v>103</v>
      </c>
      <c r="H99" s="37" t="s">
        <v>104</v>
      </c>
      <c r="I99" s="37" t="s">
        <v>1492</v>
      </c>
      <c r="J99" s="37" t="s">
        <v>1491</v>
      </c>
      <c r="K99" s="37">
        <v>1975</v>
      </c>
      <c r="L99" s="37">
        <v>1975</v>
      </c>
      <c r="M99" s="37" t="s">
        <v>16</v>
      </c>
      <c r="N99" s="37" t="s">
        <v>107</v>
      </c>
      <c r="O99" s="37">
        <v>69.605697297723694</v>
      </c>
    </row>
    <row r="100" spans="1:15">
      <c r="A100" s="37" t="s">
        <v>1493</v>
      </c>
      <c r="B100" s="37" t="s">
        <v>1488</v>
      </c>
      <c r="C100" s="37" t="s">
        <v>2</v>
      </c>
      <c r="D100" s="37">
        <v>158</v>
      </c>
      <c r="E100" s="37" t="s">
        <v>101</v>
      </c>
      <c r="F100" s="37" t="s">
        <v>102</v>
      </c>
      <c r="G100" s="37" t="s">
        <v>103</v>
      </c>
      <c r="H100" s="37" t="s">
        <v>104</v>
      </c>
      <c r="I100" s="37" t="s">
        <v>1492</v>
      </c>
      <c r="J100" s="37" t="s">
        <v>1491</v>
      </c>
      <c r="K100" s="37">
        <v>1976</v>
      </c>
      <c r="L100" s="37">
        <v>1976</v>
      </c>
      <c r="M100" s="37" t="s">
        <v>16</v>
      </c>
      <c r="N100" s="37" t="s">
        <v>107</v>
      </c>
      <c r="O100" s="37">
        <v>74.5991855167956</v>
      </c>
    </row>
    <row r="101" spans="1:15">
      <c r="A101" s="37" t="s">
        <v>1493</v>
      </c>
      <c r="B101" s="37" t="s">
        <v>1488</v>
      </c>
      <c r="C101" s="37" t="s">
        <v>2</v>
      </c>
      <c r="D101" s="37">
        <v>158</v>
      </c>
      <c r="E101" s="37" t="s">
        <v>101</v>
      </c>
      <c r="F101" s="37" t="s">
        <v>102</v>
      </c>
      <c r="G101" s="37" t="s">
        <v>103</v>
      </c>
      <c r="H101" s="37" t="s">
        <v>104</v>
      </c>
      <c r="I101" s="37" t="s">
        <v>1492</v>
      </c>
      <c r="J101" s="37" t="s">
        <v>1491</v>
      </c>
      <c r="K101" s="37">
        <v>1977</v>
      </c>
      <c r="L101" s="37">
        <v>1977</v>
      </c>
      <c r="M101" s="37" t="s">
        <v>16</v>
      </c>
      <c r="N101" s="37" t="s">
        <v>107</v>
      </c>
      <c r="O101" s="37">
        <v>78.9548678552799</v>
      </c>
    </row>
    <row r="102" spans="1:15">
      <c r="A102" s="37" t="s">
        <v>1493</v>
      </c>
      <c r="B102" s="37" t="s">
        <v>1488</v>
      </c>
      <c r="C102" s="37" t="s">
        <v>2</v>
      </c>
      <c r="D102" s="37">
        <v>158</v>
      </c>
      <c r="E102" s="37" t="s">
        <v>101</v>
      </c>
      <c r="F102" s="37" t="s">
        <v>102</v>
      </c>
      <c r="G102" s="37" t="s">
        <v>103</v>
      </c>
      <c r="H102" s="37" t="s">
        <v>104</v>
      </c>
      <c r="I102" s="37" t="s">
        <v>1492</v>
      </c>
      <c r="J102" s="37" t="s">
        <v>1491</v>
      </c>
      <c r="K102" s="37">
        <v>1978</v>
      </c>
      <c r="L102" s="37">
        <v>1978</v>
      </c>
      <c r="M102" s="37" t="s">
        <v>16</v>
      </c>
      <c r="N102" s="37" t="s">
        <v>107</v>
      </c>
      <c r="O102" s="37">
        <v>82.723440101166105</v>
      </c>
    </row>
    <row r="103" spans="1:15">
      <c r="A103" s="37" t="s">
        <v>1493</v>
      </c>
      <c r="B103" s="37" t="s">
        <v>1488</v>
      </c>
      <c r="C103" s="37" t="s">
        <v>2</v>
      </c>
      <c r="D103" s="37">
        <v>158</v>
      </c>
      <c r="E103" s="37" t="s">
        <v>101</v>
      </c>
      <c r="F103" s="37" t="s">
        <v>102</v>
      </c>
      <c r="G103" s="37" t="s">
        <v>103</v>
      </c>
      <c r="H103" s="37" t="s">
        <v>104</v>
      </c>
      <c r="I103" s="37" t="s">
        <v>1492</v>
      </c>
      <c r="J103" s="37" t="s">
        <v>1491</v>
      </c>
      <c r="K103" s="37">
        <v>1979</v>
      </c>
      <c r="L103" s="37">
        <v>1979</v>
      </c>
      <c r="M103" s="37" t="s">
        <v>16</v>
      </c>
      <c r="N103" s="37" t="s">
        <v>107</v>
      </c>
      <c r="O103" s="37">
        <v>85.237844544374397</v>
      </c>
    </row>
    <row r="104" spans="1:15">
      <c r="A104" s="37" t="s">
        <v>1493</v>
      </c>
      <c r="B104" s="37" t="s">
        <v>1488</v>
      </c>
      <c r="C104" s="37" t="s">
        <v>2</v>
      </c>
      <c r="D104" s="37">
        <v>158</v>
      </c>
      <c r="E104" s="37" t="s">
        <v>101</v>
      </c>
      <c r="F104" s="37" t="s">
        <v>102</v>
      </c>
      <c r="G104" s="37" t="s">
        <v>103</v>
      </c>
      <c r="H104" s="37" t="s">
        <v>104</v>
      </c>
      <c r="I104" s="37" t="s">
        <v>1492</v>
      </c>
      <c r="J104" s="37" t="s">
        <v>1491</v>
      </c>
      <c r="K104" s="37">
        <v>1980</v>
      </c>
      <c r="L104" s="37">
        <v>1980</v>
      </c>
      <c r="M104" s="37" t="s">
        <v>16</v>
      </c>
      <c r="N104" s="37" t="s">
        <v>107</v>
      </c>
      <c r="O104" s="37">
        <v>90.154497188933107</v>
      </c>
    </row>
    <row r="105" spans="1:15">
      <c r="A105" s="37" t="s">
        <v>1493</v>
      </c>
      <c r="B105" s="37" t="s">
        <v>1488</v>
      </c>
      <c r="C105" s="37" t="s">
        <v>2</v>
      </c>
      <c r="D105" s="37">
        <v>158</v>
      </c>
      <c r="E105" s="37" t="s">
        <v>101</v>
      </c>
      <c r="F105" s="37" t="s">
        <v>102</v>
      </c>
      <c r="G105" s="37" t="s">
        <v>103</v>
      </c>
      <c r="H105" s="37" t="s">
        <v>104</v>
      </c>
      <c r="I105" s="37" t="s">
        <v>1492</v>
      </c>
      <c r="J105" s="37" t="s">
        <v>1491</v>
      </c>
      <c r="K105" s="37">
        <v>1981</v>
      </c>
      <c r="L105" s="37">
        <v>1981</v>
      </c>
      <c r="M105" s="37" t="s">
        <v>16</v>
      </c>
      <c r="N105" s="37" t="s">
        <v>107</v>
      </c>
      <c r="O105" s="37">
        <v>92.996674602134405</v>
      </c>
    </row>
    <row r="106" spans="1:15">
      <c r="A106" s="37" t="s">
        <v>1493</v>
      </c>
      <c r="B106" s="37" t="s">
        <v>1488</v>
      </c>
      <c r="C106" s="37" t="s">
        <v>2</v>
      </c>
      <c r="D106" s="37">
        <v>158</v>
      </c>
      <c r="E106" s="37" t="s">
        <v>101</v>
      </c>
      <c r="F106" s="37" t="s">
        <v>102</v>
      </c>
      <c r="G106" s="37" t="s">
        <v>103</v>
      </c>
      <c r="H106" s="37" t="s">
        <v>104</v>
      </c>
      <c r="I106" s="37" t="s">
        <v>1492</v>
      </c>
      <c r="J106" s="37" t="s">
        <v>1491</v>
      </c>
      <c r="K106" s="37">
        <v>1982</v>
      </c>
      <c r="L106" s="37">
        <v>1982</v>
      </c>
      <c r="M106" s="37" t="s">
        <v>16</v>
      </c>
      <c r="N106" s="37" t="s">
        <v>107</v>
      </c>
      <c r="O106" s="37">
        <v>94.429290774357796</v>
      </c>
    </row>
    <row r="107" spans="1:15">
      <c r="A107" s="37" t="s">
        <v>1493</v>
      </c>
      <c r="B107" s="37" t="s">
        <v>1488</v>
      </c>
      <c r="C107" s="37" t="s">
        <v>2</v>
      </c>
      <c r="D107" s="37">
        <v>158</v>
      </c>
      <c r="E107" s="37" t="s">
        <v>101</v>
      </c>
      <c r="F107" s="37" t="s">
        <v>102</v>
      </c>
      <c r="G107" s="37" t="s">
        <v>103</v>
      </c>
      <c r="H107" s="37" t="s">
        <v>104</v>
      </c>
      <c r="I107" s="37" t="s">
        <v>1492</v>
      </c>
      <c r="J107" s="37" t="s">
        <v>1491</v>
      </c>
      <c r="K107" s="37">
        <v>1983</v>
      </c>
      <c r="L107" s="37">
        <v>1983</v>
      </c>
      <c r="M107" s="37" t="s">
        <v>16</v>
      </c>
      <c r="N107" s="37" t="s">
        <v>107</v>
      </c>
      <c r="O107" s="37">
        <v>95.304803251533102</v>
      </c>
    </row>
    <row r="108" spans="1:15">
      <c r="A108" s="37" t="s">
        <v>1493</v>
      </c>
      <c r="B108" s="37" t="s">
        <v>1488</v>
      </c>
      <c r="C108" s="37" t="s">
        <v>2</v>
      </c>
      <c r="D108" s="37">
        <v>158</v>
      </c>
      <c r="E108" s="37" t="s">
        <v>101</v>
      </c>
      <c r="F108" s="37" t="s">
        <v>102</v>
      </c>
      <c r="G108" s="37" t="s">
        <v>103</v>
      </c>
      <c r="H108" s="37" t="s">
        <v>104</v>
      </c>
      <c r="I108" s="37" t="s">
        <v>1492</v>
      </c>
      <c r="J108" s="37" t="s">
        <v>1491</v>
      </c>
      <c r="K108" s="37">
        <v>1984</v>
      </c>
      <c r="L108" s="37">
        <v>1984</v>
      </c>
      <c r="M108" s="37" t="s">
        <v>16</v>
      </c>
      <c r="N108" s="37" t="s">
        <v>107</v>
      </c>
      <c r="O108" s="37">
        <v>96.862500783012194</v>
      </c>
    </row>
    <row r="109" spans="1:15">
      <c r="A109" s="37" t="s">
        <v>1493</v>
      </c>
      <c r="B109" s="37" t="s">
        <v>1488</v>
      </c>
      <c r="C109" s="37" t="s">
        <v>2</v>
      </c>
      <c r="D109" s="37">
        <v>158</v>
      </c>
      <c r="E109" s="37" t="s">
        <v>101</v>
      </c>
      <c r="F109" s="37" t="s">
        <v>102</v>
      </c>
      <c r="G109" s="37" t="s">
        <v>103</v>
      </c>
      <c r="H109" s="37" t="s">
        <v>104</v>
      </c>
      <c r="I109" s="37" t="s">
        <v>1492</v>
      </c>
      <c r="J109" s="37" t="s">
        <v>1491</v>
      </c>
      <c r="K109" s="37">
        <v>1985</v>
      </c>
      <c r="L109" s="37">
        <v>1985</v>
      </c>
      <c r="M109" s="37" t="s">
        <v>16</v>
      </c>
      <c r="N109" s="37" t="s">
        <v>107</v>
      </c>
      <c r="O109" s="37">
        <v>97.949810916495295</v>
      </c>
    </row>
    <row r="110" spans="1:15">
      <c r="A110" s="37" t="s">
        <v>1493</v>
      </c>
      <c r="B110" s="37" t="s">
        <v>1488</v>
      </c>
      <c r="C110" s="37" t="s">
        <v>2</v>
      </c>
      <c r="D110" s="37">
        <v>158</v>
      </c>
      <c r="E110" s="37" t="s">
        <v>101</v>
      </c>
      <c r="F110" s="37" t="s">
        <v>102</v>
      </c>
      <c r="G110" s="37" t="s">
        <v>103</v>
      </c>
      <c r="H110" s="37" t="s">
        <v>104</v>
      </c>
      <c r="I110" s="37" t="s">
        <v>1492</v>
      </c>
      <c r="J110" s="37" t="s">
        <v>1491</v>
      </c>
      <c r="K110" s="37">
        <v>1986</v>
      </c>
      <c r="L110" s="37">
        <v>1986</v>
      </c>
      <c r="M110" s="37" t="s">
        <v>16</v>
      </c>
      <c r="N110" s="37" t="s">
        <v>107</v>
      </c>
      <c r="O110" s="37">
        <v>99.653418973415</v>
      </c>
    </row>
    <row r="111" spans="1:15">
      <c r="A111" s="37" t="s">
        <v>1493</v>
      </c>
      <c r="B111" s="37" t="s">
        <v>1488</v>
      </c>
      <c r="C111" s="37" t="s">
        <v>2</v>
      </c>
      <c r="D111" s="37">
        <v>158</v>
      </c>
      <c r="E111" s="37" t="s">
        <v>101</v>
      </c>
      <c r="F111" s="37" t="s">
        <v>102</v>
      </c>
      <c r="G111" s="37" t="s">
        <v>103</v>
      </c>
      <c r="H111" s="37" t="s">
        <v>104</v>
      </c>
      <c r="I111" s="37" t="s">
        <v>1492</v>
      </c>
      <c r="J111" s="37" t="s">
        <v>1491</v>
      </c>
      <c r="K111" s="37">
        <v>1987</v>
      </c>
      <c r="L111" s="37">
        <v>1987</v>
      </c>
      <c r="M111" s="37" t="s">
        <v>16</v>
      </c>
      <c r="N111" s="37" t="s">
        <v>107</v>
      </c>
      <c r="O111" s="37">
        <v>99.614623155420304</v>
      </c>
    </row>
    <row r="112" spans="1:15">
      <c r="A112" s="37" t="s">
        <v>1493</v>
      </c>
      <c r="B112" s="37" t="s">
        <v>1488</v>
      </c>
      <c r="C112" s="37" t="s">
        <v>2</v>
      </c>
      <c r="D112" s="37">
        <v>158</v>
      </c>
      <c r="E112" s="37" t="s">
        <v>101</v>
      </c>
      <c r="F112" s="37" t="s">
        <v>102</v>
      </c>
      <c r="G112" s="37" t="s">
        <v>103</v>
      </c>
      <c r="H112" s="37" t="s">
        <v>104</v>
      </c>
      <c r="I112" s="37" t="s">
        <v>1492</v>
      </c>
      <c r="J112" s="37" t="s">
        <v>1491</v>
      </c>
      <c r="K112" s="37">
        <v>1988</v>
      </c>
      <c r="L112" s="37">
        <v>1988</v>
      </c>
      <c r="M112" s="37" t="s">
        <v>16</v>
      </c>
      <c r="N112" s="37" t="s">
        <v>107</v>
      </c>
      <c r="O112" s="37">
        <v>99.838621967736003</v>
      </c>
    </row>
    <row r="113" spans="1:15">
      <c r="A113" s="37" t="s">
        <v>1493</v>
      </c>
      <c r="B113" s="37" t="s">
        <v>1488</v>
      </c>
      <c r="C113" s="37" t="s">
        <v>2</v>
      </c>
      <c r="D113" s="37">
        <v>158</v>
      </c>
      <c r="E113" s="37" t="s">
        <v>101</v>
      </c>
      <c r="F113" s="37" t="s">
        <v>102</v>
      </c>
      <c r="G113" s="37" t="s">
        <v>103</v>
      </c>
      <c r="H113" s="37" t="s">
        <v>104</v>
      </c>
      <c r="I113" s="37" t="s">
        <v>1492</v>
      </c>
      <c r="J113" s="37" t="s">
        <v>1491</v>
      </c>
      <c r="K113" s="37">
        <v>1989</v>
      </c>
      <c r="L113" s="37">
        <v>1989</v>
      </c>
      <c r="M113" s="37" t="s">
        <v>16</v>
      </c>
      <c r="N113" s="37" t="s">
        <v>107</v>
      </c>
      <c r="O113" s="37">
        <v>102.1284833842</v>
      </c>
    </row>
    <row r="114" spans="1:15">
      <c r="A114" s="37" t="s">
        <v>1493</v>
      </c>
      <c r="B114" s="37" t="s">
        <v>1488</v>
      </c>
      <c r="C114" s="37" t="s">
        <v>2</v>
      </c>
      <c r="D114" s="37">
        <v>158</v>
      </c>
      <c r="E114" s="37" t="s">
        <v>101</v>
      </c>
      <c r="F114" s="37" t="s">
        <v>102</v>
      </c>
      <c r="G114" s="37" t="s">
        <v>103</v>
      </c>
      <c r="H114" s="37" t="s">
        <v>104</v>
      </c>
      <c r="I114" s="37" t="s">
        <v>1492</v>
      </c>
      <c r="J114" s="37" t="s">
        <v>1491</v>
      </c>
      <c r="K114" s="37">
        <v>1990</v>
      </c>
      <c r="L114" s="37">
        <v>1990</v>
      </c>
      <c r="M114" s="37" t="s">
        <v>16</v>
      </c>
      <c r="N114" s="37" t="s">
        <v>107</v>
      </c>
      <c r="O114" s="37">
        <v>104.39632496870701</v>
      </c>
    </row>
    <row r="115" spans="1:15">
      <c r="A115" s="37" t="s">
        <v>1493</v>
      </c>
      <c r="B115" s="37" t="s">
        <v>1488</v>
      </c>
      <c r="C115" s="37" t="s">
        <v>2</v>
      </c>
      <c r="D115" s="37">
        <v>158</v>
      </c>
      <c r="E115" s="37" t="s">
        <v>101</v>
      </c>
      <c r="F115" s="37" t="s">
        <v>102</v>
      </c>
      <c r="G115" s="37" t="s">
        <v>103</v>
      </c>
      <c r="H115" s="37" t="s">
        <v>104</v>
      </c>
      <c r="I115" s="37" t="s">
        <v>1492</v>
      </c>
      <c r="J115" s="37" t="s">
        <v>1491</v>
      </c>
      <c r="K115" s="37">
        <v>1991</v>
      </c>
      <c r="L115" s="37">
        <v>1991</v>
      </c>
      <c r="M115" s="37" t="s">
        <v>16</v>
      </c>
      <c r="N115" s="37" t="s">
        <v>107</v>
      </c>
      <c r="O115" s="37">
        <v>107.122190337145</v>
      </c>
    </row>
    <row r="116" spans="1:15">
      <c r="A116" s="37" t="s">
        <v>1493</v>
      </c>
      <c r="B116" s="37" t="s">
        <v>1488</v>
      </c>
      <c r="C116" s="37" t="s">
        <v>2</v>
      </c>
      <c r="D116" s="37">
        <v>158</v>
      </c>
      <c r="E116" s="37" t="s">
        <v>101</v>
      </c>
      <c r="F116" s="37" t="s">
        <v>102</v>
      </c>
      <c r="G116" s="37" t="s">
        <v>103</v>
      </c>
      <c r="H116" s="37" t="s">
        <v>104</v>
      </c>
      <c r="I116" s="37" t="s">
        <v>1492</v>
      </c>
      <c r="J116" s="37" t="s">
        <v>1491</v>
      </c>
      <c r="K116" s="37">
        <v>1992</v>
      </c>
      <c r="L116" s="37">
        <v>1992</v>
      </c>
      <c r="M116" s="37" t="s">
        <v>16</v>
      </c>
      <c r="N116" s="37" t="s">
        <v>107</v>
      </c>
      <c r="O116" s="37">
        <v>108.732169562945</v>
      </c>
    </row>
    <row r="117" spans="1:15">
      <c r="A117" s="37" t="s">
        <v>1493</v>
      </c>
      <c r="B117" s="37" t="s">
        <v>1488</v>
      </c>
      <c r="C117" s="37" t="s">
        <v>2</v>
      </c>
      <c r="D117" s="37">
        <v>158</v>
      </c>
      <c r="E117" s="37" t="s">
        <v>101</v>
      </c>
      <c r="F117" s="37" t="s">
        <v>102</v>
      </c>
      <c r="G117" s="37" t="s">
        <v>103</v>
      </c>
      <c r="H117" s="37" t="s">
        <v>104</v>
      </c>
      <c r="I117" s="37" t="s">
        <v>1492</v>
      </c>
      <c r="J117" s="37" t="s">
        <v>1491</v>
      </c>
      <c r="K117" s="37">
        <v>1993</v>
      </c>
      <c r="L117" s="37">
        <v>1993</v>
      </c>
      <c r="M117" s="37" t="s">
        <v>16</v>
      </c>
      <c r="N117" s="37" t="s">
        <v>107</v>
      </c>
      <c r="O117" s="37">
        <v>109.276153981047</v>
      </c>
    </row>
    <row r="118" spans="1:15">
      <c r="A118" s="37" t="s">
        <v>1493</v>
      </c>
      <c r="B118" s="37" t="s">
        <v>1488</v>
      </c>
      <c r="C118" s="37" t="s">
        <v>2</v>
      </c>
      <c r="D118" s="37">
        <v>158</v>
      </c>
      <c r="E118" s="37" t="s">
        <v>101</v>
      </c>
      <c r="F118" s="37" t="s">
        <v>102</v>
      </c>
      <c r="G118" s="37" t="s">
        <v>103</v>
      </c>
      <c r="H118" s="37" t="s">
        <v>104</v>
      </c>
      <c r="I118" s="37" t="s">
        <v>1492</v>
      </c>
      <c r="J118" s="37" t="s">
        <v>1491</v>
      </c>
      <c r="K118" s="37">
        <v>1994</v>
      </c>
      <c r="L118" s="37">
        <v>1994</v>
      </c>
      <c r="M118" s="37" t="s">
        <v>16</v>
      </c>
      <c r="N118" s="37" t="s">
        <v>107</v>
      </c>
      <c r="O118" s="37">
        <v>110.990985174011</v>
      </c>
    </row>
    <row r="119" spans="1:15">
      <c r="A119" s="37" t="s">
        <v>1493</v>
      </c>
      <c r="B119" s="37" t="s">
        <v>1488</v>
      </c>
      <c r="C119" s="37" t="s">
        <v>2</v>
      </c>
      <c r="D119" s="37">
        <v>158</v>
      </c>
      <c r="E119" s="37" t="s">
        <v>101</v>
      </c>
      <c r="F119" s="37" t="s">
        <v>102</v>
      </c>
      <c r="G119" s="37" t="s">
        <v>103</v>
      </c>
      <c r="H119" s="37" t="s">
        <v>104</v>
      </c>
      <c r="I119" s="37" t="s">
        <v>1492</v>
      </c>
      <c r="J119" s="37" t="s">
        <v>1491</v>
      </c>
      <c r="K119" s="37">
        <v>1995</v>
      </c>
      <c r="L119" s="37">
        <v>1995</v>
      </c>
      <c r="M119" s="37" t="s">
        <v>16</v>
      </c>
      <c r="N119" s="37" t="s">
        <v>107</v>
      </c>
      <c r="O119" s="37">
        <v>110.18595152191</v>
      </c>
    </row>
    <row r="120" spans="1:15">
      <c r="A120" s="37" t="s">
        <v>1493</v>
      </c>
      <c r="B120" s="37" t="s">
        <v>1488</v>
      </c>
      <c r="C120" s="37" t="s">
        <v>2</v>
      </c>
      <c r="D120" s="37">
        <v>158</v>
      </c>
      <c r="E120" s="37" t="s">
        <v>101</v>
      </c>
      <c r="F120" s="37" t="s">
        <v>102</v>
      </c>
      <c r="G120" s="37" t="s">
        <v>103</v>
      </c>
      <c r="H120" s="37" t="s">
        <v>104</v>
      </c>
      <c r="I120" s="37" t="s">
        <v>1492</v>
      </c>
      <c r="J120" s="37" t="s">
        <v>1491</v>
      </c>
      <c r="K120" s="37">
        <v>1996</v>
      </c>
      <c r="L120" s="37">
        <v>1996</v>
      </c>
      <c r="M120" s="37" t="s">
        <v>16</v>
      </c>
      <c r="N120" s="37" t="s">
        <v>107</v>
      </c>
      <c r="O120" s="37">
        <v>109.57232737838</v>
      </c>
    </row>
    <row r="121" spans="1:15">
      <c r="A121" s="37" t="s">
        <v>1493</v>
      </c>
      <c r="B121" s="37" t="s">
        <v>1488</v>
      </c>
      <c r="C121" s="37" t="s">
        <v>2</v>
      </c>
      <c r="D121" s="37">
        <v>158</v>
      </c>
      <c r="E121" s="37" t="s">
        <v>101</v>
      </c>
      <c r="F121" s="37" t="s">
        <v>102</v>
      </c>
      <c r="G121" s="37" t="s">
        <v>103</v>
      </c>
      <c r="H121" s="37" t="s">
        <v>104</v>
      </c>
      <c r="I121" s="37" t="s">
        <v>1492</v>
      </c>
      <c r="J121" s="37" t="s">
        <v>1491</v>
      </c>
      <c r="K121" s="37">
        <v>1997</v>
      </c>
      <c r="L121" s="37">
        <v>1997</v>
      </c>
      <c r="M121" s="37" t="s">
        <v>16</v>
      </c>
      <c r="N121" s="37" t="s">
        <v>107</v>
      </c>
      <c r="O121" s="37">
        <v>110.224347377589</v>
      </c>
    </row>
    <row r="122" spans="1:15">
      <c r="A122" s="37" t="s">
        <v>1493</v>
      </c>
      <c r="B122" s="37" t="s">
        <v>1488</v>
      </c>
      <c r="C122" s="37" t="s">
        <v>2</v>
      </c>
      <c r="D122" s="37">
        <v>158</v>
      </c>
      <c r="E122" s="37" t="s">
        <v>101</v>
      </c>
      <c r="F122" s="37" t="s">
        <v>102</v>
      </c>
      <c r="G122" s="37" t="s">
        <v>103</v>
      </c>
      <c r="H122" s="37" t="s">
        <v>104</v>
      </c>
      <c r="I122" s="37" t="s">
        <v>1492</v>
      </c>
      <c r="J122" s="37" t="s">
        <v>1491</v>
      </c>
      <c r="K122" s="37">
        <v>1998</v>
      </c>
      <c r="L122" s="37">
        <v>1998</v>
      </c>
      <c r="M122" s="37" t="s">
        <v>16</v>
      </c>
      <c r="N122" s="37" t="s">
        <v>107</v>
      </c>
      <c r="O122" s="37">
        <v>110.164310934613</v>
      </c>
    </row>
    <row r="123" spans="1:15">
      <c r="A123" s="37" t="s">
        <v>1493</v>
      </c>
      <c r="B123" s="37" t="s">
        <v>1488</v>
      </c>
      <c r="C123" s="37" t="s">
        <v>2</v>
      </c>
      <c r="D123" s="37">
        <v>158</v>
      </c>
      <c r="E123" s="37" t="s">
        <v>101</v>
      </c>
      <c r="F123" s="37" t="s">
        <v>102</v>
      </c>
      <c r="G123" s="37" t="s">
        <v>103</v>
      </c>
      <c r="H123" s="37" t="s">
        <v>104</v>
      </c>
      <c r="I123" s="37" t="s">
        <v>1492</v>
      </c>
      <c r="J123" s="37" t="s">
        <v>1491</v>
      </c>
      <c r="K123" s="37">
        <v>1999</v>
      </c>
      <c r="L123" s="37">
        <v>1999</v>
      </c>
      <c r="M123" s="37" t="s">
        <v>16</v>
      </c>
      <c r="N123" s="37" t="s">
        <v>107</v>
      </c>
      <c r="O123" s="37">
        <v>108.761148366122</v>
      </c>
    </row>
    <row r="124" spans="1:15">
      <c r="A124" s="37" t="s">
        <v>1493</v>
      </c>
      <c r="B124" s="37" t="s">
        <v>1488</v>
      </c>
      <c r="C124" s="37" t="s">
        <v>2</v>
      </c>
      <c r="D124" s="37">
        <v>158</v>
      </c>
      <c r="E124" s="37" t="s">
        <v>101</v>
      </c>
      <c r="F124" s="37" t="s">
        <v>102</v>
      </c>
      <c r="G124" s="37" t="s">
        <v>103</v>
      </c>
      <c r="H124" s="37" t="s">
        <v>104</v>
      </c>
      <c r="I124" s="37" t="s">
        <v>1492</v>
      </c>
      <c r="J124" s="37" t="s">
        <v>1491</v>
      </c>
      <c r="K124" s="37">
        <v>2000</v>
      </c>
      <c r="L124" s="37">
        <v>2000</v>
      </c>
      <c r="M124" s="37" t="s">
        <v>16</v>
      </c>
      <c r="N124" s="37" t="s">
        <v>107</v>
      </c>
      <c r="O124" s="37">
        <v>107.404246348136</v>
      </c>
    </row>
    <row r="125" spans="1:15">
      <c r="A125" s="37" t="s">
        <v>1493</v>
      </c>
      <c r="B125" s="37" t="s">
        <v>1488</v>
      </c>
      <c r="C125" s="37" t="s">
        <v>2</v>
      </c>
      <c r="D125" s="37">
        <v>158</v>
      </c>
      <c r="E125" s="37" t="s">
        <v>101</v>
      </c>
      <c r="F125" s="37" t="s">
        <v>102</v>
      </c>
      <c r="G125" s="37" t="s">
        <v>103</v>
      </c>
      <c r="H125" s="37" t="s">
        <v>104</v>
      </c>
      <c r="I125" s="37" t="s">
        <v>1492</v>
      </c>
      <c r="J125" s="37" t="s">
        <v>1491</v>
      </c>
      <c r="K125" s="37">
        <v>2001</v>
      </c>
      <c r="L125" s="37">
        <v>2001</v>
      </c>
      <c r="M125" s="37" t="s">
        <v>16</v>
      </c>
      <c r="N125" s="37" t="s">
        <v>107</v>
      </c>
      <c r="O125" s="37">
        <v>106.117685739839</v>
      </c>
    </row>
    <row r="126" spans="1:15">
      <c r="A126" s="37" t="s">
        <v>1493</v>
      </c>
      <c r="B126" s="37" t="s">
        <v>1488</v>
      </c>
      <c r="C126" s="37" t="s">
        <v>2</v>
      </c>
      <c r="D126" s="37">
        <v>158</v>
      </c>
      <c r="E126" s="37" t="s">
        <v>101</v>
      </c>
      <c r="F126" s="37" t="s">
        <v>102</v>
      </c>
      <c r="G126" s="37" t="s">
        <v>103</v>
      </c>
      <c r="H126" s="37" t="s">
        <v>104</v>
      </c>
      <c r="I126" s="37" t="s">
        <v>1492</v>
      </c>
      <c r="J126" s="37" t="s">
        <v>1491</v>
      </c>
      <c r="K126" s="37">
        <v>2002</v>
      </c>
      <c r="L126" s="37">
        <v>2002</v>
      </c>
      <c r="M126" s="37" t="s">
        <v>16</v>
      </c>
      <c r="N126" s="37" t="s">
        <v>107</v>
      </c>
      <c r="O126" s="37">
        <v>104.472571911415</v>
      </c>
    </row>
    <row r="127" spans="1:15">
      <c r="A127" s="37" t="s">
        <v>1493</v>
      </c>
      <c r="B127" s="37" t="s">
        <v>1488</v>
      </c>
      <c r="C127" s="37" t="s">
        <v>2</v>
      </c>
      <c r="D127" s="37">
        <v>158</v>
      </c>
      <c r="E127" s="37" t="s">
        <v>101</v>
      </c>
      <c r="F127" s="37" t="s">
        <v>102</v>
      </c>
      <c r="G127" s="37" t="s">
        <v>103</v>
      </c>
      <c r="H127" s="37" t="s">
        <v>104</v>
      </c>
      <c r="I127" s="37" t="s">
        <v>1492</v>
      </c>
      <c r="J127" s="37" t="s">
        <v>1491</v>
      </c>
      <c r="K127" s="37">
        <v>2003</v>
      </c>
      <c r="L127" s="37">
        <v>2003</v>
      </c>
      <c r="M127" s="37" t="s">
        <v>16</v>
      </c>
      <c r="N127" s="37" t="s">
        <v>107</v>
      </c>
      <c r="O127" s="37">
        <v>102.681122178777</v>
      </c>
    </row>
    <row r="128" spans="1:15">
      <c r="A128" s="37" t="s">
        <v>1493</v>
      </c>
      <c r="B128" s="37" t="s">
        <v>1488</v>
      </c>
      <c r="C128" s="37" t="s">
        <v>2</v>
      </c>
      <c r="D128" s="37">
        <v>158</v>
      </c>
      <c r="E128" s="37" t="s">
        <v>101</v>
      </c>
      <c r="F128" s="37" t="s">
        <v>102</v>
      </c>
      <c r="G128" s="37" t="s">
        <v>103</v>
      </c>
      <c r="H128" s="37" t="s">
        <v>104</v>
      </c>
      <c r="I128" s="37" t="s">
        <v>1492</v>
      </c>
      <c r="J128" s="37" t="s">
        <v>1491</v>
      </c>
      <c r="K128" s="37">
        <v>2004</v>
      </c>
      <c r="L128" s="37">
        <v>2004</v>
      </c>
      <c r="M128" s="37" t="s">
        <v>16</v>
      </c>
      <c r="N128" s="37" t="s">
        <v>107</v>
      </c>
      <c r="O128" s="37">
        <v>101.292395072492</v>
      </c>
    </row>
    <row r="129" spans="1:15">
      <c r="A129" s="37" t="s">
        <v>1493</v>
      </c>
      <c r="B129" s="37" t="s">
        <v>1488</v>
      </c>
      <c r="C129" s="37" t="s">
        <v>2</v>
      </c>
      <c r="D129" s="37">
        <v>158</v>
      </c>
      <c r="E129" s="37" t="s">
        <v>101</v>
      </c>
      <c r="F129" s="37" t="s">
        <v>102</v>
      </c>
      <c r="G129" s="37" t="s">
        <v>103</v>
      </c>
      <c r="H129" s="37" t="s">
        <v>104</v>
      </c>
      <c r="I129" s="37" t="s">
        <v>1492</v>
      </c>
      <c r="J129" s="37" t="s">
        <v>1491</v>
      </c>
      <c r="K129" s="37">
        <v>2005</v>
      </c>
      <c r="L129" s="37">
        <v>2005</v>
      </c>
      <c r="M129" s="37" t="s">
        <v>16</v>
      </c>
      <c r="N129" s="37" t="s">
        <v>107</v>
      </c>
      <c r="O129" s="37">
        <v>100</v>
      </c>
    </row>
    <row r="130" spans="1:15">
      <c r="A130" s="37" t="s">
        <v>1493</v>
      </c>
      <c r="B130" s="37" t="s">
        <v>1488</v>
      </c>
      <c r="C130" s="37" t="s">
        <v>2</v>
      </c>
      <c r="D130" s="37">
        <v>158</v>
      </c>
      <c r="E130" s="37" t="s">
        <v>101</v>
      </c>
      <c r="F130" s="37" t="s">
        <v>102</v>
      </c>
      <c r="G130" s="37" t="s">
        <v>103</v>
      </c>
      <c r="H130" s="37" t="s">
        <v>104</v>
      </c>
      <c r="I130" s="37" t="s">
        <v>1492</v>
      </c>
      <c r="J130" s="37" t="s">
        <v>1491</v>
      </c>
      <c r="K130" s="37">
        <v>2006</v>
      </c>
      <c r="L130" s="37">
        <v>2006</v>
      </c>
      <c r="M130" s="37" t="s">
        <v>16</v>
      </c>
      <c r="N130" s="37" t="s">
        <v>107</v>
      </c>
      <c r="O130" s="37">
        <v>98.892567643312503</v>
      </c>
    </row>
    <row r="131" spans="1:15">
      <c r="A131" s="37" t="s">
        <v>1493</v>
      </c>
      <c r="B131" s="37" t="s">
        <v>1488</v>
      </c>
      <c r="C131" s="37" t="s">
        <v>2</v>
      </c>
      <c r="D131" s="37">
        <v>158</v>
      </c>
      <c r="E131" s="37" t="s">
        <v>101</v>
      </c>
      <c r="F131" s="37" t="s">
        <v>102</v>
      </c>
      <c r="G131" s="37" t="s">
        <v>103</v>
      </c>
      <c r="H131" s="37" t="s">
        <v>104</v>
      </c>
      <c r="I131" s="37" t="s">
        <v>1492</v>
      </c>
      <c r="J131" s="37" t="s">
        <v>1491</v>
      </c>
      <c r="K131" s="37">
        <v>2007</v>
      </c>
      <c r="L131" s="37">
        <v>2007</v>
      </c>
      <c r="M131" s="37" t="s">
        <v>16</v>
      </c>
      <c r="N131" s="37" t="s">
        <v>107</v>
      </c>
      <c r="O131" s="37">
        <v>97.995153423059406</v>
      </c>
    </row>
    <row r="132" spans="1:15">
      <c r="A132" s="37" t="s">
        <v>1493</v>
      </c>
      <c r="B132" s="37" t="s">
        <v>1488</v>
      </c>
      <c r="C132" s="37" t="s">
        <v>2</v>
      </c>
      <c r="D132" s="37">
        <v>158</v>
      </c>
      <c r="E132" s="37" t="s">
        <v>101</v>
      </c>
      <c r="F132" s="37" t="s">
        <v>102</v>
      </c>
      <c r="G132" s="37" t="s">
        <v>103</v>
      </c>
      <c r="H132" s="37" t="s">
        <v>104</v>
      </c>
      <c r="I132" s="37" t="s">
        <v>1492</v>
      </c>
      <c r="J132" s="37" t="s">
        <v>1491</v>
      </c>
      <c r="K132" s="37">
        <v>2008</v>
      </c>
      <c r="L132" s="37">
        <v>2008</v>
      </c>
      <c r="M132" s="37" t="s">
        <v>16</v>
      </c>
      <c r="N132" s="37" t="s">
        <v>107</v>
      </c>
      <c r="O132" s="37">
        <v>96.785120862424506</v>
      </c>
    </row>
    <row r="133" spans="1:15">
      <c r="A133" s="37" t="s">
        <v>1493</v>
      </c>
      <c r="B133" s="37" t="s">
        <v>1488</v>
      </c>
      <c r="C133" s="37" t="s">
        <v>2</v>
      </c>
      <c r="D133" s="37">
        <v>158</v>
      </c>
      <c r="E133" s="37" t="s">
        <v>101</v>
      </c>
      <c r="F133" s="37" t="s">
        <v>102</v>
      </c>
      <c r="G133" s="37" t="s">
        <v>103</v>
      </c>
      <c r="H133" s="37" t="s">
        <v>104</v>
      </c>
      <c r="I133" s="37" t="s">
        <v>1492</v>
      </c>
      <c r="J133" s="37" t="s">
        <v>1491</v>
      </c>
      <c r="K133" s="37">
        <v>2009</v>
      </c>
      <c r="L133" s="37">
        <v>2009</v>
      </c>
      <c r="M133" s="37" t="s">
        <v>16</v>
      </c>
      <c r="N133" s="37" t="s">
        <v>107</v>
      </c>
      <c r="O133" s="37">
        <v>96.295376309472303</v>
      </c>
    </row>
    <row r="134" spans="1:15">
      <c r="A134" s="37" t="s">
        <v>1493</v>
      </c>
      <c r="B134" s="37" t="s">
        <v>1488</v>
      </c>
      <c r="C134" s="37" t="s">
        <v>2</v>
      </c>
      <c r="D134" s="37">
        <v>158</v>
      </c>
      <c r="E134" s="37" t="s">
        <v>101</v>
      </c>
      <c r="F134" s="37" t="s">
        <v>102</v>
      </c>
      <c r="G134" s="37" t="s">
        <v>103</v>
      </c>
      <c r="H134" s="37" t="s">
        <v>104</v>
      </c>
      <c r="I134" s="37" t="s">
        <v>1492</v>
      </c>
      <c r="J134" s="37" t="s">
        <v>1491</v>
      </c>
      <c r="K134" s="37">
        <v>2010</v>
      </c>
      <c r="L134" s="37">
        <v>2010</v>
      </c>
      <c r="M134" s="37" t="s">
        <v>16</v>
      </c>
      <c r="N134" s="37" t="s">
        <v>107</v>
      </c>
      <c r="O134" s="37">
        <v>94.191558644816794</v>
      </c>
    </row>
    <row r="135" spans="1:15">
      <c r="A135" s="37" t="s">
        <v>1493</v>
      </c>
      <c r="B135" s="37" t="s">
        <v>1488</v>
      </c>
      <c r="C135" s="37" t="s">
        <v>2</v>
      </c>
      <c r="D135" s="37">
        <v>158</v>
      </c>
      <c r="E135" s="37" t="s">
        <v>101</v>
      </c>
      <c r="F135" s="37" t="s">
        <v>102</v>
      </c>
      <c r="G135" s="37" t="s">
        <v>103</v>
      </c>
      <c r="H135" s="37" t="s">
        <v>104</v>
      </c>
      <c r="I135" s="37" t="s">
        <v>1492</v>
      </c>
      <c r="J135" s="37" t="s">
        <v>1491</v>
      </c>
      <c r="K135" s="37">
        <v>2011</v>
      </c>
      <c r="L135" s="37">
        <v>2011</v>
      </c>
      <c r="M135" s="37" t="s">
        <v>16</v>
      </c>
      <c r="N135" s="37" t="s">
        <v>107</v>
      </c>
      <c r="O135" s="37">
        <v>92.281029919113394</v>
      </c>
    </row>
    <row r="136" spans="1:15">
      <c r="A136" s="37" t="s">
        <v>1493</v>
      </c>
      <c r="B136" s="37" t="s">
        <v>1488</v>
      </c>
      <c r="C136" s="37" t="s">
        <v>2</v>
      </c>
      <c r="D136" s="37">
        <v>158</v>
      </c>
      <c r="E136" s="37" t="s">
        <v>101</v>
      </c>
      <c r="F136" s="37" t="s">
        <v>102</v>
      </c>
      <c r="G136" s="37" t="s">
        <v>103</v>
      </c>
      <c r="H136" s="37" t="s">
        <v>104</v>
      </c>
      <c r="I136" s="37" t="s">
        <v>1492</v>
      </c>
      <c r="J136" s="37" t="s">
        <v>1491</v>
      </c>
      <c r="K136" s="37">
        <v>2012</v>
      </c>
      <c r="L136" s="37">
        <v>2012</v>
      </c>
      <c r="M136" s="37" t="s">
        <v>16</v>
      </c>
      <c r="N136" s="37" t="s">
        <v>107</v>
      </c>
      <c r="O136" s="37">
        <v>91.993690749222907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topLeftCell="A24" zoomScale="150" zoomScaleNormal="150" zoomScalePageLayoutView="150" workbookViewId="0">
      <selection activeCell="O60" sqref="O60"/>
    </sheetView>
  </sheetViews>
  <sheetFormatPr baseColWidth="10" defaultRowHeight="15" x14ac:dyDescent="0"/>
  <cols>
    <col min="1" max="11" width="10.83203125" style="30" customWidth="1"/>
    <col min="12" max="12" width="10.83203125" style="30"/>
    <col min="13" max="14" width="10.83203125" style="30" customWidth="1"/>
    <col min="15" max="16384" width="10.83203125" style="30"/>
  </cols>
  <sheetData>
    <row r="1" spans="1:15">
      <c r="A1" s="30" t="s">
        <v>84</v>
      </c>
      <c r="B1" s="30" t="s">
        <v>85</v>
      </c>
      <c r="C1" s="30" t="s">
        <v>86</v>
      </c>
      <c r="D1" s="30" t="s">
        <v>87</v>
      </c>
      <c r="E1" s="30" t="s">
        <v>88</v>
      </c>
      <c r="F1" s="30" t="s">
        <v>89</v>
      </c>
      <c r="G1" s="30" t="s">
        <v>90</v>
      </c>
      <c r="H1" s="30" t="s">
        <v>91</v>
      </c>
      <c r="I1" s="30" t="s">
        <v>92</v>
      </c>
      <c r="J1" s="30" t="s">
        <v>93</v>
      </c>
      <c r="K1" s="30" t="s">
        <v>94</v>
      </c>
      <c r="L1" s="30" t="s">
        <v>95</v>
      </c>
      <c r="M1" s="30" t="s">
        <v>96</v>
      </c>
      <c r="N1" s="30" t="s">
        <v>97</v>
      </c>
      <c r="O1" s="30" t="s">
        <v>98</v>
      </c>
    </row>
    <row r="2" spans="1:15">
      <c r="A2" s="30" t="s">
        <v>99</v>
      </c>
      <c r="B2" s="30" t="s">
        <v>100</v>
      </c>
      <c r="C2" s="30" t="s">
        <v>2</v>
      </c>
      <c r="D2" s="30">
        <v>158</v>
      </c>
      <c r="E2" s="30" t="s">
        <v>101</v>
      </c>
      <c r="F2" s="30" t="s">
        <v>102</v>
      </c>
      <c r="G2" s="30" t="s">
        <v>103</v>
      </c>
      <c r="H2" s="30" t="s">
        <v>104</v>
      </c>
      <c r="I2" s="30" t="s">
        <v>105</v>
      </c>
      <c r="J2" s="30" t="s">
        <v>106</v>
      </c>
      <c r="K2" s="30">
        <v>1957</v>
      </c>
      <c r="L2" s="30">
        <v>1957</v>
      </c>
      <c r="M2" s="30" t="s">
        <v>16</v>
      </c>
      <c r="N2" s="30" t="s">
        <v>107</v>
      </c>
      <c r="O2" s="30">
        <v>11.774166665916701</v>
      </c>
    </row>
    <row r="3" spans="1:15">
      <c r="A3" s="30" t="s">
        <v>99</v>
      </c>
      <c r="B3" s="30" t="s">
        <v>100</v>
      </c>
      <c r="C3" s="30" t="s">
        <v>2</v>
      </c>
      <c r="D3" s="30">
        <v>158</v>
      </c>
      <c r="E3" s="30" t="s">
        <v>101</v>
      </c>
      <c r="F3" s="30" t="s">
        <v>102</v>
      </c>
      <c r="G3" s="30" t="s">
        <v>103</v>
      </c>
      <c r="H3" s="30" t="s">
        <v>104</v>
      </c>
      <c r="I3" s="30" t="s">
        <v>105</v>
      </c>
      <c r="J3" s="30" t="s">
        <v>106</v>
      </c>
      <c r="K3" s="30">
        <v>1958</v>
      </c>
      <c r="L3" s="30">
        <v>1958</v>
      </c>
      <c r="M3" s="30" t="s">
        <v>16</v>
      </c>
      <c r="N3" s="30" t="s">
        <v>107</v>
      </c>
      <c r="O3" s="30">
        <v>9.6883333325833192</v>
      </c>
    </row>
    <row r="4" spans="1:15">
      <c r="A4" s="30" t="s">
        <v>99</v>
      </c>
      <c r="B4" s="30" t="s">
        <v>100</v>
      </c>
      <c r="C4" s="30" t="s">
        <v>2</v>
      </c>
      <c r="D4" s="30">
        <v>158</v>
      </c>
      <c r="E4" s="30" t="s">
        <v>101</v>
      </c>
      <c r="F4" s="30" t="s">
        <v>102</v>
      </c>
      <c r="G4" s="30" t="s">
        <v>103</v>
      </c>
      <c r="H4" s="30" t="s">
        <v>104</v>
      </c>
      <c r="I4" s="30" t="s">
        <v>105</v>
      </c>
      <c r="J4" s="30" t="s">
        <v>106</v>
      </c>
      <c r="K4" s="30">
        <v>1959</v>
      </c>
      <c r="L4" s="30">
        <v>1959</v>
      </c>
      <c r="M4" s="30" t="s">
        <v>16</v>
      </c>
      <c r="N4" s="30" t="s">
        <v>107</v>
      </c>
      <c r="O4" s="30">
        <v>8.3533333331666704</v>
      </c>
    </row>
    <row r="5" spans="1:15">
      <c r="A5" s="30" t="s">
        <v>99</v>
      </c>
      <c r="B5" s="30" t="s">
        <v>100</v>
      </c>
      <c r="C5" s="30" t="s">
        <v>2</v>
      </c>
      <c r="D5" s="30">
        <v>158</v>
      </c>
      <c r="E5" s="30" t="s">
        <v>101</v>
      </c>
      <c r="F5" s="30" t="s">
        <v>102</v>
      </c>
      <c r="G5" s="30" t="s">
        <v>103</v>
      </c>
      <c r="H5" s="30" t="s">
        <v>104</v>
      </c>
      <c r="I5" s="30" t="s">
        <v>105</v>
      </c>
      <c r="J5" s="30" t="s">
        <v>106</v>
      </c>
      <c r="K5" s="30">
        <v>1960</v>
      </c>
      <c r="L5" s="30">
        <v>1960</v>
      </c>
      <c r="M5" s="30" t="s">
        <v>16</v>
      </c>
      <c r="N5" s="30" t="s">
        <v>107</v>
      </c>
      <c r="O5" s="30">
        <v>8.4</v>
      </c>
    </row>
    <row r="6" spans="1:15">
      <c r="A6" s="30" t="s">
        <v>99</v>
      </c>
      <c r="B6" s="30" t="s">
        <v>100</v>
      </c>
      <c r="C6" s="30" t="s">
        <v>2</v>
      </c>
      <c r="D6" s="30">
        <v>158</v>
      </c>
      <c r="E6" s="30" t="s">
        <v>101</v>
      </c>
      <c r="F6" s="30" t="s">
        <v>102</v>
      </c>
      <c r="G6" s="30" t="s">
        <v>103</v>
      </c>
      <c r="H6" s="30" t="s">
        <v>104</v>
      </c>
      <c r="I6" s="30" t="s">
        <v>105</v>
      </c>
      <c r="J6" s="30" t="s">
        <v>106</v>
      </c>
      <c r="K6" s="30">
        <v>1961</v>
      </c>
      <c r="L6" s="30">
        <v>1961</v>
      </c>
      <c r="M6" s="30" t="s">
        <v>16</v>
      </c>
      <c r="N6" s="30" t="s">
        <v>107</v>
      </c>
      <c r="O6" s="30">
        <v>8.2908333333333406</v>
      </c>
    </row>
    <row r="7" spans="1:15">
      <c r="A7" s="30" t="s">
        <v>99</v>
      </c>
      <c r="B7" s="30" t="s">
        <v>100</v>
      </c>
      <c r="C7" s="30" t="s">
        <v>2</v>
      </c>
      <c r="D7" s="30">
        <v>158</v>
      </c>
      <c r="E7" s="30" t="s">
        <v>101</v>
      </c>
      <c r="F7" s="30" t="s">
        <v>102</v>
      </c>
      <c r="G7" s="30" t="s">
        <v>103</v>
      </c>
      <c r="H7" s="30" t="s">
        <v>104</v>
      </c>
      <c r="I7" s="30" t="s">
        <v>105</v>
      </c>
      <c r="J7" s="30" t="s">
        <v>106</v>
      </c>
      <c r="K7" s="30">
        <v>1962</v>
      </c>
      <c r="L7" s="30">
        <v>1962</v>
      </c>
      <c r="M7" s="30" t="s">
        <v>16</v>
      </c>
      <c r="N7" s="30" t="s">
        <v>107</v>
      </c>
      <c r="O7" s="30">
        <v>8.8375000000000004</v>
      </c>
    </row>
    <row r="8" spans="1:15">
      <c r="A8" s="30" t="s">
        <v>99</v>
      </c>
      <c r="B8" s="30" t="s">
        <v>100</v>
      </c>
      <c r="C8" s="30" t="s">
        <v>2</v>
      </c>
      <c r="D8" s="30">
        <v>158</v>
      </c>
      <c r="E8" s="30" t="s">
        <v>101</v>
      </c>
      <c r="F8" s="30" t="s">
        <v>102</v>
      </c>
      <c r="G8" s="30" t="s">
        <v>103</v>
      </c>
      <c r="H8" s="30" t="s">
        <v>104</v>
      </c>
      <c r="I8" s="30" t="s">
        <v>105</v>
      </c>
      <c r="J8" s="30" t="s">
        <v>106</v>
      </c>
      <c r="K8" s="30">
        <v>1963</v>
      </c>
      <c r="L8" s="30">
        <v>1963</v>
      </c>
      <c r="M8" s="30" t="s">
        <v>16</v>
      </c>
      <c r="N8" s="30" t="s">
        <v>107</v>
      </c>
      <c r="O8" s="30">
        <v>7.54416666666667</v>
      </c>
    </row>
    <row r="9" spans="1:15">
      <c r="A9" s="30" t="s">
        <v>99</v>
      </c>
      <c r="B9" s="30" t="s">
        <v>100</v>
      </c>
      <c r="C9" s="30" t="s">
        <v>2</v>
      </c>
      <c r="D9" s="30">
        <v>158</v>
      </c>
      <c r="E9" s="30" t="s">
        <v>101</v>
      </c>
      <c r="F9" s="30" t="s">
        <v>102</v>
      </c>
      <c r="G9" s="30" t="s">
        <v>103</v>
      </c>
      <c r="H9" s="30" t="s">
        <v>104</v>
      </c>
      <c r="I9" s="30" t="s">
        <v>105</v>
      </c>
      <c r="J9" s="30" t="s">
        <v>106</v>
      </c>
      <c r="K9" s="30">
        <v>1964</v>
      </c>
      <c r="L9" s="30">
        <v>1964</v>
      </c>
      <c r="M9" s="30" t="s">
        <v>16</v>
      </c>
      <c r="N9" s="30" t="s">
        <v>107</v>
      </c>
      <c r="O9" s="30">
        <v>10.0241666666667</v>
      </c>
    </row>
    <row r="10" spans="1:15">
      <c r="A10" s="30" t="s">
        <v>99</v>
      </c>
      <c r="B10" s="30" t="s">
        <v>100</v>
      </c>
      <c r="C10" s="30" t="s">
        <v>2</v>
      </c>
      <c r="D10" s="30">
        <v>158</v>
      </c>
      <c r="E10" s="30" t="s">
        <v>101</v>
      </c>
      <c r="F10" s="30" t="s">
        <v>102</v>
      </c>
      <c r="G10" s="30" t="s">
        <v>103</v>
      </c>
      <c r="H10" s="30" t="s">
        <v>104</v>
      </c>
      <c r="I10" s="30" t="s">
        <v>105</v>
      </c>
      <c r="J10" s="30" t="s">
        <v>106</v>
      </c>
      <c r="K10" s="30">
        <v>1965</v>
      </c>
      <c r="L10" s="30">
        <v>1965</v>
      </c>
      <c r="M10" s="30" t="s">
        <v>16</v>
      </c>
      <c r="N10" s="30" t="s">
        <v>107</v>
      </c>
      <c r="O10" s="30">
        <v>6.9675000000000002</v>
      </c>
    </row>
    <row r="11" spans="1:15">
      <c r="A11" s="30" t="s">
        <v>99</v>
      </c>
      <c r="B11" s="30" t="s">
        <v>100</v>
      </c>
      <c r="C11" s="30" t="s">
        <v>2</v>
      </c>
      <c r="D11" s="30">
        <v>158</v>
      </c>
      <c r="E11" s="30" t="s">
        <v>101</v>
      </c>
      <c r="F11" s="30" t="s">
        <v>102</v>
      </c>
      <c r="G11" s="30" t="s">
        <v>103</v>
      </c>
      <c r="H11" s="30" t="s">
        <v>104</v>
      </c>
      <c r="I11" s="30" t="s">
        <v>105</v>
      </c>
      <c r="J11" s="30" t="s">
        <v>106</v>
      </c>
      <c r="K11" s="30">
        <v>1966</v>
      </c>
      <c r="L11" s="30">
        <v>1966</v>
      </c>
      <c r="M11" s="30" t="s">
        <v>16</v>
      </c>
      <c r="N11" s="30" t="s">
        <v>107</v>
      </c>
      <c r="O11" s="30">
        <v>5.8399999999999901</v>
      </c>
    </row>
    <row r="12" spans="1:15">
      <c r="A12" s="30" t="s">
        <v>99</v>
      </c>
      <c r="B12" s="30" t="s">
        <v>100</v>
      </c>
      <c r="C12" s="30" t="s">
        <v>2</v>
      </c>
      <c r="D12" s="30">
        <v>158</v>
      </c>
      <c r="E12" s="30" t="s">
        <v>101</v>
      </c>
      <c r="F12" s="30" t="s">
        <v>102</v>
      </c>
      <c r="G12" s="30" t="s">
        <v>103</v>
      </c>
      <c r="H12" s="30" t="s">
        <v>104</v>
      </c>
      <c r="I12" s="30" t="s">
        <v>105</v>
      </c>
      <c r="J12" s="30" t="s">
        <v>106</v>
      </c>
      <c r="K12" s="30">
        <v>1967</v>
      </c>
      <c r="L12" s="30">
        <v>1967</v>
      </c>
      <c r="M12" s="30" t="s">
        <v>16</v>
      </c>
      <c r="N12" s="30" t="s">
        <v>107</v>
      </c>
      <c r="O12" s="30">
        <v>6.3899999999999899</v>
      </c>
    </row>
    <row r="13" spans="1:15">
      <c r="A13" s="30" t="s">
        <v>99</v>
      </c>
      <c r="B13" s="30" t="s">
        <v>100</v>
      </c>
      <c r="C13" s="30" t="s">
        <v>2</v>
      </c>
      <c r="D13" s="30">
        <v>158</v>
      </c>
      <c r="E13" s="30" t="s">
        <v>101</v>
      </c>
      <c r="F13" s="30" t="s">
        <v>102</v>
      </c>
      <c r="G13" s="30" t="s">
        <v>103</v>
      </c>
      <c r="H13" s="30" t="s">
        <v>104</v>
      </c>
      <c r="I13" s="30" t="s">
        <v>105</v>
      </c>
      <c r="J13" s="30" t="s">
        <v>106</v>
      </c>
      <c r="K13" s="30">
        <v>1968</v>
      </c>
      <c r="L13" s="30">
        <v>1968</v>
      </c>
      <c r="M13" s="30" t="s">
        <v>16</v>
      </c>
      <c r="N13" s="30" t="s">
        <v>107</v>
      </c>
      <c r="O13" s="30">
        <v>7.8799999999999901</v>
      </c>
    </row>
    <row r="14" spans="1:15">
      <c r="A14" s="30" t="s">
        <v>99</v>
      </c>
      <c r="B14" s="30" t="s">
        <v>100</v>
      </c>
      <c r="C14" s="30" t="s">
        <v>2</v>
      </c>
      <c r="D14" s="30">
        <v>158</v>
      </c>
      <c r="E14" s="30" t="s">
        <v>101</v>
      </c>
      <c r="F14" s="30" t="s">
        <v>102</v>
      </c>
      <c r="G14" s="30" t="s">
        <v>103</v>
      </c>
      <c r="H14" s="30" t="s">
        <v>104</v>
      </c>
      <c r="I14" s="30" t="s">
        <v>105</v>
      </c>
      <c r="J14" s="30" t="s">
        <v>106</v>
      </c>
      <c r="K14" s="30">
        <v>1969</v>
      </c>
      <c r="L14" s="30">
        <v>1969</v>
      </c>
      <c r="M14" s="30" t="s">
        <v>16</v>
      </c>
      <c r="N14" s="30" t="s">
        <v>107</v>
      </c>
      <c r="O14" s="30">
        <v>7.7</v>
      </c>
    </row>
    <row r="15" spans="1:15">
      <c r="A15" s="30" t="s">
        <v>99</v>
      </c>
      <c r="B15" s="30" t="s">
        <v>100</v>
      </c>
      <c r="C15" s="30" t="s">
        <v>2</v>
      </c>
      <c r="D15" s="30">
        <v>158</v>
      </c>
      <c r="E15" s="30" t="s">
        <v>101</v>
      </c>
      <c r="F15" s="30" t="s">
        <v>102</v>
      </c>
      <c r="G15" s="30" t="s">
        <v>103</v>
      </c>
      <c r="H15" s="30" t="s">
        <v>104</v>
      </c>
      <c r="I15" s="30" t="s">
        <v>105</v>
      </c>
      <c r="J15" s="30" t="s">
        <v>106</v>
      </c>
      <c r="K15" s="30">
        <v>1970</v>
      </c>
      <c r="L15" s="30">
        <v>1970</v>
      </c>
      <c r="M15" s="30" t="s">
        <v>16</v>
      </c>
      <c r="N15" s="30" t="s">
        <v>107</v>
      </c>
      <c r="O15" s="30">
        <v>8.2841666666666605</v>
      </c>
    </row>
    <row r="16" spans="1:15">
      <c r="A16" s="30" t="s">
        <v>99</v>
      </c>
      <c r="B16" s="30" t="s">
        <v>100</v>
      </c>
      <c r="C16" s="30" t="s">
        <v>2</v>
      </c>
      <c r="D16" s="30">
        <v>158</v>
      </c>
      <c r="E16" s="30" t="s">
        <v>101</v>
      </c>
      <c r="F16" s="30" t="s">
        <v>102</v>
      </c>
      <c r="G16" s="30" t="s">
        <v>103</v>
      </c>
      <c r="H16" s="30" t="s">
        <v>104</v>
      </c>
      <c r="I16" s="30" t="s">
        <v>105</v>
      </c>
      <c r="J16" s="30" t="s">
        <v>106</v>
      </c>
      <c r="K16" s="30">
        <v>1971</v>
      </c>
      <c r="L16" s="30">
        <v>1971</v>
      </c>
      <c r="M16" s="30" t="s">
        <v>16</v>
      </c>
      <c r="N16" s="30" t="s">
        <v>107</v>
      </c>
      <c r="O16" s="30">
        <v>6.4141666666666701</v>
      </c>
    </row>
    <row r="17" spans="1:15">
      <c r="A17" s="30" t="s">
        <v>99</v>
      </c>
      <c r="B17" s="30" t="s">
        <v>100</v>
      </c>
      <c r="C17" s="30" t="s">
        <v>2</v>
      </c>
      <c r="D17" s="30">
        <v>158</v>
      </c>
      <c r="E17" s="30" t="s">
        <v>101</v>
      </c>
      <c r="F17" s="30" t="s">
        <v>102</v>
      </c>
      <c r="G17" s="30" t="s">
        <v>103</v>
      </c>
      <c r="H17" s="30" t="s">
        <v>104</v>
      </c>
      <c r="I17" s="30" t="s">
        <v>105</v>
      </c>
      <c r="J17" s="30" t="s">
        <v>106</v>
      </c>
      <c r="K17" s="30">
        <v>1972</v>
      </c>
      <c r="L17" s="30">
        <v>1972</v>
      </c>
      <c r="M17" s="30" t="s">
        <v>16</v>
      </c>
      <c r="N17" s="30" t="s">
        <v>107</v>
      </c>
      <c r="O17" s="30">
        <v>4.7228333333333303</v>
      </c>
    </row>
    <row r="18" spans="1:15">
      <c r="A18" s="30" t="s">
        <v>99</v>
      </c>
      <c r="B18" s="30" t="s">
        <v>100</v>
      </c>
      <c r="C18" s="30" t="s">
        <v>2</v>
      </c>
      <c r="D18" s="30">
        <v>158</v>
      </c>
      <c r="E18" s="30" t="s">
        <v>101</v>
      </c>
      <c r="F18" s="30" t="s">
        <v>102</v>
      </c>
      <c r="G18" s="30" t="s">
        <v>103</v>
      </c>
      <c r="H18" s="30" t="s">
        <v>104</v>
      </c>
      <c r="I18" s="30" t="s">
        <v>105</v>
      </c>
      <c r="J18" s="30" t="s">
        <v>106</v>
      </c>
      <c r="K18" s="30">
        <v>1973</v>
      </c>
      <c r="L18" s="30">
        <v>1973</v>
      </c>
      <c r="M18" s="30" t="s">
        <v>16</v>
      </c>
      <c r="N18" s="30" t="s">
        <v>107</v>
      </c>
      <c r="O18" s="30">
        <v>7.1607500000000002</v>
      </c>
    </row>
    <row r="19" spans="1:15">
      <c r="A19" s="30" t="s">
        <v>99</v>
      </c>
      <c r="B19" s="30" t="s">
        <v>100</v>
      </c>
      <c r="C19" s="30" t="s">
        <v>2</v>
      </c>
      <c r="D19" s="30">
        <v>158</v>
      </c>
      <c r="E19" s="30" t="s">
        <v>101</v>
      </c>
      <c r="F19" s="30" t="s">
        <v>102</v>
      </c>
      <c r="G19" s="30" t="s">
        <v>103</v>
      </c>
      <c r="H19" s="30" t="s">
        <v>104</v>
      </c>
      <c r="I19" s="30" t="s">
        <v>105</v>
      </c>
      <c r="J19" s="30" t="s">
        <v>106</v>
      </c>
      <c r="K19" s="30">
        <v>1974</v>
      </c>
      <c r="L19" s="30">
        <v>1974</v>
      </c>
      <c r="M19" s="30" t="s">
        <v>16</v>
      </c>
      <c r="N19" s="30" t="s">
        <v>107</v>
      </c>
      <c r="O19" s="30">
        <v>12.5390833333333</v>
      </c>
    </row>
    <row r="20" spans="1:15">
      <c r="A20" s="30" t="s">
        <v>99</v>
      </c>
      <c r="B20" s="30" t="s">
        <v>100</v>
      </c>
      <c r="C20" s="30" t="s">
        <v>2</v>
      </c>
      <c r="D20" s="30">
        <v>158</v>
      </c>
      <c r="E20" s="30" t="s">
        <v>101</v>
      </c>
      <c r="F20" s="30" t="s">
        <v>102</v>
      </c>
      <c r="G20" s="30" t="s">
        <v>103</v>
      </c>
      <c r="H20" s="30" t="s">
        <v>104</v>
      </c>
      <c r="I20" s="30" t="s">
        <v>105</v>
      </c>
      <c r="J20" s="30" t="s">
        <v>106</v>
      </c>
      <c r="K20" s="30">
        <v>1975</v>
      </c>
      <c r="L20" s="30">
        <v>1975</v>
      </c>
      <c r="M20" s="30" t="s">
        <v>16</v>
      </c>
      <c r="N20" s="30" t="s">
        <v>107</v>
      </c>
      <c r="O20" s="30">
        <v>10.6713333333332</v>
      </c>
    </row>
    <row r="21" spans="1:15">
      <c r="A21" s="30" t="s">
        <v>99</v>
      </c>
      <c r="B21" s="30" t="s">
        <v>100</v>
      </c>
      <c r="C21" s="30" t="s">
        <v>2</v>
      </c>
      <c r="D21" s="30">
        <v>158</v>
      </c>
      <c r="E21" s="30" t="s">
        <v>101</v>
      </c>
      <c r="F21" s="30" t="s">
        <v>102</v>
      </c>
      <c r="G21" s="30" t="s">
        <v>103</v>
      </c>
      <c r="H21" s="30" t="s">
        <v>104</v>
      </c>
      <c r="I21" s="30" t="s">
        <v>105</v>
      </c>
      <c r="J21" s="30" t="s">
        <v>106</v>
      </c>
      <c r="K21" s="30">
        <v>1976</v>
      </c>
      <c r="L21" s="30">
        <v>1976</v>
      </c>
      <c r="M21" s="30" t="s">
        <v>16</v>
      </c>
      <c r="N21" s="30" t="s">
        <v>107</v>
      </c>
      <c r="O21" s="30">
        <v>6.9770000000000003</v>
      </c>
    </row>
    <row r="22" spans="1:15">
      <c r="A22" s="30" t="s">
        <v>99</v>
      </c>
      <c r="B22" s="30" t="s">
        <v>100</v>
      </c>
      <c r="C22" s="30" t="s">
        <v>2</v>
      </c>
      <c r="D22" s="30">
        <v>158</v>
      </c>
      <c r="E22" s="30" t="s">
        <v>101</v>
      </c>
      <c r="F22" s="30" t="s">
        <v>102</v>
      </c>
      <c r="G22" s="30" t="s">
        <v>103</v>
      </c>
      <c r="H22" s="30" t="s">
        <v>104</v>
      </c>
      <c r="I22" s="30" t="s">
        <v>105</v>
      </c>
      <c r="J22" s="30" t="s">
        <v>106</v>
      </c>
      <c r="K22" s="30">
        <v>1977</v>
      </c>
      <c r="L22" s="30">
        <v>1977</v>
      </c>
      <c r="M22" s="30" t="s">
        <v>16</v>
      </c>
      <c r="N22" s="30" t="s">
        <v>107</v>
      </c>
      <c r="O22" s="30">
        <v>5.6797500000000003</v>
      </c>
    </row>
    <row r="23" spans="1:15">
      <c r="A23" s="30" t="s">
        <v>99</v>
      </c>
      <c r="B23" s="30" t="s">
        <v>100</v>
      </c>
      <c r="C23" s="30" t="s">
        <v>2</v>
      </c>
      <c r="D23" s="30">
        <v>158</v>
      </c>
      <c r="E23" s="30" t="s">
        <v>101</v>
      </c>
      <c r="F23" s="30" t="s">
        <v>102</v>
      </c>
      <c r="G23" s="30" t="s">
        <v>103</v>
      </c>
      <c r="H23" s="30" t="s">
        <v>104</v>
      </c>
      <c r="I23" s="30" t="s">
        <v>105</v>
      </c>
      <c r="J23" s="30" t="s">
        <v>106</v>
      </c>
      <c r="K23" s="30">
        <v>1978</v>
      </c>
      <c r="L23" s="30">
        <v>1978</v>
      </c>
      <c r="M23" s="30" t="s">
        <v>16</v>
      </c>
      <c r="N23" s="30" t="s">
        <v>107</v>
      </c>
      <c r="O23" s="30">
        <v>4.3570000000000002</v>
      </c>
    </row>
    <row r="24" spans="1:15">
      <c r="A24" s="30" t="s">
        <v>99</v>
      </c>
      <c r="B24" s="30" t="s">
        <v>100</v>
      </c>
      <c r="C24" s="30" t="s">
        <v>2</v>
      </c>
      <c r="D24" s="30">
        <v>158</v>
      </c>
      <c r="E24" s="30" t="s">
        <v>101</v>
      </c>
      <c r="F24" s="30" t="s">
        <v>102</v>
      </c>
      <c r="G24" s="30" t="s">
        <v>103</v>
      </c>
      <c r="H24" s="30" t="s">
        <v>104</v>
      </c>
      <c r="I24" s="30" t="s">
        <v>105</v>
      </c>
      <c r="J24" s="30" t="s">
        <v>106</v>
      </c>
      <c r="K24" s="30">
        <v>1979</v>
      </c>
      <c r="L24" s="30">
        <v>1979</v>
      </c>
      <c r="M24" s="30" t="s">
        <v>16</v>
      </c>
      <c r="N24" s="30" t="s">
        <v>107</v>
      </c>
      <c r="O24" s="30">
        <v>5.8571916666666599</v>
      </c>
    </row>
    <row r="25" spans="1:15">
      <c r="A25" s="30" t="s">
        <v>99</v>
      </c>
      <c r="B25" s="30" t="s">
        <v>100</v>
      </c>
      <c r="C25" s="30" t="s">
        <v>2</v>
      </c>
      <c r="D25" s="30">
        <v>158</v>
      </c>
      <c r="E25" s="30" t="s">
        <v>101</v>
      </c>
      <c r="F25" s="30" t="s">
        <v>102</v>
      </c>
      <c r="G25" s="30" t="s">
        <v>103</v>
      </c>
      <c r="H25" s="30" t="s">
        <v>104</v>
      </c>
      <c r="I25" s="30" t="s">
        <v>105</v>
      </c>
      <c r="J25" s="30" t="s">
        <v>106</v>
      </c>
      <c r="K25" s="30">
        <v>1980</v>
      </c>
      <c r="L25" s="30">
        <v>1980</v>
      </c>
      <c r="M25" s="30" t="s">
        <v>16</v>
      </c>
      <c r="N25" s="30" t="s">
        <v>107</v>
      </c>
      <c r="O25" s="30">
        <v>10.9298083333333</v>
      </c>
    </row>
    <row r="26" spans="1:15">
      <c r="A26" s="30" t="s">
        <v>99</v>
      </c>
      <c r="B26" s="30" t="s">
        <v>100</v>
      </c>
      <c r="C26" s="30" t="s">
        <v>2</v>
      </c>
      <c r="D26" s="30">
        <v>158</v>
      </c>
      <c r="E26" s="30" t="s">
        <v>101</v>
      </c>
      <c r="F26" s="30" t="s">
        <v>102</v>
      </c>
      <c r="G26" s="30" t="s">
        <v>103</v>
      </c>
      <c r="H26" s="30" t="s">
        <v>104</v>
      </c>
      <c r="I26" s="30" t="s">
        <v>105</v>
      </c>
      <c r="J26" s="30" t="s">
        <v>106</v>
      </c>
      <c r="K26" s="30">
        <v>1981</v>
      </c>
      <c r="L26" s="30">
        <v>1981</v>
      </c>
      <c r="M26" s="30" t="s">
        <v>16</v>
      </c>
      <c r="N26" s="30" t="s">
        <v>107</v>
      </c>
      <c r="O26" s="30">
        <v>7.4341249999999901</v>
      </c>
    </row>
    <row r="27" spans="1:15">
      <c r="A27" s="30" t="s">
        <v>99</v>
      </c>
      <c r="B27" s="30" t="s">
        <v>100</v>
      </c>
      <c r="C27" s="30" t="s">
        <v>2</v>
      </c>
      <c r="D27" s="30">
        <v>158</v>
      </c>
      <c r="E27" s="30" t="s">
        <v>101</v>
      </c>
      <c r="F27" s="30" t="s">
        <v>102</v>
      </c>
      <c r="G27" s="30" t="s">
        <v>103</v>
      </c>
      <c r="H27" s="30" t="s">
        <v>104</v>
      </c>
      <c r="I27" s="30" t="s">
        <v>105</v>
      </c>
      <c r="J27" s="30" t="s">
        <v>106</v>
      </c>
      <c r="K27" s="30">
        <v>1982</v>
      </c>
      <c r="L27" s="30">
        <v>1982</v>
      </c>
      <c r="M27" s="30" t="s">
        <v>16</v>
      </c>
      <c r="N27" s="30" t="s">
        <v>107</v>
      </c>
      <c r="O27" s="30">
        <v>6.9352499999999901</v>
      </c>
    </row>
    <row r="28" spans="1:15">
      <c r="A28" s="30" t="s">
        <v>99</v>
      </c>
      <c r="B28" s="30" t="s">
        <v>100</v>
      </c>
      <c r="C28" s="30" t="s">
        <v>2</v>
      </c>
      <c r="D28" s="30">
        <v>158</v>
      </c>
      <c r="E28" s="30" t="s">
        <v>101</v>
      </c>
      <c r="F28" s="30" t="s">
        <v>102</v>
      </c>
      <c r="G28" s="30" t="s">
        <v>103</v>
      </c>
      <c r="H28" s="30" t="s">
        <v>104</v>
      </c>
      <c r="I28" s="30" t="s">
        <v>105</v>
      </c>
      <c r="J28" s="30" t="s">
        <v>106</v>
      </c>
      <c r="K28" s="30">
        <v>1983</v>
      </c>
      <c r="L28" s="30">
        <v>1983</v>
      </c>
      <c r="M28" s="30" t="s">
        <v>16</v>
      </c>
      <c r="N28" s="30" t="s">
        <v>107</v>
      </c>
      <c r="O28" s="30">
        <v>6.3922583333333201</v>
      </c>
    </row>
    <row r="29" spans="1:15">
      <c r="A29" s="30" t="s">
        <v>99</v>
      </c>
      <c r="B29" s="30" t="s">
        <v>100</v>
      </c>
      <c r="C29" s="30" t="s">
        <v>2</v>
      </c>
      <c r="D29" s="30">
        <v>158</v>
      </c>
      <c r="E29" s="30" t="s">
        <v>101</v>
      </c>
      <c r="F29" s="30" t="s">
        <v>102</v>
      </c>
      <c r="G29" s="30" t="s">
        <v>103</v>
      </c>
      <c r="H29" s="30" t="s">
        <v>104</v>
      </c>
      <c r="I29" s="30" t="s">
        <v>105</v>
      </c>
      <c r="J29" s="30" t="s">
        <v>106</v>
      </c>
      <c r="K29" s="30">
        <v>1984</v>
      </c>
      <c r="L29" s="30">
        <v>1984</v>
      </c>
      <c r="M29" s="30" t="s">
        <v>16</v>
      </c>
      <c r="N29" s="30" t="s">
        <v>107</v>
      </c>
      <c r="O29" s="30">
        <v>6.09998333333332</v>
      </c>
    </row>
    <row r="30" spans="1:15">
      <c r="A30" s="30" t="s">
        <v>99</v>
      </c>
      <c r="B30" s="30" t="s">
        <v>100</v>
      </c>
      <c r="C30" s="30" t="s">
        <v>2</v>
      </c>
      <c r="D30" s="30">
        <v>158</v>
      </c>
      <c r="E30" s="30" t="s">
        <v>101</v>
      </c>
      <c r="F30" s="30" t="s">
        <v>102</v>
      </c>
      <c r="G30" s="30" t="s">
        <v>103</v>
      </c>
      <c r="H30" s="30" t="s">
        <v>104</v>
      </c>
      <c r="I30" s="30" t="s">
        <v>105</v>
      </c>
      <c r="J30" s="30" t="s">
        <v>106</v>
      </c>
      <c r="K30" s="30">
        <v>1985</v>
      </c>
      <c r="L30" s="30">
        <v>1985</v>
      </c>
      <c r="M30" s="30" t="s">
        <v>16</v>
      </c>
      <c r="N30" s="30" t="s">
        <v>107</v>
      </c>
      <c r="O30" s="30">
        <v>7.31483333333329</v>
      </c>
    </row>
    <row r="31" spans="1:15">
      <c r="A31" s="30" t="s">
        <v>99</v>
      </c>
      <c r="B31" s="30" t="s">
        <v>100</v>
      </c>
      <c r="C31" s="30" t="s">
        <v>2</v>
      </c>
      <c r="D31" s="30">
        <v>158</v>
      </c>
      <c r="E31" s="30" t="s">
        <v>101</v>
      </c>
      <c r="F31" s="30" t="s">
        <v>102</v>
      </c>
      <c r="G31" s="30" t="s">
        <v>103</v>
      </c>
      <c r="H31" s="30" t="s">
        <v>104</v>
      </c>
      <c r="I31" s="30" t="s">
        <v>105</v>
      </c>
      <c r="J31" s="30" t="s">
        <v>106</v>
      </c>
      <c r="K31" s="30">
        <v>1986</v>
      </c>
      <c r="L31" s="30">
        <v>1986</v>
      </c>
      <c r="M31" s="30" t="s">
        <v>16</v>
      </c>
      <c r="N31" s="30" t="s">
        <v>107</v>
      </c>
      <c r="O31" s="30">
        <v>4.9613249999999898</v>
      </c>
    </row>
    <row r="32" spans="1:15">
      <c r="A32" s="30" t="s">
        <v>99</v>
      </c>
      <c r="B32" s="30" t="s">
        <v>100</v>
      </c>
      <c r="C32" s="30" t="s">
        <v>2</v>
      </c>
      <c r="D32" s="30">
        <v>158</v>
      </c>
      <c r="E32" s="30" t="s">
        <v>101</v>
      </c>
      <c r="F32" s="30" t="s">
        <v>102</v>
      </c>
      <c r="G32" s="30" t="s">
        <v>103</v>
      </c>
      <c r="H32" s="30" t="s">
        <v>104</v>
      </c>
      <c r="I32" s="30" t="s">
        <v>105</v>
      </c>
      <c r="J32" s="30" t="s">
        <v>106</v>
      </c>
      <c r="K32" s="30">
        <v>1987</v>
      </c>
      <c r="L32" s="30">
        <v>1987</v>
      </c>
      <c r="M32" s="30" t="s">
        <v>16</v>
      </c>
      <c r="N32" s="30" t="s">
        <v>107</v>
      </c>
      <c r="O32" s="30">
        <v>3.6687916666666598</v>
      </c>
    </row>
    <row r="33" spans="1:15">
      <c r="A33" s="30" t="s">
        <v>99</v>
      </c>
      <c r="B33" s="30" t="s">
        <v>100</v>
      </c>
      <c r="C33" s="30" t="s">
        <v>2</v>
      </c>
      <c r="D33" s="30">
        <v>158</v>
      </c>
      <c r="E33" s="30" t="s">
        <v>101</v>
      </c>
      <c r="F33" s="30" t="s">
        <v>102</v>
      </c>
      <c r="G33" s="30" t="s">
        <v>103</v>
      </c>
      <c r="H33" s="30" t="s">
        <v>104</v>
      </c>
      <c r="I33" s="30" t="s">
        <v>105</v>
      </c>
      <c r="J33" s="30" t="s">
        <v>106</v>
      </c>
      <c r="K33" s="30">
        <v>1988</v>
      </c>
      <c r="L33" s="30">
        <v>1988</v>
      </c>
      <c r="M33" s="30" t="s">
        <v>16</v>
      </c>
      <c r="N33" s="30" t="s">
        <v>107</v>
      </c>
      <c r="O33" s="30">
        <v>3.8347833333333301</v>
      </c>
    </row>
    <row r="34" spans="1:15">
      <c r="A34" s="30" t="s">
        <v>99</v>
      </c>
      <c r="B34" s="30" t="s">
        <v>100</v>
      </c>
      <c r="C34" s="30" t="s">
        <v>2</v>
      </c>
      <c r="D34" s="30">
        <v>158</v>
      </c>
      <c r="E34" s="30" t="s">
        <v>101</v>
      </c>
      <c r="F34" s="30" t="s">
        <v>102</v>
      </c>
      <c r="G34" s="30" t="s">
        <v>103</v>
      </c>
      <c r="H34" s="30" t="s">
        <v>104</v>
      </c>
      <c r="I34" s="30" t="s">
        <v>105</v>
      </c>
      <c r="J34" s="30" t="s">
        <v>106</v>
      </c>
      <c r="K34" s="30">
        <v>1989</v>
      </c>
      <c r="L34" s="30">
        <v>1989</v>
      </c>
      <c r="M34" s="30" t="s">
        <v>16</v>
      </c>
      <c r="N34" s="30" t="s">
        <v>107</v>
      </c>
      <c r="O34" s="30">
        <v>5.1170974999999901</v>
      </c>
    </row>
    <row r="35" spans="1:15">
      <c r="A35" s="30" t="s">
        <v>99</v>
      </c>
      <c r="B35" s="30" t="s">
        <v>100</v>
      </c>
      <c r="C35" s="30" t="s">
        <v>2</v>
      </c>
      <c r="D35" s="30">
        <v>158</v>
      </c>
      <c r="E35" s="30" t="s">
        <v>101</v>
      </c>
      <c r="F35" s="30" t="s">
        <v>102</v>
      </c>
      <c r="G35" s="30" t="s">
        <v>103</v>
      </c>
      <c r="H35" s="30" t="s">
        <v>104</v>
      </c>
      <c r="I35" s="30" t="s">
        <v>105</v>
      </c>
      <c r="J35" s="30" t="s">
        <v>106</v>
      </c>
      <c r="K35" s="30">
        <v>1990</v>
      </c>
      <c r="L35" s="30">
        <v>1990</v>
      </c>
      <c r="M35" s="30" t="s">
        <v>16</v>
      </c>
      <c r="N35" s="30" t="s">
        <v>107</v>
      </c>
      <c r="O35" s="30">
        <v>7.3978975</v>
      </c>
    </row>
    <row r="36" spans="1:15">
      <c r="A36" s="30" t="s">
        <v>99</v>
      </c>
      <c r="B36" s="30" t="s">
        <v>100</v>
      </c>
      <c r="C36" s="30" t="s">
        <v>2</v>
      </c>
      <c r="D36" s="30">
        <v>158</v>
      </c>
      <c r="E36" s="30" t="s">
        <v>101</v>
      </c>
      <c r="F36" s="30" t="s">
        <v>102</v>
      </c>
      <c r="G36" s="30" t="s">
        <v>103</v>
      </c>
      <c r="H36" s="30" t="s">
        <v>104</v>
      </c>
      <c r="I36" s="30" t="s">
        <v>105</v>
      </c>
      <c r="J36" s="30" t="s">
        <v>106</v>
      </c>
      <c r="K36" s="30">
        <v>1991</v>
      </c>
      <c r="L36" s="30">
        <v>1991</v>
      </c>
      <c r="M36" s="30" t="s">
        <v>16</v>
      </c>
      <c r="N36" s="30" t="s">
        <v>107</v>
      </c>
      <c r="O36" s="30">
        <v>7.5253399999999999</v>
      </c>
    </row>
    <row r="37" spans="1:15">
      <c r="A37" s="30" t="s">
        <v>99</v>
      </c>
      <c r="B37" s="30" t="s">
        <v>100</v>
      </c>
      <c r="C37" s="30" t="s">
        <v>2</v>
      </c>
      <c r="D37" s="30">
        <v>158</v>
      </c>
      <c r="E37" s="30" t="s">
        <v>101</v>
      </c>
      <c r="F37" s="30" t="s">
        <v>102</v>
      </c>
      <c r="G37" s="30" t="s">
        <v>103</v>
      </c>
      <c r="H37" s="30" t="s">
        <v>104</v>
      </c>
      <c r="I37" s="30" t="s">
        <v>105</v>
      </c>
      <c r="J37" s="30" t="s">
        <v>106</v>
      </c>
      <c r="K37" s="30">
        <v>1992</v>
      </c>
      <c r="L37" s="30">
        <v>1992</v>
      </c>
      <c r="M37" s="30" t="s">
        <v>16</v>
      </c>
      <c r="N37" s="30" t="s">
        <v>107</v>
      </c>
      <c r="O37" s="30">
        <v>4.6598141666666599</v>
      </c>
    </row>
    <row r="38" spans="1:15">
      <c r="A38" s="30" t="s">
        <v>99</v>
      </c>
      <c r="B38" s="30" t="s">
        <v>100</v>
      </c>
      <c r="C38" s="30" t="s">
        <v>2</v>
      </c>
      <c r="D38" s="30">
        <v>158</v>
      </c>
      <c r="E38" s="30" t="s">
        <v>101</v>
      </c>
      <c r="F38" s="30" t="s">
        <v>102</v>
      </c>
      <c r="G38" s="30" t="s">
        <v>103</v>
      </c>
      <c r="H38" s="30" t="s">
        <v>104</v>
      </c>
      <c r="I38" s="30" t="s">
        <v>105</v>
      </c>
      <c r="J38" s="30" t="s">
        <v>106</v>
      </c>
      <c r="K38" s="30">
        <v>1993</v>
      </c>
      <c r="L38" s="30">
        <v>1993</v>
      </c>
      <c r="M38" s="30" t="s">
        <v>16</v>
      </c>
      <c r="N38" s="30" t="s">
        <v>107</v>
      </c>
      <c r="O38" s="30">
        <v>3.0593525000000001</v>
      </c>
    </row>
    <row r="39" spans="1:15">
      <c r="A39" s="30" t="s">
        <v>99</v>
      </c>
      <c r="B39" s="30" t="s">
        <v>100</v>
      </c>
      <c r="C39" s="30" t="s">
        <v>2</v>
      </c>
      <c r="D39" s="30">
        <v>158</v>
      </c>
      <c r="E39" s="30" t="s">
        <v>101</v>
      </c>
      <c r="F39" s="30" t="s">
        <v>102</v>
      </c>
      <c r="G39" s="30" t="s">
        <v>103</v>
      </c>
      <c r="H39" s="30" t="s">
        <v>104</v>
      </c>
      <c r="I39" s="30" t="s">
        <v>105</v>
      </c>
      <c r="J39" s="30" t="s">
        <v>106</v>
      </c>
      <c r="K39" s="30">
        <v>1994</v>
      </c>
      <c r="L39" s="30">
        <v>1994</v>
      </c>
      <c r="M39" s="30" t="s">
        <v>16</v>
      </c>
      <c r="N39" s="30" t="s">
        <v>107</v>
      </c>
      <c r="O39" s="30">
        <v>2.1957100000000001</v>
      </c>
    </row>
    <row r="40" spans="1:15">
      <c r="A40" s="30" t="s">
        <v>99</v>
      </c>
      <c r="B40" s="30" t="s">
        <v>100</v>
      </c>
      <c r="C40" s="30" t="s">
        <v>2</v>
      </c>
      <c r="D40" s="30">
        <v>158</v>
      </c>
      <c r="E40" s="30" t="s">
        <v>101</v>
      </c>
      <c r="F40" s="30" t="s">
        <v>102</v>
      </c>
      <c r="G40" s="30" t="s">
        <v>103</v>
      </c>
      <c r="H40" s="30" t="s">
        <v>104</v>
      </c>
      <c r="I40" s="30" t="s">
        <v>105</v>
      </c>
      <c r="J40" s="30" t="s">
        <v>106</v>
      </c>
      <c r="K40" s="30">
        <v>1995</v>
      </c>
      <c r="L40" s="30">
        <v>1995</v>
      </c>
      <c r="M40" s="30" t="s">
        <v>16</v>
      </c>
      <c r="N40" s="30" t="s">
        <v>107</v>
      </c>
      <c r="O40" s="30">
        <v>1.2134591666666601</v>
      </c>
    </row>
    <row r="41" spans="1:15">
      <c r="A41" s="30" t="s">
        <v>99</v>
      </c>
      <c r="B41" s="30" t="s">
        <v>100</v>
      </c>
      <c r="C41" s="30" t="s">
        <v>2</v>
      </c>
      <c r="D41" s="30">
        <v>158</v>
      </c>
      <c r="E41" s="30" t="s">
        <v>101</v>
      </c>
      <c r="F41" s="30" t="s">
        <v>102</v>
      </c>
      <c r="G41" s="30" t="s">
        <v>103</v>
      </c>
      <c r="H41" s="30" t="s">
        <v>104</v>
      </c>
      <c r="I41" s="30" t="s">
        <v>105</v>
      </c>
      <c r="J41" s="30" t="s">
        <v>106</v>
      </c>
      <c r="K41" s="30">
        <v>1996</v>
      </c>
      <c r="L41" s="30">
        <v>1996</v>
      </c>
      <c r="M41" s="30" t="s">
        <v>16</v>
      </c>
      <c r="N41" s="30" t="s">
        <v>107</v>
      </c>
      <c r="O41" s="30">
        <v>0.46981583333333199</v>
      </c>
    </row>
    <row r="42" spans="1:15">
      <c r="A42" s="30" t="s">
        <v>99</v>
      </c>
      <c r="B42" s="30" t="s">
        <v>100</v>
      </c>
      <c r="C42" s="30" t="s">
        <v>2</v>
      </c>
      <c r="D42" s="30">
        <v>158</v>
      </c>
      <c r="E42" s="30" t="s">
        <v>101</v>
      </c>
      <c r="F42" s="30" t="s">
        <v>102</v>
      </c>
      <c r="G42" s="30" t="s">
        <v>103</v>
      </c>
      <c r="H42" s="30" t="s">
        <v>104</v>
      </c>
      <c r="I42" s="30" t="s">
        <v>105</v>
      </c>
      <c r="J42" s="30" t="s">
        <v>106</v>
      </c>
      <c r="K42" s="30">
        <v>1997</v>
      </c>
      <c r="L42" s="30">
        <v>1997</v>
      </c>
      <c r="M42" s="30" t="s">
        <v>16</v>
      </c>
      <c r="N42" s="30" t="s">
        <v>107</v>
      </c>
      <c r="O42" s="30">
        <v>0.48403833333333302</v>
      </c>
    </row>
    <row r="43" spans="1:15">
      <c r="A43" s="30" t="s">
        <v>99</v>
      </c>
      <c r="B43" s="30" t="s">
        <v>100</v>
      </c>
      <c r="C43" s="30" t="s">
        <v>2</v>
      </c>
      <c r="D43" s="30">
        <v>158</v>
      </c>
      <c r="E43" s="30" t="s">
        <v>101</v>
      </c>
      <c r="F43" s="30" t="s">
        <v>102</v>
      </c>
      <c r="G43" s="30" t="s">
        <v>103</v>
      </c>
      <c r="H43" s="30" t="s">
        <v>104</v>
      </c>
      <c r="I43" s="30" t="s">
        <v>105</v>
      </c>
      <c r="J43" s="30" t="s">
        <v>106</v>
      </c>
      <c r="K43" s="30">
        <v>1998</v>
      </c>
      <c r="L43" s="30">
        <v>1998</v>
      </c>
      <c r="M43" s="30" t="s">
        <v>16</v>
      </c>
      <c r="N43" s="30" t="s">
        <v>107</v>
      </c>
      <c r="O43" s="30">
        <v>0.371483333333333</v>
      </c>
    </row>
    <row r="44" spans="1:15">
      <c r="A44" s="30" t="s">
        <v>99</v>
      </c>
      <c r="B44" s="30" t="s">
        <v>100</v>
      </c>
      <c r="C44" s="30" t="s">
        <v>2</v>
      </c>
      <c r="D44" s="30">
        <v>158</v>
      </c>
      <c r="E44" s="30" t="s">
        <v>101</v>
      </c>
      <c r="F44" s="30" t="s">
        <v>102</v>
      </c>
      <c r="G44" s="30" t="s">
        <v>103</v>
      </c>
      <c r="H44" s="30" t="s">
        <v>104</v>
      </c>
      <c r="I44" s="30" t="s">
        <v>105</v>
      </c>
      <c r="J44" s="30" t="s">
        <v>106</v>
      </c>
      <c r="K44" s="30">
        <v>1999</v>
      </c>
      <c r="L44" s="30">
        <v>1999</v>
      </c>
      <c r="M44" s="30" t="s">
        <v>16</v>
      </c>
      <c r="N44" s="30" t="s">
        <v>107</v>
      </c>
      <c r="O44" s="30">
        <v>5.8558333333333303E-2</v>
      </c>
    </row>
    <row r="45" spans="1:15">
      <c r="A45" s="30" t="s">
        <v>99</v>
      </c>
      <c r="B45" s="30" t="s">
        <v>100</v>
      </c>
      <c r="C45" s="30" t="s">
        <v>2</v>
      </c>
      <c r="D45" s="30">
        <v>158</v>
      </c>
      <c r="E45" s="30" t="s">
        <v>101</v>
      </c>
      <c r="F45" s="30" t="s">
        <v>102</v>
      </c>
      <c r="G45" s="30" t="s">
        <v>103</v>
      </c>
      <c r="H45" s="30" t="s">
        <v>104</v>
      </c>
      <c r="I45" s="30" t="s">
        <v>105</v>
      </c>
      <c r="J45" s="30" t="s">
        <v>106</v>
      </c>
      <c r="K45" s="30">
        <v>2000</v>
      </c>
      <c r="L45" s="30">
        <v>2000</v>
      </c>
      <c r="M45" s="30" t="s">
        <v>16</v>
      </c>
      <c r="N45" s="30" t="s">
        <v>107</v>
      </c>
      <c r="O45" s="30">
        <v>0.108375</v>
      </c>
    </row>
    <row r="46" spans="1:15">
      <c r="A46" s="30" t="s">
        <v>99</v>
      </c>
      <c r="B46" s="30" t="s">
        <v>100</v>
      </c>
      <c r="C46" s="30" t="s">
        <v>2</v>
      </c>
      <c r="D46" s="30">
        <v>158</v>
      </c>
      <c r="E46" s="30" t="s">
        <v>101</v>
      </c>
      <c r="F46" s="30" t="s">
        <v>102</v>
      </c>
      <c r="G46" s="30" t="s">
        <v>103</v>
      </c>
      <c r="H46" s="30" t="s">
        <v>104</v>
      </c>
      <c r="I46" s="30" t="s">
        <v>105</v>
      </c>
      <c r="J46" s="30" t="s">
        <v>106</v>
      </c>
      <c r="K46" s="30">
        <v>2001</v>
      </c>
      <c r="L46" s="30">
        <v>2001</v>
      </c>
      <c r="M46" s="30" t="s">
        <v>16</v>
      </c>
      <c r="N46" s="30" t="s">
        <v>107</v>
      </c>
      <c r="O46" s="31">
        <v>5.7966666666666597E-2</v>
      </c>
    </row>
    <row r="47" spans="1:15">
      <c r="A47" s="30" t="s">
        <v>99</v>
      </c>
      <c r="B47" s="30" t="s">
        <v>100</v>
      </c>
      <c r="C47" s="30" t="s">
        <v>2</v>
      </c>
      <c r="D47" s="30">
        <v>158</v>
      </c>
      <c r="E47" s="30" t="s">
        <v>101</v>
      </c>
      <c r="F47" s="30" t="s">
        <v>102</v>
      </c>
      <c r="G47" s="30" t="s">
        <v>103</v>
      </c>
      <c r="H47" s="30" t="s">
        <v>104</v>
      </c>
      <c r="I47" s="30" t="s">
        <v>105</v>
      </c>
      <c r="J47" s="30" t="s">
        <v>106</v>
      </c>
      <c r="K47" s="30">
        <v>2002</v>
      </c>
      <c r="L47" s="30">
        <v>2002</v>
      </c>
      <c r="M47" s="30" t="s">
        <v>16</v>
      </c>
      <c r="N47" s="30" t="s">
        <v>107</v>
      </c>
      <c r="O47" s="31">
        <v>1.0939166666666601E-2</v>
      </c>
    </row>
    <row r="48" spans="1:15">
      <c r="A48" s="30" t="s">
        <v>99</v>
      </c>
      <c r="B48" s="30" t="s">
        <v>100</v>
      </c>
      <c r="C48" s="30" t="s">
        <v>2</v>
      </c>
      <c r="D48" s="30">
        <v>158</v>
      </c>
      <c r="E48" s="30" t="s">
        <v>101</v>
      </c>
      <c r="F48" s="30" t="s">
        <v>102</v>
      </c>
      <c r="G48" s="30" t="s">
        <v>103</v>
      </c>
      <c r="H48" s="30" t="s">
        <v>104</v>
      </c>
      <c r="I48" s="30" t="s">
        <v>105</v>
      </c>
      <c r="J48" s="30" t="s">
        <v>106</v>
      </c>
      <c r="K48" s="30">
        <v>2003</v>
      </c>
      <c r="L48" s="30">
        <v>2003</v>
      </c>
      <c r="M48" s="30" t="s">
        <v>16</v>
      </c>
      <c r="N48" s="30" t="s">
        <v>107</v>
      </c>
      <c r="O48" s="31">
        <v>1.36416666666666E-3</v>
      </c>
    </row>
    <row r="49" spans="1:15">
      <c r="A49" s="30" t="s">
        <v>99</v>
      </c>
      <c r="B49" s="30" t="s">
        <v>100</v>
      </c>
      <c r="C49" s="30" t="s">
        <v>2</v>
      </c>
      <c r="D49" s="30">
        <v>158</v>
      </c>
      <c r="E49" s="30" t="s">
        <v>101</v>
      </c>
      <c r="F49" s="30" t="s">
        <v>102</v>
      </c>
      <c r="G49" s="30" t="s">
        <v>103</v>
      </c>
      <c r="H49" s="30" t="s">
        <v>104</v>
      </c>
      <c r="I49" s="30" t="s">
        <v>105</v>
      </c>
      <c r="J49" s="30" t="s">
        <v>106</v>
      </c>
      <c r="K49" s="30">
        <v>2004</v>
      </c>
      <c r="L49" s="30">
        <v>2004</v>
      </c>
      <c r="M49" s="30" t="s">
        <v>16</v>
      </c>
      <c r="N49" s="30" t="s">
        <v>107</v>
      </c>
      <c r="O49" s="31">
        <v>8.50833333333333E-4</v>
      </c>
    </row>
    <row r="50" spans="1:15">
      <c r="A50" s="30" t="s">
        <v>99</v>
      </c>
      <c r="B50" s="30" t="s">
        <v>100</v>
      </c>
      <c r="C50" s="30" t="s">
        <v>2</v>
      </c>
      <c r="D50" s="30">
        <v>158</v>
      </c>
      <c r="E50" s="30" t="s">
        <v>101</v>
      </c>
      <c r="F50" s="30" t="s">
        <v>102</v>
      </c>
      <c r="G50" s="30" t="s">
        <v>103</v>
      </c>
      <c r="H50" s="30" t="s">
        <v>104</v>
      </c>
      <c r="I50" s="30" t="s">
        <v>105</v>
      </c>
      <c r="J50" s="30" t="s">
        <v>106</v>
      </c>
      <c r="K50" s="30">
        <v>2005</v>
      </c>
      <c r="L50" s="30">
        <v>2005</v>
      </c>
      <c r="M50" s="30" t="s">
        <v>16</v>
      </c>
      <c r="N50" s="30" t="s">
        <v>107</v>
      </c>
      <c r="O50" s="31">
        <v>1.23833333333333E-3</v>
      </c>
    </row>
    <row r="51" spans="1:15">
      <c r="A51" s="30" t="s">
        <v>99</v>
      </c>
      <c r="B51" s="30" t="s">
        <v>100</v>
      </c>
      <c r="C51" s="30" t="s">
        <v>2</v>
      </c>
      <c r="D51" s="30">
        <v>158</v>
      </c>
      <c r="E51" s="30" t="s">
        <v>101</v>
      </c>
      <c r="F51" s="30" t="s">
        <v>102</v>
      </c>
      <c r="G51" s="30" t="s">
        <v>103</v>
      </c>
      <c r="H51" s="30" t="s">
        <v>104</v>
      </c>
      <c r="I51" s="30" t="s">
        <v>105</v>
      </c>
      <c r="J51" s="30" t="s">
        <v>106</v>
      </c>
      <c r="K51" s="30">
        <v>2006</v>
      </c>
      <c r="L51" s="30">
        <v>2006</v>
      </c>
      <c r="M51" s="30" t="s">
        <v>16</v>
      </c>
      <c r="N51" s="30" t="s">
        <v>107</v>
      </c>
      <c r="O51" s="30">
        <v>0.12452666666666599</v>
      </c>
    </row>
    <row r="52" spans="1:15">
      <c r="A52" s="30" t="s">
        <v>99</v>
      </c>
      <c r="B52" s="30" t="s">
        <v>100</v>
      </c>
      <c r="C52" s="30" t="s">
        <v>2</v>
      </c>
      <c r="D52" s="30">
        <v>158</v>
      </c>
      <c r="E52" s="30" t="s">
        <v>101</v>
      </c>
      <c r="F52" s="30" t="s">
        <v>102</v>
      </c>
      <c r="G52" s="30" t="s">
        <v>103</v>
      </c>
      <c r="H52" s="30" t="s">
        <v>104</v>
      </c>
      <c r="I52" s="30" t="s">
        <v>105</v>
      </c>
      <c r="J52" s="30" t="s">
        <v>106</v>
      </c>
      <c r="K52" s="30">
        <v>2007</v>
      </c>
      <c r="L52" s="30">
        <v>2007</v>
      </c>
      <c r="M52" s="30" t="s">
        <v>16</v>
      </c>
      <c r="N52" s="30" t="s">
        <v>107</v>
      </c>
      <c r="O52" s="30">
        <v>0.47265166666666603</v>
      </c>
    </row>
    <row r="53" spans="1:15">
      <c r="A53" s="30" t="s">
        <v>99</v>
      </c>
      <c r="B53" s="30" t="s">
        <v>100</v>
      </c>
      <c r="C53" s="30" t="s">
        <v>2</v>
      </c>
      <c r="D53" s="30">
        <v>158</v>
      </c>
      <c r="E53" s="30" t="s">
        <v>101</v>
      </c>
      <c r="F53" s="30" t="s">
        <v>102</v>
      </c>
      <c r="G53" s="30" t="s">
        <v>103</v>
      </c>
      <c r="H53" s="30" t="s">
        <v>104</v>
      </c>
      <c r="I53" s="30" t="s">
        <v>105</v>
      </c>
      <c r="J53" s="30" t="s">
        <v>106</v>
      </c>
      <c r="K53" s="30">
        <v>2008</v>
      </c>
      <c r="L53" s="30">
        <v>2008</v>
      </c>
      <c r="M53" s="30" t="s">
        <v>16</v>
      </c>
      <c r="N53" s="30" t="s">
        <v>107</v>
      </c>
      <c r="O53" s="30">
        <v>0.46141666666666598</v>
      </c>
    </row>
    <row r="54" spans="1:15">
      <c r="A54" s="30" t="s">
        <v>99</v>
      </c>
      <c r="B54" s="30" t="s">
        <v>100</v>
      </c>
      <c r="C54" s="30" t="s">
        <v>2</v>
      </c>
      <c r="D54" s="30">
        <v>158</v>
      </c>
      <c r="E54" s="30" t="s">
        <v>101</v>
      </c>
      <c r="F54" s="30" t="s">
        <v>102</v>
      </c>
      <c r="G54" s="30" t="s">
        <v>103</v>
      </c>
      <c r="H54" s="30" t="s">
        <v>104</v>
      </c>
      <c r="I54" s="30" t="s">
        <v>105</v>
      </c>
      <c r="J54" s="30" t="s">
        <v>106</v>
      </c>
      <c r="K54" s="30">
        <v>2009</v>
      </c>
      <c r="L54" s="30">
        <v>2009</v>
      </c>
      <c r="M54" s="30" t="s">
        <v>16</v>
      </c>
      <c r="N54" s="30" t="s">
        <v>107</v>
      </c>
      <c r="O54" s="30">
        <v>0.10525</v>
      </c>
    </row>
    <row r="55" spans="1:15">
      <c r="A55" s="30" t="s">
        <v>99</v>
      </c>
      <c r="B55" s="30" t="s">
        <v>100</v>
      </c>
      <c r="C55" s="30" t="s">
        <v>2</v>
      </c>
      <c r="D55" s="30">
        <v>158</v>
      </c>
      <c r="E55" s="30" t="s">
        <v>101</v>
      </c>
      <c r="F55" s="30" t="s">
        <v>102</v>
      </c>
      <c r="G55" s="30" t="s">
        <v>103</v>
      </c>
      <c r="H55" s="30" t="s">
        <v>104</v>
      </c>
      <c r="I55" s="30" t="s">
        <v>105</v>
      </c>
      <c r="J55" s="30" t="s">
        <v>106</v>
      </c>
      <c r="K55" s="30">
        <v>2010</v>
      </c>
      <c r="L55" s="30">
        <v>2010</v>
      </c>
      <c r="M55" s="30" t="s">
        <v>16</v>
      </c>
      <c r="N55" s="30" t="s">
        <v>107</v>
      </c>
      <c r="O55" s="30">
        <v>9.35E-2</v>
      </c>
    </row>
    <row r="56" spans="1:15">
      <c r="A56" s="30" t="s">
        <v>99</v>
      </c>
      <c r="B56" s="30" t="s">
        <v>100</v>
      </c>
      <c r="C56" s="30" t="s">
        <v>2</v>
      </c>
      <c r="D56" s="30">
        <v>158</v>
      </c>
      <c r="E56" s="30" t="s">
        <v>101</v>
      </c>
      <c r="F56" s="30" t="s">
        <v>102</v>
      </c>
      <c r="G56" s="30" t="s">
        <v>103</v>
      </c>
      <c r="H56" s="30" t="s">
        <v>104</v>
      </c>
      <c r="I56" s="30" t="s">
        <v>105</v>
      </c>
      <c r="J56" s="30" t="s">
        <v>106</v>
      </c>
      <c r="K56" s="30">
        <v>2011</v>
      </c>
      <c r="L56" s="30">
        <v>2011</v>
      </c>
      <c r="M56" s="30" t="s">
        <v>16</v>
      </c>
      <c r="N56" s="30" t="s">
        <v>107</v>
      </c>
      <c r="O56" s="30">
        <v>7.775E-2</v>
      </c>
    </row>
    <row r="57" spans="1:15">
      <c r="A57" s="30" t="s">
        <v>99</v>
      </c>
      <c r="B57" s="30" t="s">
        <v>100</v>
      </c>
      <c r="C57" s="30" t="s">
        <v>2</v>
      </c>
      <c r="D57" s="30">
        <v>158</v>
      </c>
      <c r="E57" s="30" t="s">
        <v>101</v>
      </c>
      <c r="F57" s="30" t="s">
        <v>102</v>
      </c>
      <c r="G57" s="30" t="s">
        <v>103</v>
      </c>
      <c r="H57" s="30" t="s">
        <v>104</v>
      </c>
      <c r="I57" s="30" t="s">
        <v>105</v>
      </c>
      <c r="J57" s="30" t="s">
        <v>106</v>
      </c>
      <c r="K57" s="30">
        <v>2012</v>
      </c>
      <c r="L57" s="30">
        <v>2012</v>
      </c>
      <c r="M57" s="30" t="s">
        <v>16</v>
      </c>
      <c r="N57" s="30" t="s">
        <v>107</v>
      </c>
      <c r="O57" s="30">
        <v>8.25833333333333E-2</v>
      </c>
    </row>
    <row r="58" spans="1:15">
      <c r="K58" s="30">
        <v>2013</v>
      </c>
      <c r="O58" s="30">
        <v>7.4999999999999997E-2</v>
      </c>
    </row>
    <row r="59" spans="1:15">
      <c r="K59" s="30">
        <v>2014</v>
      </c>
      <c r="O59" s="30">
        <v>6.8000000000000005E-2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3"/>
  <sheetViews>
    <sheetView topLeftCell="A662" workbookViewId="0">
      <selection activeCell="O683" sqref="O683"/>
    </sheetView>
  </sheetViews>
  <sheetFormatPr baseColWidth="10" defaultRowHeight="15" x14ac:dyDescent="0"/>
  <cols>
    <col min="1" max="16384" width="10.83203125" style="30"/>
  </cols>
  <sheetData>
    <row r="1" spans="1:15">
      <c r="A1" s="30" t="s">
        <v>84</v>
      </c>
      <c r="B1" s="30" t="s">
        <v>85</v>
      </c>
      <c r="C1" s="30" t="s">
        <v>86</v>
      </c>
      <c r="D1" s="30" t="s">
        <v>87</v>
      </c>
      <c r="E1" s="30" t="s">
        <v>88</v>
      </c>
      <c r="F1" s="30" t="s">
        <v>89</v>
      </c>
      <c r="G1" s="30" t="s">
        <v>90</v>
      </c>
      <c r="H1" s="30" t="s">
        <v>91</v>
      </c>
      <c r="I1" s="30" t="s">
        <v>92</v>
      </c>
      <c r="J1" s="30" t="s">
        <v>93</v>
      </c>
      <c r="K1" s="30" t="s">
        <v>94</v>
      </c>
      <c r="L1" s="30" t="s">
        <v>95</v>
      </c>
      <c r="M1" s="30" t="s">
        <v>96</v>
      </c>
      <c r="N1" s="30" t="s">
        <v>97</v>
      </c>
      <c r="O1" s="30" t="s">
        <v>98</v>
      </c>
    </row>
    <row r="2" spans="1:15">
      <c r="A2" s="30" t="s">
        <v>99</v>
      </c>
      <c r="B2" s="30" t="s">
        <v>100</v>
      </c>
      <c r="C2" s="30" t="s">
        <v>2</v>
      </c>
      <c r="D2" s="30">
        <v>158</v>
      </c>
      <c r="E2" s="30" t="s">
        <v>101</v>
      </c>
      <c r="F2" s="30" t="s">
        <v>102</v>
      </c>
      <c r="G2" s="30" t="s">
        <v>103</v>
      </c>
      <c r="H2" s="30" t="s">
        <v>104</v>
      </c>
      <c r="I2" s="30" t="s">
        <v>105</v>
      </c>
      <c r="J2" s="30" t="s">
        <v>106</v>
      </c>
      <c r="K2" s="30" t="s">
        <v>1473</v>
      </c>
      <c r="L2" s="30" t="s">
        <v>1472</v>
      </c>
      <c r="M2" s="30" t="s">
        <v>36</v>
      </c>
      <c r="N2" s="30" t="s">
        <v>109</v>
      </c>
      <c r="O2" s="30">
        <v>8.0299999999999905</v>
      </c>
    </row>
    <row r="3" spans="1:15">
      <c r="A3" s="30" t="s">
        <v>99</v>
      </c>
      <c r="B3" s="30" t="s">
        <v>100</v>
      </c>
      <c r="C3" s="30" t="s">
        <v>2</v>
      </c>
      <c r="D3" s="30">
        <v>158</v>
      </c>
      <c r="E3" s="30" t="s">
        <v>101</v>
      </c>
      <c r="F3" s="30" t="s">
        <v>102</v>
      </c>
      <c r="G3" s="30" t="s">
        <v>103</v>
      </c>
      <c r="H3" s="30" t="s">
        <v>104</v>
      </c>
      <c r="I3" s="30" t="s">
        <v>105</v>
      </c>
      <c r="J3" s="30" t="s">
        <v>106</v>
      </c>
      <c r="K3" s="30" t="s">
        <v>1471</v>
      </c>
      <c r="L3" s="30" t="s">
        <v>1470</v>
      </c>
      <c r="M3" s="30" t="s">
        <v>36</v>
      </c>
      <c r="N3" s="30" t="s">
        <v>109</v>
      </c>
      <c r="O3" s="30">
        <v>9.4899999990000001</v>
      </c>
    </row>
    <row r="4" spans="1:15">
      <c r="A4" s="30" t="s">
        <v>99</v>
      </c>
      <c r="B4" s="30" t="s">
        <v>100</v>
      </c>
      <c r="C4" s="30" t="s">
        <v>2</v>
      </c>
      <c r="D4" s="30">
        <v>158</v>
      </c>
      <c r="E4" s="30" t="s">
        <v>101</v>
      </c>
      <c r="F4" s="30" t="s">
        <v>102</v>
      </c>
      <c r="G4" s="30" t="s">
        <v>103</v>
      </c>
      <c r="H4" s="30" t="s">
        <v>104</v>
      </c>
      <c r="I4" s="30" t="s">
        <v>105</v>
      </c>
      <c r="J4" s="30" t="s">
        <v>106</v>
      </c>
      <c r="K4" s="30" t="s">
        <v>1469</v>
      </c>
      <c r="L4" s="30" t="s">
        <v>1468</v>
      </c>
      <c r="M4" s="30" t="s">
        <v>36</v>
      </c>
      <c r="N4" s="30" t="s">
        <v>109</v>
      </c>
      <c r="O4" s="30">
        <v>10.589999999</v>
      </c>
    </row>
    <row r="5" spans="1:15">
      <c r="A5" s="30" t="s">
        <v>99</v>
      </c>
      <c r="B5" s="30" t="s">
        <v>100</v>
      </c>
      <c r="C5" s="30" t="s">
        <v>2</v>
      </c>
      <c r="D5" s="30">
        <v>158</v>
      </c>
      <c r="E5" s="30" t="s">
        <v>101</v>
      </c>
      <c r="F5" s="30" t="s">
        <v>102</v>
      </c>
      <c r="G5" s="30" t="s">
        <v>103</v>
      </c>
      <c r="H5" s="30" t="s">
        <v>104</v>
      </c>
      <c r="I5" s="30" t="s">
        <v>105</v>
      </c>
      <c r="J5" s="30" t="s">
        <v>106</v>
      </c>
      <c r="K5" s="30" t="s">
        <v>1467</v>
      </c>
      <c r="L5" s="30" t="s">
        <v>1466</v>
      </c>
      <c r="M5" s="30" t="s">
        <v>36</v>
      </c>
      <c r="N5" s="30" t="s">
        <v>109</v>
      </c>
      <c r="O5" s="30">
        <v>7.6699999989999901</v>
      </c>
    </row>
    <row r="6" spans="1:15">
      <c r="A6" s="30" t="s">
        <v>99</v>
      </c>
      <c r="B6" s="30" t="s">
        <v>100</v>
      </c>
      <c r="C6" s="30" t="s">
        <v>2</v>
      </c>
      <c r="D6" s="30">
        <v>158</v>
      </c>
      <c r="E6" s="30" t="s">
        <v>101</v>
      </c>
      <c r="F6" s="30" t="s">
        <v>102</v>
      </c>
      <c r="G6" s="30" t="s">
        <v>103</v>
      </c>
      <c r="H6" s="30" t="s">
        <v>104</v>
      </c>
      <c r="I6" s="30" t="s">
        <v>105</v>
      </c>
      <c r="J6" s="30" t="s">
        <v>106</v>
      </c>
      <c r="K6" s="30" t="s">
        <v>1465</v>
      </c>
      <c r="L6" s="30" t="s">
        <v>1464</v>
      </c>
      <c r="M6" s="30" t="s">
        <v>36</v>
      </c>
      <c r="N6" s="30" t="s">
        <v>109</v>
      </c>
      <c r="O6" s="30">
        <v>9.8599999989999905</v>
      </c>
    </row>
    <row r="7" spans="1:15">
      <c r="A7" s="30" t="s">
        <v>99</v>
      </c>
      <c r="B7" s="30" t="s">
        <v>100</v>
      </c>
      <c r="C7" s="30" t="s">
        <v>2</v>
      </c>
      <c r="D7" s="30">
        <v>158</v>
      </c>
      <c r="E7" s="30" t="s">
        <v>101</v>
      </c>
      <c r="F7" s="30" t="s">
        <v>102</v>
      </c>
      <c r="G7" s="30" t="s">
        <v>103</v>
      </c>
      <c r="H7" s="30" t="s">
        <v>104</v>
      </c>
      <c r="I7" s="30" t="s">
        <v>105</v>
      </c>
      <c r="J7" s="30" t="s">
        <v>106</v>
      </c>
      <c r="K7" s="30" t="s">
        <v>1463</v>
      </c>
      <c r="L7" s="30" t="s">
        <v>1462</v>
      </c>
      <c r="M7" s="30" t="s">
        <v>36</v>
      </c>
      <c r="N7" s="30" t="s">
        <v>109</v>
      </c>
      <c r="O7" s="30">
        <v>16.429999999</v>
      </c>
    </row>
    <row r="8" spans="1:15">
      <c r="A8" s="30" t="s">
        <v>99</v>
      </c>
      <c r="B8" s="30" t="s">
        <v>100</v>
      </c>
      <c r="C8" s="30" t="s">
        <v>2</v>
      </c>
      <c r="D8" s="30">
        <v>158</v>
      </c>
      <c r="E8" s="30" t="s">
        <v>101</v>
      </c>
      <c r="F8" s="30" t="s">
        <v>102</v>
      </c>
      <c r="G8" s="30" t="s">
        <v>103</v>
      </c>
      <c r="H8" s="30" t="s">
        <v>104</v>
      </c>
      <c r="I8" s="30" t="s">
        <v>105</v>
      </c>
      <c r="J8" s="30" t="s">
        <v>106</v>
      </c>
      <c r="K8" s="30" t="s">
        <v>1461</v>
      </c>
      <c r="L8" s="30" t="s">
        <v>1460</v>
      </c>
      <c r="M8" s="30" t="s">
        <v>36</v>
      </c>
      <c r="N8" s="30" t="s">
        <v>109</v>
      </c>
      <c r="O8" s="30">
        <v>20.809999998999899</v>
      </c>
    </row>
    <row r="9" spans="1:15">
      <c r="A9" s="30" t="s">
        <v>99</v>
      </c>
      <c r="B9" s="30" t="s">
        <v>100</v>
      </c>
      <c r="C9" s="30" t="s">
        <v>2</v>
      </c>
      <c r="D9" s="30">
        <v>158</v>
      </c>
      <c r="E9" s="30" t="s">
        <v>101</v>
      </c>
      <c r="F9" s="30" t="s">
        <v>102</v>
      </c>
      <c r="G9" s="30" t="s">
        <v>103</v>
      </c>
      <c r="H9" s="30" t="s">
        <v>104</v>
      </c>
      <c r="I9" s="30" t="s">
        <v>105</v>
      </c>
      <c r="J9" s="30" t="s">
        <v>106</v>
      </c>
      <c r="K9" s="30" t="s">
        <v>1459</v>
      </c>
      <c r="L9" s="30" t="s">
        <v>1458</v>
      </c>
      <c r="M9" s="30" t="s">
        <v>36</v>
      </c>
      <c r="N9" s="30" t="s">
        <v>109</v>
      </c>
      <c r="O9" s="30">
        <v>12.7799999999999</v>
      </c>
    </row>
    <row r="10" spans="1:15">
      <c r="A10" s="30" t="s">
        <v>99</v>
      </c>
      <c r="B10" s="30" t="s">
        <v>100</v>
      </c>
      <c r="C10" s="30" t="s">
        <v>2</v>
      </c>
      <c r="D10" s="30">
        <v>158</v>
      </c>
      <c r="E10" s="30" t="s">
        <v>101</v>
      </c>
      <c r="F10" s="30" t="s">
        <v>102</v>
      </c>
      <c r="G10" s="30" t="s">
        <v>103</v>
      </c>
      <c r="H10" s="30" t="s">
        <v>104</v>
      </c>
      <c r="I10" s="30" t="s">
        <v>105</v>
      </c>
      <c r="J10" s="30" t="s">
        <v>106</v>
      </c>
      <c r="K10" s="30" t="s">
        <v>1457</v>
      </c>
      <c r="L10" s="30" t="s">
        <v>1456</v>
      </c>
      <c r="M10" s="30" t="s">
        <v>36</v>
      </c>
      <c r="N10" s="30" t="s">
        <v>109</v>
      </c>
      <c r="O10" s="30">
        <v>12.7799999999999</v>
      </c>
    </row>
    <row r="11" spans="1:15">
      <c r="A11" s="30" t="s">
        <v>99</v>
      </c>
      <c r="B11" s="30" t="s">
        <v>100</v>
      </c>
      <c r="C11" s="30" t="s">
        <v>2</v>
      </c>
      <c r="D11" s="30">
        <v>158</v>
      </c>
      <c r="E11" s="30" t="s">
        <v>101</v>
      </c>
      <c r="F11" s="30" t="s">
        <v>102</v>
      </c>
      <c r="G11" s="30" t="s">
        <v>103</v>
      </c>
      <c r="H11" s="30" t="s">
        <v>104</v>
      </c>
      <c r="I11" s="30" t="s">
        <v>105</v>
      </c>
      <c r="J11" s="30" t="s">
        <v>106</v>
      </c>
      <c r="K11" s="30" t="s">
        <v>1455</v>
      </c>
      <c r="L11" s="30" t="s">
        <v>1454</v>
      </c>
      <c r="M11" s="30" t="s">
        <v>36</v>
      </c>
      <c r="N11" s="30" t="s">
        <v>109</v>
      </c>
      <c r="O11" s="30">
        <v>10.9499999989999</v>
      </c>
    </row>
    <row r="12" spans="1:15">
      <c r="A12" s="30" t="s">
        <v>99</v>
      </c>
      <c r="B12" s="30" t="s">
        <v>100</v>
      </c>
      <c r="C12" s="30" t="s">
        <v>2</v>
      </c>
      <c r="D12" s="30">
        <v>158</v>
      </c>
      <c r="E12" s="30" t="s">
        <v>101</v>
      </c>
      <c r="F12" s="30" t="s">
        <v>102</v>
      </c>
      <c r="G12" s="30" t="s">
        <v>103</v>
      </c>
      <c r="H12" s="30" t="s">
        <v>104</v>
      </c>
      <c r="I12" s="30" t="s">
        <v>105</v>
      </c>
      <c r="J12" s="30" t="s">
        <v>106</v>
      </c>
      <c r="K12" s="30" t="s">
        <v>1453</v>
      </c>
      <c r="L12" s="30" t="s">
        <v>1452</v>
      </c>
      <c r="M12" s="30" t="s">
        <v>36</v>
      </c>
      <c r="N12" s="30" t="s">
        <v>109</v>
      </c>
      <c r="O12" s="30">
        <v>10.9499999989999</v>
      </c>
    </row>
    <row r="13" spans="1:15">
      <c r="A13" s="30" t="s">
        <v>99</v>
      </c>
      <c r="B13" s="30" t="s">
        <v>100</v>
      </c>
      <c r="C13" s="30" t="s">
        <v>2</v>
      </c>
      <c r="D13" s="30">
        <v>158</v>
      </c>
      <c r="E13" s="30" t="s">
        <v>101</v>
      </c>
      <c r="F13" s="30" t="s">
        <v>102</v>
      </c>
      <c r="G13" s="30" t="s">
        <v>103</v>
      </c>
      <c r="H13" s="30" t="s">
        <v>104</v>
      </c>
      <c r="I13" s="30" t="s">
        <v>105</v>
      </c>
      <c r="J13" s="30" t="s">
        <v>106</v>
      </c>
      <c r="K13" s="30" t="s">
        <v>1451</v>
      </c>
      <c r="L13" s="30" t="s">
        <v>1450</v>
      </c>
      <c r="M13" s="30" t="s">
        <v>36</v>
      </c>
      <c r="N13" s="30" t="s">
        <v>109</v>
      </c>
      <c r="O13" s="30">
        <v>10.9499999989999</v>
      </c>
    </row>
    <row r="14" spans="1:15">
      <c r="A14" s="30" t="s">
        <v>99</v>
      </c>
      <c r="B14" s="30" t="s">
        <v>100</v>
      </c>
      <c r="C14" s="30" t="s">
        <v>2</v>
      </c>
      <c r="D14" s="30">
        <v>158</v>
      </c>
      <c r="E14" s="30" t="s">
        <v>101</v>
      </c>
      <c r="F14" s="30" t="s">
        <v>102</v>
      </c>
      <c r="G14" s="30" t="s">
        <v>103</v>
      </c>
      <c r="H14" s="30" t="s">
        <v>104</v>
      </c>
      <c r="I14" s="30" t="s">
        <v>105</v>
      </c>
      <c r="J14" s="30" t="s">
        <v>106</v>
      </c>
      <c r="K14" s="30" t="s">
        <v>1449</v>
      </c>
      <c r="L14" s="30" t="s">
        <v>1448</v>
      </c>
      <c r="M14" s="30" t="s">
        <v>36</v>
      </c>
      <c r="N14" s="30" t="s">
        <v>109</v>
      </c>
      <c r="O14" s="30">
        <v>10.9499999989999</v>
      </c>
    </row>
    <row r="15" spans="1:15">
      <c r="A15" s="30" t="s">
        <v>99</v>
      </c>
      <c r="B15" s="30" t="s">
        <v>100</v>
      </c>
      <c r="C15" s="30" t="s">
        <v>2</v>
      </c>
      <c r="D15" s="30">
        <v>158</v>
      </c>
      <c r="E15" s="30" t="s">
        <v>101</v>
      </c>
      <c r="F15" s="30" t="s">
        <v>102</v>
      </c>
      <c r="G15" s="30" t="s">
        <v>103</v>
      </c>
      <c r="H15" s="30" t="s">
        <v>104</v>
      </c>
      <c r="I15" s="30" t="s">
        <v>105</v>
      </c>
      <c r="J15" s="30" t="s">
        <v>106</v>
      </c>
      <c r="K15" s="30" t="s">
        <v>1447</v>
      </c>
      <c r="L15" s="30" t="s">
        <v>1446</v>
      </c>
      <c r="M15" s="30" t="s">
        <v>36</v>
      </c>
      <c r="N15" s="30" t="s">
        <v>109</v>
      </c>
      <c r="O15" s="30">
        <v>10.9499999989999</v>
      </c>
    </row>
    <row r="16" spans="1:15">
      <c r="A16" s="30" t="s">
        <v>99</v>
      </c>
      <c r="B16" s="30" t="s">
        <v>100</v>
      </c>
      <c r="C16" s="30" t="s">
        <v>2</v>
      </c>
      <c r="D16" s="30">
        <v>158</v>
      </c>
      <c r="E16" s="30" t="s">
        <v>101</v>
      </c>
      <c r="F16" s="30" t="s">
        <v>102</v>
      </c>
      <c r="G16" s="30" t="s">
        <v>103</v>
      </c>
      <c r="H16" s="30" t="s">
        <v>104</v>
      </c>
      <c r="I16" s="30" t="s">
        <v>105</v>
      </c>
      <c r="J16" s="30" t="s">
        <v>106</v>
      </c>
      <c r="K16" s="30" t="s">
        <v>1445</v>
      </c>
      <c r="L16" s="30" t="s">
        <v>1444</v>
      </c>
      <c r="M16" s="30" t="s">
        <v>36</v>
      </c>
      <c r="N16" s="30" t="s">
        <v>109</v>
      </c>
      <c r="O16" s="30">
        <v>10.9499999989999</v>
      </c>
    </row>
    <row r="17" spans="1:15">
      <c r="A17" s="30" t="s">
        <v>99</v>
      </c>
      <c r="B17" s="30" t="s">
        <v>100</v>
      </c>
      <c r="C17" s="30" t="s">
        <v>2</v>
      </c>
      <c r="D17" s="30">
        <v>158</v>
      </c>
      <c r="E17" s="30" t="s">
        <v>101</v>
      </c>
      <c r="F17" s="30" t="s">
        <v>102</v>
      </c>
      <c r="G17" s="30" t="s">
        <v>103</v>
      </c>
      <c r="H17" s="30" t="s">
        <v>104</v>
      </c>
      <c r="I17" s="30" t="s">
        <v>105</v>
      </c>
      <c r="J17" s="30" t="s">
        <v>106</v>
      </c>
      <c r="K17" s="30" t="s">
        <v>1443</v>
      </c>
      <c r="L17" s="30" t="s">
        <v>1442</v>
      </c>
      <c r="M17" s="30" t="s">
        <v>36</v>
      </c>
      <c r="N17" s="30" t="s">
        <v>109</v>
      </c>
      <c r="O17" s="30">
        <v>10.219999999000001</v>
      </c>
    </row>
    <row r="18" spans="1:15">
      <c r="A18" s="30" t="s">
        <v>99</v>
      </c>
      <c r="B18" s="30" t="s">
        <v>100</v>
      </c>
      <c r="C18" s="30" t="s">
        <v>2</v>
      </c>
      <c r="D18" s="30">
        <v>158</v>
      </c>
      <c r="E18" s="30" t="s">
        <v>101</v>
      </c>
      <c r="F18" s="30" t="s">
        <v>102</v>
      </c>
      <c r="G18" s="30" t="s">
        <v>103</v>
      </c>
      <c r="H18" s="30" t="s">
        <v>104</v>
      </c>
      <c r="I18" s="30" t="s">
        <v>105</v>
      </c>
      <c r="J18" s="30" t="s">
        <v>106</v>
      </c>
      <c r="K18" s="30" t="s">
        <v>1441</v>
      </c>
      <c r="L18" s="30" t="s">
        <v>1440</v>
      </c>
      <c r="M18" s="30" t="s">
        <v>36</v>
      </c>
      <c r="N18" s="30" t="s">
        <v>109</v>
      </c>
      <c r="O18" s="30">
        <v>10.219999999000001</v>
      </c>
    </row>
    <row r="19" spans="1:15">
      <c r="A19" s="30" t="s">
        <v>99</v>
      </c>
      <c r="B19" s="30" t="s">
        <v>100</v>
      </c>
      <c r="C19" s="30" t="s">
        <v>2</v>
      </c>
      <c r="D19" s="30">
        <v>158</v>
      </c>
      <c r="E19" s="30" t="s">
        <v>101</v>
      </c>
      <c r="F19" s="30" t="s">
        <v>102</v>
      </c>
      <c r="G19" s="30" t="s">
        <v>103</v>
      </c>
      <c r="H19" s="30" t="s">
        <v>104</v>
      </c>
      <c r="I19" s="30" t="s">
        <v>105</v>
      </c>
      <c r="J19" s="30" t="s">
        <v>106</v>
      </c>
      <c r="K19" s="30" t="s">
        <v>1439</v>
      </c>
      <c r="L19" s="30" t="s">
        <v>1438</v>
      </c>
      <c r="M19" s="30" t="s">
        <v>36</v>
      </c>
      <c r="N19" s="30" t="s">
        <v>109</v>
      </c>
      <c r="O19" s="30">
        <v>10.219999999000001</v>
      </c>
    </row>
    <row r="20" spans="1:15">
      <c r="A20" s="30" t="s">
        <v>99</v>
      </c>
      <c r="B20" s="30" t="s">
        <v>100</v>
      </c>
      <c r="C20" s="30" t="s">
        <v>2</v>
      </c>
      <c r="D20" s="30">
        <v>158</v>
      </c>
      <c r="E20" s="30" t="s">
        <v>101</v>
      </c>
      <c r="F20" s="30" t="s">
        <v>102</v>
      </c>
      <c r="G20" s="30" t="s">
        <v>103</v>
      </c>
      <c r="H20" s="30" t="s">
        <v>104</v>
      </c>
      <c r="I20" s="30" t="s">
        <v>105</v>
      </c>
      <c r="J20" s="30" t="s">
        <v>106</v>
      </c>
      <c r="K20" s="30" t="s">
        <v>1437</v>
      </c>
      <c r="L20" s="30" t="s">
        <v>1436</v>
      </c>
      <c r="M20" s="30" t="s">
        <v>36</v>
      </c>
      <c r="N20" s="30" t="s">
        <v>109</v>
      </c>
      <c r="O20" s="30">
        <v>9.4899999990000001</v>
      </c>
    </row>
    <row r="21" spans="1:15">
      <c r="A21" s="30" t="s">
        <v>99</v>
      </c>
      <c r="B21" s="30" t="s">
        <v>100</v>
      </c>
      <c r="C21" s="30" t="s">
        <v>2</v>
      </c>
      <c r="D21" s="30">
        <v>158</v>
      </c>
      <c r="E21" s="30" t="s">
        <v>101</v>
      </c>
      <c r="F21" s="30" t="s">
        <v>102</v>
      </c>
      <c r="G21" s="30" t="s">
        <v>103</v>
      </c>
      <c r="H21" s="30" t="s">
        <v>104</v>
      </c>
      <c r="I21" s="30" t="s">
        <v>105</v>
      </c>
      <c r="J21" s="30" t="s">
        <v>106</v>
      </c>
      <c r="K21" s="30" t="s">
        <v>1435</v>
      </c>
      <c r="L21" s="30" t="s">
        <v>1434</v>
      </c>
      <c r="M21" s="30" t="s">
        <v>36</v>
      </c>
      <c r="N21" s="30" t="s">
        <v>109</v>
      </c>
      <c r="O21" s="30">
        <v>9.4899999990000001</v>
      </c>
    </row>
    <row r="22" spans="1:15">
      <c r="A22" s="30" t="s">
        <v>99</v>
      </c>
      <c r="B22" s="30" t="s">
        <v>100</v>
      </c>
      <c r="C22" s="30" t="s">
        <v>2</v>
      </c>
      <c r="D22" s="30">
        <v>158</v>
      </c>
      <c r="E22" s="30" t="s">
        <v>101</v>
      </c>
      <c r="F22" s="30" t="s">
        <v>102</v>
      </c>
      <c r="G22" s="30" t="s">
        <v>103</v>
      </c>
      <c r="H22" s="30" t="s">
        <v>104</v>
      </c>
      <c r="I22" s="30" t="s">
        <v>105</v>
      </c>
      <c r="J22" s="30" t="s">
        <v>106</v>
      </c>
      <c r="K22" s="30" t="s">
        <v>1433</v>
      </c>
      <c r="L22" s="30" t="s">
        <v>1432</v>
      </c>
      <c r="M22" s="30" t="s">
        <v>36</v>
      </c>
      <c r="N22" s="30" t="s">
        <v>109</v>
      </c>
      <c r="O22" s="30">
        <v>9.1300000000000008</v>
      </c>
    </row>
    <row r="23" spans="1:15">
      <c r="A23" s="30" t="s">
        <v>99</v>
      </c>
      <c r="B23" s="30" t="s">
        <v>100</v>
      </c>
      <c r="C23" s="30" t="s">
        <v>2</v>
      </c>
      <c r="D23" s="30">
        <v>158</v>
      </c>
      <c r="E23" s="30" t="s">
        <v>101</v>
      </c>
      <c r="F23" s="30" t="s">
        <v>102</v>
      </c>
      <c r="G23" s="30" t="s">
        <v>103</v>
      </c>
      <c r="H23" s="30" t="s">
        <v>104</v>
      </c>
      <c r="I23" s="30" t="s">
        <v>105</v>
      </c>
      <c r="J23" s="30" t="s">
        <v>106</v>
      </c>
      <c r="K23" s="30" t="s">
        <v>1431</v>
      </c>
      <c r="L23" s="30" t="s">
        <v>1430</v>
      </c>
      <c r="M23" s="30" t="s">
        <v>36</v>
      </c>
      <c r="N23" s="30" t="s">
        <v>109</v>
      </c>
      <c r="O23" s="30">
        <v>8.2099999990000008</v>
      </c>
    </row>
    <row r="24" spans="1:15">
      <c r="A24" s="30" t="s">
        <v>99</v>
      </c>
      <c r="B24" s="30" t="s">
        <v>100</v>
      </c>
      <c r="C24" s="30" t="s">
        <v>2</v>
      </c>
      <c r="D24" s="30">
        <v>158</v>
      </c>
      <c r="E24" s="30" t="s">
        <v>101</v>
      </c>
      <c r="F24" s="30" t="s">
        <v>102</v>
      </c>
      <c r="G24" s="30" t="s">
        <v>103</v>
      </c>
      <c r="H24" s="30" t="s">
        <v>104</v>
      </c>
      <c r="I24" s="30" t="s">
        <v>105</v>
      </c>
      <c r="J24" s="30" t="s">
        <v>106</v>
      </c>
      <c r="K24" s="30" t="s">
        <v>1429</v>
      </c>
      <c r="L24" s="30" t="s">
        <v>1428</v>
      </c>
      <c r="M24" s="30" t="s">
        <v>36</v>
      </c>
      <c r="N24" s="30" t="s">
        <v>109</v>
      </c>
      <c r="O24" s="30">
        <v>8.0299999999999905</v>
      </c>
    </row>
    <row r="25" spans="1:15">
      <c r="A25" s="30" t="s">
        <v>99</v>
      </c>
      <c r="B25" s="30" t="s">
        <v>100</v>
      </c>
      <c r="C25" s="30" t="s">
        <v>2</v>
      </c>
      <c r="D25" s="30">
        <v>158</v>
      </c>
      <c r="E25" s="30" t="s">
        <v>101</v>
      </c>
      <c r="F25" s="30" t="s">
        <v>102</v>
      </c>
      <c r="G25" s="30" t="s">
        <v>103</v>
      </c>
      <c r="H25" s="30" t="s">
        <v>104</v>
      </c>
      <c r="I25" s="30" t="s">
        <v>105</v>
      </c>
      <c r="J25" s="30" t="s">
        <v>106</v>
      </c>
      <c r="K25" s="30" t="s">
        <v>1427</v>
      </c>
      <c r="L25" s="30" t="s">
        <v>1426</v>
      </c>
      <c r="M25" s="30" t="s">
        <v>36</v>
      </c>
      <c r="N25" s="30" t="s">
        <v>109</v>
      </c>
      <c r="O25" s="30">
        <v>8.4</v>
      </c>
    </row>
    <row r="26" spans="1:15">
      <c r="A26" s="30" t="s">
        <v>99</v>
      </c>
      <c r="B26" s="30" t="s">
        <v>100</v>
      </c>
      <c r="C26" s="30" t="s">
        <v>2</v>
      </c>
      <c r="D26" s="30">
        <v>158</v>
      </c>
      <c r="E26" s="30" t="s">
        <v>101</v>
      </c>
      <c r="F26" s="30" t="s">
        <v>102</v>
      </c>
      <c r="G26" s="30" t="s">
        <v>103</v>
      </c>
      <c r="H26" s="30" t="s">
        <v>104</v>
      </c>
      <c r="I26" s="30" t="s">
        <v>105</v>
      </c>
      <c r="J26" s="30" t="s">
        <v>106</v>
      </c>
      <c r="K26" s="30" t="s">
        <v>1425</v>
      </c>
      <c r="L26" s="30" t="s">
        <v>1424</v>
      </c>
      <c r="M26" s="30" t="s">
        <v>36</v>
      </c>
      <c r="N26" s="30" t="s">
        <v>109</v>
      </c>
      <c r="O26" s="30">
        <v>7.6699999989999901</v>
      </c>
    </row>
    <row r="27" spans="1:15">
      <c r="A27" s="30" t="s">
        <v>99</v>
      </c>
      <c r="B27" s="30" t="s">
        <v>100</v>
      </c>
      <c r="C27" s="30" t="s">
        <v>2</v>
      </c>
      <c r="D27" s="30">
        <v>158</v>
      </c>
      <c r="E27" s="30" t="s">
        <v>101</v>
      </c>
      <c r="F27" s="30" t="s">
        <v>102</v>
      </c>
      <c r="G27" s="30" t="s">
        <v>103</v>
      </c>
      <c r="H27" s="30" t="s">
        <v>104</v>
      </c>
      <c r="I27" s="30" t="s">
        <v>105</v>
      </c>
      <c r="J27" s="30" t="s">
        <v>106</v>
      </c>
      <c r="K27" s="30" t="s">
        <v>1423</v>
      </c>
      <c r="L27" s="30" t="s">
        <v>1422</v>
      </c>
      <c r="M27" s="30" t="s">
        <v>36</v>
      </c>
      <c r="N27" s="30" t="s">
        <v>109</v>
      </c>
      <c r="O27" s="30">
        <v>8.579999999</v>
      </c>
    </row>
    <row r="28" spans="1:15">
      <c r="A28" s="30" t="s">
        <v>99</v>
      </c>
      <c r="B28" s="30" t="s">
        <v>100</v>
      </c>
      <c r="C28" s="30" t="s">
        <v>2</v>
      </c>
      <c r="D28" s="30">
        <v>158</v>
      </c>
      <c r="E28" s="30" t="s">
        <v>101</v>
      </c>
      <c r="F28" s="30" t="s">
        <v>102</v>
      </c>
      <c r="G28" s="30" t="s">
        <v>103</v>
      </c>
      <c r="H28" s="30" t="s">
        <v>104</v>
      </c>
      <c r="I28" s="30" t="s">
        <v>105</v>
      </c>
      <c r="J28" s="30" t="s">
        <v>106</v>
      </c>
      <c r="K28" s="30" t="s">
        <v>1421</v>
      </c>
      <c r="L28" s="30" t="s">
        <v>1420</v>
      </c>
      <c r="M28" s="30" t="s">
        <v>36</v>
      </c>
      <c r="N28" s="30" t="s">
        <v>109</v>
      </c>
      <c r="O28" s="30">
        <v>8.7599999999999891</v>
      </c>
    </row>
    <row r="29" spans="1:15">
      <c r="A29" s="30" t="s">
        <v>99</v>
      </c>
      <c r="B29" s="30" t="s">
        <v>100</v>
      </c>
      <c r="C29" s="30" t="s">
        <v>2</v>
      </c>
      <c r="D29" s="30">
        <v>158</v>
      </c>
      <c r="E29" s="30" t="s">
        <v>101</v>
      </c>
      <c r="F29" s="30" t="s">
        <v>102</v>
      </c>
      <c r="G29" s="30" t="s">
        <v>103</v>
      </c>
      <c r="H29" s="30" t="s">
        <v>104</v>
      </c>
      <c r="I29" s="30" t="s">
        <v>105</v>
      </c>
      <c r="J29" s="30" t="s">
        <v>106</v>
      </c>
      <c r="K29" s="30" t="s">
        <v>1419</v>
      </c>
      <c r="L29" s="30" t="s">
        <v>1418</v>
      </c>
      <c r="M29" s="30" t="s">
        <v>36</v>
      </c>
      <c r="N29" s="30" t="s">
        <v>109</v>
      </c>
      <c r="O29" s="30">
        <v>8.4</v>
      </c>
    </row>
    <row r="30" spans="1:15">
      <c r="A30" s="30" t="s">
        <v>99</v>
      </c>
      <c r="B30" s="30" t="s">
        <v>100</v>
      </c>
      <c r="C30" s="30" t="s">
        <v>2</v>
      </c>
      <c r="D30" s="30">
        <v>158</v>
      </c>
      <c r="E30" s="30" t="s">
        <v>101</v>
      </c>
      <c r="F30" s="30" t="s">
        <v>102</v>
      </c>
      <c r="G30" s="30" t="s">
        <v>103</v>
      </c>
      <c r="H30" s="30" t="s">
        <v>104</v>
      </c>
      <c r="I30" s="30" t="s">
        <v>105</v>
      </c>
      <c r="J30" s="30" t="s">
        <v>106</v>
      </c>
      <c r="K30" s="30" t="s">
        <v>1417</v>
      </c>
      <c r="L30" s="30" t="s">
        <v>1416</v>
      </c>
      <c r="M30" s="30" t="s">
        <v>36</v>
      </c>
      <c r="N30" s="30" t="s">
        <v>109</v>
      </c>
      <c r="O30" s="30">
        <v>8.0299999999999905</v>
      </c>
    </row>
    <row r="31" spans="1:15">
      <c r="A31" s="30" t="s">
        <v>99</v>
      </c>
      <c r="B31" s="30" t="s">
        <v>100</v>
      </c>
      <c r="C31" s="30" t="s">
        <v>2</v>
      </c>
      <c r="D31" s="30">
        <v>158</v>
      </c>
      <c r="E31" s="30" t="s">
        <v>101</v>
      </c>
      <c r="F31" s="30" t="s">
        <v>102</v>
      </c>
      <c r="G31" s="30" t="s">
        <v>103</v>
      </c>
      <c r="H31" s="30" t="s">
        <v>104</v>
      </c>
      <c r="I31" s="30" t="s">
        <v>105</v>
      </c>
      <c r="J31" s="30" t="s">
        <v>106</v>
      </c>
      <c r="K31" s="30" t="s">
        <v>1415</v>
      </c>
      <c r="L31" s="30" t="s">
        <v>1414</v>
      </c>
      <c r="M31" s="30" t="s">
        <v>36</v>
      </c>
      <c r="N31" s="30" t="s">
        <v>109</v>
      </c>
      <c r="O31" s="30">
        <v>8.4</v>
      </c>
    </row>
    <row r="32" spans="1:15">
      <c r="A32" s="30" t="s">
        <v>99</v>
      </c>
      <c r="B32" s="30" t="s">
        <v>100</v>
      </c>
      <c r="C32" s="30" t="s">
        <v>2</v>
      </c>
      <c r="D32" s="30">
        <v>158</v>
      </c>
      <c r="E32" s="30" t="s">
        <v>101</v>
      </c>
      <c r="F32" s="30" t="s">
        <v>102</v>
      </c>
      <c r="G32" s="30" t="s">
        <v>103</v>
      </c>
      <c r="H32" s="30" t="s">
        <v>104</v>
      </c>
      <c r="I32" s="30" t="s">
        <v>105</v>
      </c>
      <c r="J32" s="30" t="s">
        <v>106</v>
      </c>
      <c r="K32" s="30" t="s">
        <v>1413</v>
      </c>
      <c r="L32" s="30" t="s">
        <v>1412</v>
      </c>
      <c r="M32" s="30" t="s">
        <v>36</v>
      </c>
      <c r="N32" s="30" t="s">
        <v>109</v>
      </c>
      <c r="O32" s="30">
        <v>8.4</v>
      </c>
    </row>
    <row r="33" spans="1:15">
      <c r="A33" s="30" t="s">
        <v>99</v>
      </c>
      <c r="B33" s="30" t="s">
        <v>100</v>
      </c>
      <c r="C33" s="30" t="s">
        <v>2</v>
      </c>
      <c r="D33" s="30">
        <v>158</v>
      </c>
      <c r="E33" s="30" t="s">
        <v>101</v>
      </c>
      <c r="F33" s="30" t="s">
        <v>102</v>
      </c>
      <c r="G33" s="30" t="s">
        <v>103</v>
      </c>
      <c r="H33" s="30" t="s">
        <v>104</v>
      </c>
      <c r="I33" s="30" t="s">
        <v>105</v>
      </c>
      <c r="J33" s="30" t="s">
        <v>106</v>
      </c>
      <c r="K33" s="30" t="s">
        <v>1411</v>
      </c>
      <c r="L33" s="30" t="s">
        <v>1410</v>
      </c>
      <c r="M33" s="30" t="s">
        <v>36</v>
      </c>
      <c r="N33" s="30" t="s">
        <v>109</v>
      </c>
      <c r="O33" s="30">
        <v>8.4</v>
      </c>
    </row>
    <row r="34" spans="1:15">
      <c r="A34" s="30" t="s">
        <v>99</v>
      </c>
      <c r="B34" s="30" t="s">
        <v>100</v>
      </c>
      <c r="C34" s="30" t="s">
        <v>2</v>
      </c>
      <c r="D34" s="30">
        <v>158</v>
      </c>
      <c r="E34" s="30" t="s">
        <v>101</v>
      </c>
      <c r="F34" s="30" t="s">
        <v>102</v>
      </c>
      <c r="G34" s="30" t="s">
        <v>103</v>
      </c>
      <c r="H34" s="30" t="s">
        <v>104</v>
      </c>
      <c r="I34" s="30" t="s">
        <v>105</v>
      </c>
      <c r="J34" s="30" t="s">
        <v>106</v>
      </c>
      <c r="K34" s="30" t="s">
        <v>1409</v>
      </c>
      <c r="L34" s="30" t="s">
        <v>1408</v>
      </c>
      <c r="M34" s="30" t="s">
        <v>36</v>
      </c>
      <c r="N34" s="30" t="s">
        <v>109</v>
      </c>
      <c r="O34" s="30">
        <v>8.4</v>
      </c>
    </row>
    <row r="35" spans="1:15">
      <c r="A35" s="30" t="s">
        <v>99</v>
      </c>
      <c r="B35" s="30" t="s">
        <v>100</v>
      </c>
      <c r="C35" s="30" t="s">
        <v>2</v>
      </c>
      <c r="D35" s="30">
        <v>158</v>
      </c>
      <c r="E35" s="30" t="s">
        <v>101</v>
      </c>
      <c r="F35" s="30" t="s">
        <v>102</v>
      </c>
      <c r="G35" s="30" t="s">
        <v>103</v>
      </c>
      <c r="H35" s="30" t="s">
        <v>104</v>
      </c>
      <c r="I35" s="30" t="s">
        <v>105</v>
      </c>
      <c r="J35" s="30" t="s">
        <v>106</v>
      </c>
      <c r="K35" s="30" t="s">
        <v>1407</v>
      </c>
      <c r="L35" s="30" t="s">
        <v>1406</v>
      </c>
      <c r="M35" s="30" t="s">
        <v>36</v>
      </c>
      <c r="N35" s="30" t="s">
        <v>109</v>
      </c>
      <c r="O35" s="30">
        <v>8.4</v>
      </c>
    </row>
    <row r="36" spans="1:15">
      <c r="A36" s="30" t="s">
        <v>99</v>
      </c>
      <c r="B36" s="30" t="s">
        <v>100</v>
      </c>
      <c r="C36" s="30" t="s">
        <v>2</v>
      </c>
      <c r="D36" s="30">
        <v>158</v>
      </c>
      <c r="E36" s="30" t="s">
        <v>101</v>
      </c>
      <c r="F36" s="30" t="s">
        <v>102</v>
      </c>
      <c r="G36" s="30" t="s">
        <v>103</v>
      </c>
      <c r="H36" s="30" t="s">
        <v>104</v>
      </c>
      <c r="I36" s="30" t="s">
        <v>105</v>
      </c>
      <c r="J36" s="30" t="s">
        <v>106</v>
      </c>
      <c r="K36" s="30" t="s">
        <v>1405</v>
      </c>
      <c r="L36" s="30" t="s">
        <v>1404</v>
      </c>
      <c r="M36" s="30" t="s">
        <v>36</v>
      </c>
      <c r="N36" s="30" t="s">
        <v>109</v>
      </c>
      <c r="O36" s="30">
        <v>8.4</v>
      </c>
    </row>
    <row r="37" spans="1:15">
      <c r="A37" s="30" t="s">
        <v>99</v>
      </c>
      <c r="B37" s="30" t="s">
        <v>100</v>
      </c>
      <c r="C37" s="30" t="s">
        <v>2</v>
      </c>
      <c r="D37" s="30">
        <v>158</v>
      </c>
      <c r="E37" s="30" t="s">
        <v>101</v>
      </c>
      <c r="F37" s="30" t="s">
        <v>102</v>
      </c>
      <c r="G37" s="30" t="s">
        <v>103</v>
      </c>
      <c r="H37" s="30" t="s">
        <v>104</v>
      </c>
      <c r="I37" s="30" t="s">
        <v>105</v>
      </c>
      <c r="J37" s="30" t="s">
        <v>106</v>
      </c>
      <c r="K37" s="30" t="s">
        <v>1403</v>
      </c>
      <c r="L37" s="30" t="s">
        <v>1402</v>
      </c>
      <c r="M37" s="30" t="s">
        <v>36</v>
      </c>
      <c r="N37" s="30" t="s">
        <v>109</v>
      </c>
      <c r="O37" s="30">
        <v>8.4</v>
      </c>
    </row>
    <row r="38" spans="1:15">
      <c r="A38" s="30" t="s">
        <v>99</v>
      </c>
      <c r="B38" s="30" t="s">
        <v>100</v>
      </c>
      <c r="C38" s="30" t="s">
        <v>2</v>
      </c>
      <c r="D38" s="30">
        <v>158</v>
      </c>
      <c r="E38" s="30" t="s">
        <v>101</v>
      </c>
      <c r="F38" s="30" t="s">
        <v>102</v>
      </c>
      <c r="G38" s="30" t="s">
        <v>103</v>
      </c>
      <c r="H38" s="30" t="s">
        <v>104</v>
      </c>
      <c r="I38" s="30" t="s">
        <v>105</v>
      </c>
      <c r="J38" s="30" t="s">
        <v>106</v>
      </c>
      <c r="K38" s="30" t="s">
        <v>1401</v>
      </c>
      <c r="L38" s="30" t="s">
        <v>1400</v>
      </c>
      <c r="M38" s="30" t="s">
        <v>36</v>
      </c>
      <c r="N38" s="30" t="s">
        <v>109</v>
      </c>
      <c r="O38" s="30">
        <v>8.4</v>
      </c>
    </row>
    <row r="39" spans="1:15">
      <c r="A39" s="30" t="s">
        <v>99</v>
      </c>
      <c r="B39" s="30" t="s">
        <v>100</v>
      </c>
      <c r="C39" s="30" t="s">
        <v>2</v>
      </c>
      <c r="D39" s="30">
        <v>158</v>
      </c>
      <c r="E39" s="30" t="s">
        <v>101</v>
      </c>
      <c r="F39" s="30" t="s">
        <v>102</v>
      </c>
      <c r="G39" s="30" t="s">
        <v>103</v>
      </c>
      <c r="H39" s="30" t="s">
        <v>104</v>
      </c>
      <c r="I39" s="30" t="s">
        <v>105</v>
      </c>
      <c r="J39" s="30" t="s">
        <v>106</v>
      </c>
      <c r="K39" s="30" t="s">
        <v>1399</v>
      </c>
      <c r="L39" s="30" t="s">
        <v>1398</v>
      </c>
      <c r="M39" s="30" t="s">
        <v>36</v>
      </c>
      <c r="N39" s="30" t="s">
        <v>109</v>
      </c>
      <c r="O39" s="30">
        <v>8.4</v>
      </c>
    </row>
    <row r="40" spans="1:15">
      <c r="A40" s="30" t="s">
        <v>99</v>
      </c>
      <c r="B40" s="30" t="s">
        <v>100</v>
      </c>
      <c r="C40" s="30" t="s">
        <v>2</v>
      </c>
      <c r="D40" s="30">
        <v>158</v>
      </c>
      <c r="E40" s="30" t="s">
        <v>101</v>
      </c>
      <c r="F40" s="30" t="s">
        <v>102</v>
      </c>
      <c r="G40" s="30" t="s">
        <v>103</v>
      </c>
      <c r="H40" s="30" t="s">
        <v>104</v>
      </c>
      <c r="I40" s="30" t="s">
        <v>105</v>
      </c>
      <c r="J40" s="30" t="s">
        <v>106</v>
      </c>
      <c r="K40" s="30" t="s">
        <v>1397</v>
      </c>
      <c r="L40" s="30" t="s">
        <v>1396</v>
      </c>
      <c r="M40" s="30" t="s">
        <v>36</v>
      </c>
      <c r="N40" s="30" t="s">
        <v>109</v>
      </c>
      <c r="O40" s="30">
        <v>8.4</v>
      </c>
    </row>
    <row r="41" spans="1:15">
      <c r="A41" s="30" t="s">
        <v>99</v>
      </c>
      <c r="B41" s="30" t="s">
        <v>100</v>
      </c>
      <c r="C41" s="30" t="s">
        <v>2</v>
      </c>
      <c r="D41" s="30">
        <v>158</v>
      </c>
      <c r="E41" s="30" t="s">
        <v>101</v>
      </c>
      <c r="F41" s="30" t="s">
        <v>102</v>
      </c>
      <c r="G41" s="30" t="s">
        <v>103</v>
      </c>
      <c r="H41" s="30" t="s">
        <v>104</v>
      </c>
      <c r="I41" s="30" t="s">
        <v>105</v>
      </c>
      <c r="J41" s="30" t="s">
        <v>106</v>
      </c>
      <c r="K41" s="30" t="s">
        <v>1395</v>
      </c>
      <c r="L41" s="30" t="s">
        <v>1394</v>
      </c>
      <c r="M41" s="30" t="s">
        <v>36</v>
      </c>
      <c r="N41" s="30" t="s">
        <v>109</v>
      </c>
      <c r="O41" s="30">
        <v>8.4</v>
      </c>
    </row>
    <row r="42" spans="1:15">
      <c r="A42" s="30" t="s">
        <v>99</v>
      </c>
      <c r="B42" s="30" t="s">
        <v>100</v>
      </c>
      <c r="C42" s="30" t="s">
        <v>2</v>
      </c>
      <c r="D42" s="30">
        <v>158</v>
      </c>
      <c r="E42" s="30" t="s">
        <v>101</v>
      </c>
      <c r="F42" s="30" t="s">
        <v>102</v>
      </c>
      <c r="G42" s="30" t="s">
        <v>103</v>
      </c>
      <c r="H42" s="30" t="s">
        <v>104</v>
      </c>
      <c r="I42" s="30" t="s">
        <v>105</v>
      </c>
      <c r="J42" s="30" t="s">
        <v>106</v>
      </c>
      <c r="K42" s="30" t="s">
        <v>1393</v>
      </c>
      <c r="L42" s="30" t="s">
        <v>1392</v>
      </c>
      <c r="M42" s="30" t="s">
        <v>36</v>
      </c>
      <c r="N42" s="30" t="s">
        <v>109</v>
      </c>
      <c r="O42" s="30">
        <v>8.4</v>
      </c>
    </row>
    <row r="43" spans="1:15">
      <c r="A43" s="30" t="s">
        <v>99</v>
      </c>
      <c r="B43" s="30" t="s">
        <v>100</v>
      </c>
      <c r="C43" s="30" t="s">
        <v>2</v>
      </c>
      <c r="D43" s="30">
        <v>158</v>
      </c>
      <c r="E43" s="30" t="s">
        <v>101</v>
      </c>
      <c r="F43" s="30" t="s">
        <v>102</v>
      </c>
      <c r="G43" s="30" t="s">
        <v>103</v>
      </c>
      <c r="H43" s="30" t="s">
        <v>104</v>
      </c>
      <c r="I43" s="30" t="s">
        <v>105</v>
      </c>
      <c r="J43" s="30" t="s">
        <v>106</v>
      </c>
      <c r="K43" s="30" t="s">
        <v>1391</v>
      </c>
      <c r="L43" s="30" t="s">
        <v>1390</v>
      </c>
      <c r="M43" s="30" t="s">
        <v>36</v>
      </c>
      <c r="N43" s="30" t="s">
        <v>109</v>
      </c>
      <c r="O43" s="30">
        <v>8.4</v>
      </c>
    </row>
    <row r="44" spans="1:15">
      <c r="A44" s="30" t="s">
        <v>99</v>
      </c>
      <c r="B44" s="30" t="s">
        <v>100</v>
      </c>
      <c r="C44" s="30" t="s">
        <v>2</v>
      </c>
      <c r="D44" s="30">
        <v>158</v>
      </c>
      <c r="E44" s="30" t="s">
        <v>101</v>
      </c>
      <c r="F44" s="30" t="s">
        <v>102</v>
      </c>
      <c r="G44" s="30" t="s">
        <v>103</v>
      </c>
      <c r="H44" s="30" t="s">
        <v>104</v>
      </c>
      <c r="I44" s="30" t="s">
        <v>105</v>
      </c>
      <c r="J44" s="30" t="s">
        <v>106</v>
      </c>
      <c r="K44" s="30" t="s">
        <v>1389</v>
      </c>
      <c r="L44" s="30" t="s">
        <v>1388</v>
      </c>
      <c r="M44" s="30" t="s">
        <v>36</v>
      </c>
      <c r="N44" s="30" t="s">
        <v>109</v>
      </c>
      <c r="O44" s="30">
        <v>8.4</v>
      </c>
    </row>
    <row r="45" spans="1:15">
      <c r="A45" s="30" t="s">
        <v>99</v>
      </c>
      <c r="B45" s="30" t="s">
        <v>100</v>
      </c>
      <c r="C45" s="30" t="s">
        <v>2</v>
      </c>
      <c r="D45" s="30">
        <v>158</v>
      </c>
      <c r="E45" s="30" t="s">
        <v>101</v>
      </c>
      <c r="F45" s="30" t="s">
        <v>102</v>
      </c>
      <c r="G45" s="30" t="s">
        <v>103</v>
      </c>
      <c r="H45" s="30" t="s">
        <v>104</v>
      </c>
      <c r="I45" s="30" t="s">
        <v>105</v>
      </c>
      <c r="J45" s="30" t="s">
        <v>106</v>
      </c>
      <c r="K45" s="30" t="s">
        <v>1387</v>
      </c>
      <c r="L45" s="30" t="s">
        <v>1386</v>
      </c>
      <c r="M45" s="30" t="s">
        <v>36</v>
      </c>
      <c r="N45" s="30" t="s">
        <v>109</v>
      </c>
      <c r="O45" s="30">
        <v>8.4</v>
      </c>
    </row>
    <row r="46" spans="1:15">
      <c r="A46" s="30" t="s">
        <v>99</v>
      </c>
      <c r="B46" s="30" t="s">
        <v>100</v>
      </c>
      <c r="C46" s="30" t="s">
        <v>2</v>
      </c>
      <c r="D46" s="30">
        <v>158</v>
      </c>
      <c r="E46" s="30" t="s">
        <v>101</v>
      </c>
      <c r="F46" s="30" t="s">
        <v>102</v>
      </c>
      <c r="G46" s="30" t="s">
        <v>103</v>
      </c>
      <c r="H46" s="30" t="s">
        <v>104</v>
      </c>
      <c r="I46" s="30" t="s">
        <v>105</v>
      </c>
      <c r="J46" s="30" t="s">
        <v>106</v>
      </c>
      <c r="K46" s="30" t="s">
        <v>1385</v>
      </c>
      <c r="L46" s="30" t="s">
        <v>1384</v>
      </c>
      <c r="M46" s="30" t="s">
        <v>36</v>
      </c>
      <c r="N46" s="30" t="s">
        <v>109</v>
      </c>
      <c r="O46" s="30">
        <v>8.4</v>
      </c>
    </row>
    <row r="47" spans="1:15">
      <c r="A47" s="30" t="s">
        <v>99</v>
      </c>
      <c r="B47" s="30" t="s">
        <v>100</v>
      </c>
      <c r="C47" s="30" t="s">
        <v>2</v>
      </c>
      <c r="D47" s="30">
        <v>158</v>
      </c>
      <c r="E47" s="30" t="s">
        <v>101</v>
      </c>
      <c r="F47" s="30" t="s">
        <v>102</v>
      </c>
      <c r="G47" s="30" t="s">
        <v>103</v>
      </c>
      <c r="H47" s="30" t="s">
        <v>104</v>
      </c>
      <c r="I47" s="30" t="s">
        <v>105</v>
      </c>
      <c r="J47" s="30" t="s">
        <v>106</v>
      </c>
      <c r="K47" s="30" t="s">
        <v>1383</v>
      </c>
      <c r="L47" s="30" t="s">
        <v>1382</v>
      </c>
      <c r="M47" s="30" t="s">
        <v>36</v>
      </c>
      <c r="N47" s="30" t="s">
        <v>109</v>
      </c>
      <c r="O47" s="30">
        <v>8.4</v>
      </c>
    </row>
    <row r="48" spans="1:15">
      <c r="A48" s="30" t="s">
        <v>99</v>
      </c>
      <c r="B48" s="30" t="s">
        <v>100</v>
      </c>
      <c r="C48" s="30" t="s">
        <v>2</v>
      </c>
      <c r="D48" s="30">
        <v>158</v>
      </c>
      <c r="E48" s="30" t="s">
        <v>101</v>
      </c>
      <c r="F48" s="30" t="s">
        <v>102</v>
      </c>
      <c r="G48" s="30" t="s">
        <v>103</v>
      </c>
      <c r="H48" s="30" t="s">
        <v>104</v>
      </c>
      <c r="I48" s="30" t="s">
        <v>105</v>
      </c>
      <c r="J48" s="30" t="s">
        <v>106</v>
      </c>
      <c r="K48" s="30" t="s">
        <v>1381</v>
      </c>
      <c r="L48" s="30" t="s">
        <v>1380</v>
      </c>
      <c r="M48" s="30" t="s">
        <v>36</v>
      </c>
      <c r="N48" s="30" t="s">
        <v>109</v>
      </c>
      <c r="O48" s="30">
        <v>8.4</v>
      </c>
    </row>
    <row r="49" spans="1:15">
      <c r="A49" s="30" t="s">
        <v>99</v>
      </c>
      <c r="B49" s="30" t="s">
        <v>100</v>
      </c>
      <c r="C49" s="30" t="s">
        <v>2</v>
      </c>
      <c r="D49" s="30">
        <v>158</v>
      </c>
      <c r="E49" s="30" t="s">
        <v>101</v>
      </c>
      <c r="F49" s="30" t="s">
        <v>102</v>
      </c>
      <c r="G49" s="30" t="s">
        <v>103</v>
      </c>
      <c r="H49" s="30" t="s">
        <v>104</v>
      </c>
      <c r="I49" s="30" t="s">
        <v>105</v>
      </c>
      <c r="J49" s="30" t="s">
        <v>106</v>
      </c>
      <c r="K49" s="30" t="s">
        <v>1379</v>
      </c>
      <c r="L49" s="30" t="s">
        <v>1378</v>
      </c>
      <c r="M49" s="30" t="s">
        <v>36</v>
      </c>
      <c r="N49" s="30" t="s">
        <v>109</v>
      </c>
      <c r="O49" s="30">
        <v>8.4</v>
      </c>
    </row>
    <row r="50" spans="1:15">
      <c r="A50" s="30" t="s">
        <v>99</v>
      </c>
      <c r="B50" s="30" t="s">
        <v>100</v>
      </c>
      <c r="C50" s="30" t="s">
        <v>2</v>
      </c>
      <c r="D50" s="30">
        <v>158</v>
      </c>
      <c r="E50" s="30" t="s">
        <v>101</v>
      </c>
      <c r="F50" s="30" t="s">
        <v>102</v>
      </c>
      <c r="G50" s="30" t="s">
        <v>103</v>
      </c>
      <c r="H50" s="30" t="s">
        <v>104</v>
      </c>
      <c r="I50" s="30" t="s">
        <v>105</v>
      </c>
      <c r="J50" s="30" t="s">
        <v>106</v>
      </c>
      <c r="K50" s="30" t="s">
        <v>1377</v>
      </c>
      <c r="L50" s="30" t="s">
        <v>1376</v>
      </c>
      <c r="M50" s="30" t="s">
        <v>36</v>
      </c>
      <c r="N50" s="30" t="s">
        <v>109</v>
      </c>
      <c r="O50" s="30">
        <v>8.2200000000000006</v>
      </c>
    </row>
    <row r="51" spans="1:15">
      <c r="A51" s="30" t="s">
        <v>99</v>
      </c>
      <c r="B51" s="30" t="s">
        <v>100</v>
      </c>
      <c r="C51" s="30" t="s">
        <v>2</v>
      </c>
      <c r="D51" s="30">
        <v>158</v>
      </c>
      <c r="E51" s="30" t="s">
        <v>101</v>
      </c>
      <c r="F51" s="30" t="s">
        <v>102</v>
      </c>
      <c r="G51" s="30" t="s">
        <v>103</v>
      </c>
      <c r="H51" s="30" t="s">
        <v>104</v>
      </c>
      <c r="I51" s="30" t="s">
        <v>105</v>
      </c>
      <c r="J51" s="30" t="s">
        <v>106</v>
      </c>
      <c r="K51" s="30" t="s">
        <v>1375</v>
      </c>
      <c r="L51" s="30" t="s">
        <v>1374</v>
      </c>
      <c r="M51" s="30" t="s">
        <v>36</v>
      </c>
      <c r="N51" s="30" t="s">
        <v>109</v>
      </c>
      <c r="O51" s="30">
        <v>8.0299999999999905</v>
      </c>
    </row>
    <row r="52" spans="1:15">
      <c r="A52" s="30" t="s">
        <v>99</v>
      </c>
      <c r="B52" s="30" t="s">
        <v>100</v>
      </c>
      <c r="C52" s="30" t="s">
        <v>2</v>
      </c>
      <c r="D52" s="30">
        <v>158</v>
      </c>
      <c r="E52" s="30" t="s">
        <v>101</v>
      </c>
      <c r="F52" s="30" t="s">
        <v>102</v>
      </c>
      <c r="G52" s="30" t="s">
        <v>103</v>
      </c>
      <c r="H52" s="30" t="s">
        <v>104</v>
      </c>
      <c r="I52" s="30" t="s">
        <v>105</v>
      </c>
      <c r="J52" s="30" t="s">
        <v>106</v>
      </c>
      <c r="K52" s="30" t="s">
        <v>1373</v>
      </c>
      <c r="L52" s="30" t="s">
        <v>1372</v>
      </c>
      <c r="M52" s="30" t="s">
        <v>36</v>
      </c>
      <c r="N52" s="30" t="s">
        <v>109</v>
      </c>
      <c r="O52" s="30">
        <v>8.0299999999999905</v>
      </c>
    </row>
    <row r="53" spans="1:15">
      <c r="A53" s="30" t="s">
        <v>99</v>
      </c>
      <c r="B53" s="30" t="s">
        <v>100</v>
      </c>
      <c r="C53" s="30" t="s">
        <v>2</v>
      </c>
      <c r="D53" s="30">
        <v>158</v>
      </c>
      <c r="E53" s="30" t="s">
        <v>101</v>
      </c>
      <c r="F53" s="30" t="s">
        <v>102</v>
      </c>
      <c r="G53" s="30" t="s">
        <v>103</v>
      </c>
      <c r="H53" s="30" t="s">
        <v>104</v>
      </c>
      <c r="I53" s="30" t="s">
        <v>105</v>
      </c>
      <c r="J53" s="30" t="s">
        <v>106</v>
      </c>
      <c r="K53" s="30" t="s">
        <v>1371</v>
      </c>
      <c r="L53" s="30" t="s">
        <v>1370</v>
      </c>
      <c r="M53" s="30" t="s">
        <v>36</v>
      </c>
      <c r="N53" s="30" t="s">
        <v>109</v>
      </c>
      <c r="O53" s="30">
        <v>8.0299999999999905</v>
      </c>
    </row>
    <row r="54" spans="1:15">
      <c r="A54" s="30" t="s">
        <v>99</v>
      </c>
      <c r="B54" s="30" t="s">
        <v>100</v>
      </c>
      <c r="C54" s="30" t="s">
        <v>2</v>
      </c>
      <c r="D54" s="30">
        <v>158</v>
      </c>
      <c r="E54" s="30" t="s">
        <v>101</v>
      </c>
      <c r="F54" s="30" t="s">
        <v>102</v>
      </c>
      <c r="G54" s="30" t="s">
        <v>103</v>
      </c>
      <c r="H54" s="30" t="s">
        <v>104</v>
      </c>
      <c r="I54" s="30" t="s">
        <v>105</v>
      </c>
      <c r="J54" s="30" t="s">
        <v>106</v>
      </c>
      <c r="K54" s="30" t="s">
        <v>1369</v>
      </c>
      <c r="L54" s="30" t="s">
        <v>1368</v>
      </c>
      <c r="M54" s="30" t="s">
        <v>36</v>
      </c>
      <c r="N54" s="30" t="s">
        <v>109</v>
      </c>
      <c r="O54" s="30">
        <v>8.0299999999999905</v>
      </c>
    </row>
    <row r="55" spans="1:15">
      <c r="A55" s="30" t="s">
        <v>99</v>
      </c>
      <c r="B55" s="30" t="s">
        <v>100</v>
      </c>
      <c r="C55" s="30" t="s">
        <v>2</v>
      </c>
      <c r="D55" s="30">
        <v>158</v>
      </c>
      <c r="E55" s="30" t="s">
        <v>101</v>
      </c>
      <c r="F55" s="30" t="s">
        <v>102</v>
      </c>
      <c r="G55" s="30" t="s">
        <v>103</v>
      </c>
      <c r="H55" s="30" t="s">
        <v>104</v>
      </c>
      <c r="I55" s="30" t="s">
        <v>105</v>
      </c>
      <c r="J55" s="30" t="s">
        <v>106</v>
      </c>
      <c r="K55" s="30" t="s">
        <v>1367</v>
      </c>
      <c r="L55" s="30" t="s">
        <v>1366</v>
      </c>
      <c r="M55" s="30" t="s">
        <v>36</v>
      </c>
      <c r="N55" s="30" t="s">
        <v>109</v>
      </c>
      <c r="O55" s="30">
        <v>8.0299999999999905</v>
      </c>
    </row>
    <row r="56" spans="1:15">
      <c r="A56" s="30" t="s">
        <v>99</v>
      </c>
      <c r="B56" s="30" t="s">
        <v>100</v>
      </c>
      <c r="C56" s="30" t="s">
        <v>2</v>
      </c>
      <c r="D56" s="30">
        <v>158</v>
      </c>
      <c r="E56" s="30" t="s">
        <v>101</v>
      </c>
      <c r="F56" s="30" t="s">
        <v>102</v>
      </c>
      <c r="G56" s="30" t="s">
        <v>103</v>
      </c>
      <c r="H56" s="30" t="s">
        <v>104</v>
      </c>
      <c r="I56" s="30" t="s">
        <v>105</v>
      </c>
      <c r="J56" s="30" t="s">
        <v>106</v>
      </c>
      <c r="K56" s="30" t="s">
        <v>1365</v>
      </c>
      <c r="L56" s="30" t="s">
        <v>1364</v>
      </c>
      <c r="M56" s="30" t="s">
        <v>36</v>
      </c>
      <c r="N56" s="30" t="s">
        <v>109</v>
      </c>
      <c r="O56" s="30">
        <v>8.2200000000000006</v>
      </c>
    </row>
    <row r="57" spans="1:15">
      <c r="A57" s="30" t="s">
        <v>99</v>
      </c>
      <c r="B57" s="30" t="s">
        <v>100</v>
      </c>
      <c r="C57" s="30" t="s">
        <v>2</v>
      </c>
      <c r="D57" s="30">
        <v>158</v>
      </c>
      <c r="E57" s="30" t="s">
        <v>101</v>
      </c>
      <c r="F57" s="30" t="s">
        <v>102</v>
      </c>
      <c r="G57" s="30" t="s">
        <v>103</v>
      </c>
      <c r="H57" s="30" t="s">
        <v>104</v>
      </c>
      <c r="I57" s="30" t="s">
        <v>105</v>
      </c>
      <c r="J57" s="30" t="s">
        <v>106</v>
      </c>
      <c r="K57" s="30" t="s">
        <v>1363</v>
      </c>
      <c r="L57" s="30" t="s">
        <v>1362</v>
      </c>
      <c r="M57" s="30" t="s">
        <v>36</v>
      </c>
      <c r="N57" s="30" t="s">
        <v>109</v>
      </c>
      <c r="O57" s="30">
        <v>8.4</v>
      </c>
    </row>
    <row r="58" spans="1:15">
      <c r="A58" s="30" t="s">
        <v>99</v>
      </c>
      <c r="B58" s="30" t="s">
        <v>100</v>
      </c>
      <c r="C58" s="30" t="s">
        <v>2</v>
      </c>
      <c r="D58" s="30">
        <v>158</v>
      </c>
      <c r="E58" s="30" t="s">
        <v>101</v>
      </c>
      <c r="F58" s="30" t="s">
        <v>102</v>
      </c>
      <c r="G58" s="30" t="s">
        <v>103</v>
      </c>
      <c r="H58" s="30" t="s">
        <v>104</v>
      </c>
      <c r="I58" s="30" t="s">
        <v>105</v>
      </c>
      <c r="J58" s="30" t="s">
        <v>106</v>
      </c>
      <c r="K58" s="30" t="s">
        <v>1361</v>
      </c>
      <c r="L58" s="30" t="s">
        <v>1360</v>
      </c>
      <c r="M58" s="30" t="s">
        <v>36</v>
      </c>
      <c r="N58" s="30" t="s">
        <v>109</v>
      </c>
      <c r="O58" s="30">
        <v>8.4</v>
      </c>
    </row>
    <row r="59" spans="1:15">
      <c r="A59" s="30" t="s">
        <v>99</v>
      </c>
      <c r="B59" s="30" t="s">
        <v>100</v>
      </c>
      <c r="C59" s="30" t="s">
        <v>2</v>
      </c>
      <c r="D59" s="30">
        <v>158</v>
      </c>
      <c r="E59" s="30" t="s">
        <v>101</v>
      </c>
      <c r="F59" s="30" t="s">
        <v>102</v>
      </c>
      <c r="G59" s="30" t="s">
        <v>103</v>
      </c>
      <c r="H59" s="30" t="s">
        <v>104</v>
      </c>
      <c r="I59" s="30" t="s">
        <v>105</v>
      </c>
      <c r="J59" s="30" t="s">
        <v>106</v>
      </c>
      <c r="K59" s="30" t="s">
        <v>1359</v>
      </c>
      <c r="L59" s="30" t="s">
        <v>1358</v>
      </c>
      <c r="M59" s="30" t="s">
        <v>36</v>
      </c>
      <c r="N59" s="30" t="s">
        <v>109</v>
      </c>
      <c r="O59" s="30">
        <v>8.58</v>
      </c>
    </row>
    <row r="60" spans="1:15">
      <c r="A60" s="30" t="s">
        <v>99</v>
      </c>
      <c r="B60" s="30" t="s">
        <v>100</v>
      </c>
      <c r="C60" s="30" t="s">
        <v>2</v>
      </c>
      <c r="D60" s="30">
        <v>158</v>
      </c>
      <c r="E60" s="30" t="s">
        <v>101</v>
      </c>
      <c r="F60" s="30" t="s">
        <v>102</v>
      </c>
      <c r="G60" s="30" t="s">
        <v>103</v>
      </c>
      <c r="H60" s="30" t="s">
        <v>104</v>
      </c>
      <c r="I60" s="30" t="s">
        <v>105</v>
      </c>
      <c r="J60" s="30" t="s">
        <v>106</v>
      </c>
      <c r="K60" s="30" t="s">
        <v>1357</v>
      </c>
      <c r="L60" s="30" t="s">
        <v>1356</v>
      </c>
      <c r="M60" s="30" t="s">
        <v>36</v>
      </c>
      <c r="N60" s="30" t="s">
        <v>109</v>
      </c>
      <c r="O60" s="30">
        <v>8.7599999999999891</v>
      </c>
    </row>
    <row r="61" spans="1:15">
      <c r="A61" s="30" t="s">
        <v>99</v>
      </c>
      <c r="B61" s="30" t="s">
        <v>100</v>
      </c>
      <c r="C61" s="30" t="s">
        <v>2</v>
      </c>
      <c r="D61" s="30">
        <v>158</v>
      </c>
      <c r="E61" s="30" t="s">
        <v>101</v>
      </c>
      <c r="F61" s="30" t="s">
        <v>102</v>
      </c>
      <c r="G61" s="30" t="s">
        <v>103</v>
      </c>
      <c r="H61" s="30" t="s">
        <v>104</v>
      </c>
      <c r="I61" s="30" t="s">
        <v>105</v>
      </c>
      <c r="J61" s="30" t="s">
        <v>106</v>
      </c>
      <c r="K61" s="30" t="s">
        <v>1355</v>
      </c>
      <c r="L61" s="30" t="s">
        <v>1354</v>
      </c>
      <c r="M61" s="30" t="s">
        <v>36</v>
      </c>
      <c r="N61" s="30" t="s">
        <v>109</v>
      </c>
      <c r="O61" s="30">
        <v>8.7599999999999891</v>
      </c>
    </row>
    <row r="62" spans="1:15">
      <c r="A62" s="30" t="s">
        <v>99</v>
      </c>
      <c r="B62" s="30" t="s">
        <v>100</v>
      </c>
      <c r="C62" s="30" t="s">
        <v>2</v>
      </c>
      <c r="D62" s="30">
        <v>158</v>
      </c>
      <c r="E62" s="30" t="s">
        <v>101</v>
      </c>
      <c r="F62" s="30" t="s">
        <v>102</v>
      </c>
      <c r="G62" s="30" t="s">
        <v>103</v>
      </c>
      <c r="H62" s="30" t="s">
        <v>104</v>
      </c>
      <c r="I62" s="30" t="s">
        <v>105</v>
      </c>
      <c r="J62" s="30" t="s">
        <v>106</v>
      </c>
      <c r="K62" s="30" t="s">
        <v>1353</v>
      </c>
      <c r="L62" s="30" t="s">
        <v>1352</v>
      </c>
      <c r="M62" s="30" t="s">
        <v>36</v>
      </c>
      <c r="N62" s="30" t="s">
        <v>109</v>
      </c>
      <c r="O62" s="30">
        <v>8.7599999999999891</v>
      </c>
    </row>
    <row r="63" spans="1:15">
      <c r="A63" s="30" t="s">
        <v>99</v>
      </c>
      <c r="B63" s="30" t="s">
        <v>100</v>
      </c>
      <c r="C63" s="30" t="s">
        <v>2</v>
      </c>
      <c r="D63" s="30">
        <v>158</v>
      </c>
      <c r="E63" s="30" t="s">
        <v>101</v>
      </c>
      <c r="F63" s="30" t="s">
        <v>102</v>
      </c>
      <c r="G63" s="30" t="s">
        <v>103</v>
      </c>
      <c r="H63" s="30" t="s">
        <v>104</v>
      </c>
      <c r="I63" s="30" t="s">
        <v>105</v>
      </c>
      <c r="J63" s="30" t="s">
        <v>106</v>
      </c>
      <c r="K63" s="30" t="s">
        <v>1351</v>
      </c>
      <c r="L63" s="30" t="s">
        <v>1350</v>
      </c>
      <c r="M63" s="30" t="s">
        <v>36</v>
      </c>
      <c r="N63" s="30" t="s">
        <v>109</v>
      </c>
      <c r="O63" s="30">
        <v>8.7599999999999891</v>
      </c>
    </row>
    <row r="64" spans="1:15">
      <c r="A64" s="30" t="s">
        <v>99</v>
      </c>
      <c r="B64" s="30" t="s">
        <v>100</v>
      </c>
      <c r="C64" s="30" t="s">
        <v>2</v>
      </c>
      <c r="D64" s="30">
        <v>158</v>
      </c>
      <c r="E64" s="30" t="s">
        <v>101</v>
      </c>
      <c r="F64" s="30" t="s">
        <v>102</v>
      </c>
      <c r="G64" s="30" t="s">
        <v>103</v>
      </c>
      <c r="H64" s="30" t="s">
        <v>104</v>
      </c>
      <c r="I64" s="30" t="s">
        <v>105</v>
      </c>
      <c r="J64" s="30" t="s">
        <v>106</v>
      </c>
      <c r="K64" s="30" t="s">
        <v>1349</v>
      </c>
      <c r="L64" s="30" t="s">
        <v>1348</v>
      </c>
      <c r="M64" s="30" t="s">
        <v>36</v>
      </c>
      <c r="N64" s="30" t="s">
        <v>109</v>
      </c>
      <c r="O64" s="30">
        <v>8.7599999999999891</v>
      </c>
    </row>
    <row r="65" spans="1:15">
      <c r="A65" s="30" t="s">
        <v>99</v>
      </c>
      <c r="B65" s="30" t="s">
        <v>100</v>
      </c>
      <c r="C65" s="30" t="s">
        <v>2</v>
      </c>
      <c r="D65" s="30">
        <v>158</v>
      </c>
      <c r="E65" s="30" t="s">
        <v>101</v>
      </c>
      <c r="F65" s="30" t="s">
        <v>102</v>
      </c>
      <c r="G65" s="30" t="s">
        <v>103</v>
      </c>
      <c r="H65" s="30" t="s">
        <v>104</v>
      </c>
      <c r="I65" s="30" t="s">
        <v>105</v>
      </c>
      <c r="J65" s="30" t="s">
        <v>106</v>
      </c>
      <c r="K65" s="30" t="s">
        <v>1347</v>
      </c>
      <c r="L65" s="30" t="s">
        <v>1346</v>
      </c>
      <c r="M65" s="30" t="s">
        <v>36</v>
      </c>
      <c r="N65" s="30" t="s">
        <v>109</v>
      </c>
      <c r="O65" s="30">
        <v>8.7599999999999891</v>
      </c>
    </row>
    <row r="66" spans="1:15">
      <c r="A66" s="30" t="s">
        <v>99</v>
      </c>
      <c r="B66" s="30" t="s">
        <v>100</v>
      </c>
      <c r="C66" s="30" t="s">
        <v>2</v>
      </c>
      <c r="D66" s="30">
        <v>158</v>
      </c>
      <c r="E66" s="30" t="s">
        <v>101</v>
      </c>
      <c r="F66" s="30" t="s">
        <v>102</v>
      </c>
      <c r="G66" s="30" t="s">
        <v>103</v>
      </c>
      <c r="H66" s="30" t="s">
        <v>104</v>
      </c>
      <c r="I66" s="30" t="s">
        <v>105</v>
      </c>
      <c r="J66" s="30" t="s">
        <v>106</v>
      </c>
      <c r="K66" s="30" t="s">
        <v>1345</v>
      </c>
      <c r="L66" s="30" t="s">
        <v>1344</v>
      </c>
      <c r="M66" s="30" t="s">
        <v>36</v>
      </c>
      <c r="N66" s="30" t="s">
        <v>109</v>
      </c>
      <c r="O66" s="30">
        <v>8.7599999999999891</v>
      </c>
    </row>
    <row r="67" spans="1:15">
      <c r="A67" s="30" t="s">
        <v>99</v>
      </c>
      <c r="B67" s="30" t="s">
        <v>100</v>
      </c>
      <c r="C67" s="30" t="s">
        <v>2</v>
      </c>
      <c r="D67" s="30">
        <v>158</v>
      </c>
      <c r="E67" s="30" t="s">
        <v>101</v>
      </c>
      <c r="F67" s="30" t="s">
        <v>102</v>
      </c>
      <c r="G67" s="30" t="s">
        <v>103</v>
      </c>
      <c r="H67" s="30" t="s">
        <v>104</v>
      </c>
      <c r="I67" s="30" t="s">
        <v>105</v>
      </c>
      <c r="J67" s="30" t="s">
        <v>106</v>
      </c>
      <c r="K67" s="30" t="s">
        <v>1343</v>
      </c>
      <c r="L67" s="30" t="s">
        <v>1342</v>
      </c>
      <c r="M67" s="30" t="s">
        <v>36</v>
      </c>
      <c r="N67" s="30" t="s">
        <v>109</v>
      </c>
      <c r="O67" s="30">
        <v>8.7599999999999891</v>
      </c>
    </row>
    <row r="68" spans="1:15">
      <c r="A68" s="30" t="s">
        <v>99</v>
      </c>
      <c r="B68" s="30" t="s">
        <v>100</v>
      </c>
      <c r="C68" s="30" t="s">
        <v>2</v>
      </c>
      <c r="D68" s="30">
        <v>158</v>
      </c>
      <c r="E68" s="30" t="s">
        <v>101</v>
      </c>
      <c r="F68" s="30" t="s">
        <v>102</v>
      </c>
      <c r="G68" s="30" t="s">
        <v>103</v>
      </c>
      <c r="H68" s="30" t="s">
        <v>104</v>
      </c>
      <c r="I68" s="30" t="s">
        <v>105</v>
      </c>
      <c r="J68" s="30" t="s">
        <v>106</v>
      </c>
      <c r="K68" s="30" t="s">
        <v>1341</v>
      </c>
      <c r="L68" s="30" t="s">
        <v>1340</v>
      </c>
      <c r="M68" s="30" t="s">
        <v>36</v>
      </c>
      <c r="N68" s="30" t="s">
        <v>109</v>
      </c>
      <c r="O68" s="30">
        <v>8.7599999999999891</v>
      </c>
    </row>
    <row r="69" spans="1:15">
      <c r="A69" s="30" t="s">
        <v>99</v>
      </c>
      <c r="B69" s="30" t="s">
        <v>100</v>
      </c>
      <c r="C69" s="30" t="s">
        <v>2</v>
      </c>
      <c r="D69" s="30">
        <v>158</v>
      </c>
      <c r="E69" s="30" t="s">
        <v>101</v>
      </c>
      <c r="F69" s="30" t="s">
        <v>102</v>
      </c>
      <c r="G69" s="30" t="s">
        <v>103</v>
      </c>
      <c r="H69" s="30" t="s">
        <v>104</v>
      </c>
      <c r="I69" s="30" t="s">
        <v>105</v>
      </c>
      <c r="J69" s="30" t="s">
        <v>106</v>
      </c>
      <c r="K69" s="30" t="s">
        <v>1339</v>
      </c>
      <c r="L69" s="30" t="s">
        <v>1338</v>
      </c>
      <c r="M69" s="30" t="s">
        <v>36</v>
      </c>
      <c r="N69" s="30" t="s">
        <v>109</v>
      </c>
      <c r="O69" s="30">
        <v>8.7599999999999891</v>
      </c>
    </row>
    <row r="70" spans="1:15">
      <c r="A70" s="30" t="s">
        <v>99</v>
      </c>
      <c r="B70" s="30" t="s">
        <v>100</v>
      </c>
      <c r="C70" s="30" t="s">
        <v>2</v>
      </c>
      <c r="D70" s="30">
        <v>158</v>
      </c>
      <c r="E70" s="30" t="s">
        <v>101</v>
      </c>
      <c r="F70" s="30" t="s">
        <v>102</v>
      </c>
      <c r="G70" s="30" t="s">
        <v>103</v>
      </c>
      <c r="H70" s="30" t="s">
        <v>104</v>
      </c>
      <c r="I70" s="30" t="s">
        <v>105</v>
      </c>
      <c r="J70" s="30" t="s">
        <v>106</v>
      </c>
      <c r="K70" s="30" t="s">
        <v>1337</v>
      </c>
      <c r="L70" s="30" t="s">
        <v>1336</v>
      </c>
      <c r="M70" s="30" t="s">
        <v>36</v>
      </c>
      <c r="N70" s="30" t="s">
        <v>109</v>
      </c>
      <c r="O70" s="30">
        <v>8.7599999999999891</v>
      </c>
    </row>
    <row r="71" spans="1:15">
      <c r="A71" s="30" t="s">
        <v>99</v>
      </c>
      <c r="B71" s="30" t="s">
        <v>100</v>
      </c>
      <c r="C71" s="30" t="s">
        <v>2</v>
      </c>
      <c r="D71" s="30">
        <v>158</v>
      </c>
      <c r="E71" s="30" t="s">
        <v>101</v>
      </c>
      <c r="F71" s="30" t="s">
        <v>102</v>
      </c>
      <c r="G71" s="30" t="s">
        <v>103</v>
      </c>
      <c r="H71" s="30" t="s">
        <v>104</v>
      </c>
      <c r="I71" s="30" t="s">
        <v>105</v>
      </c>
      <c r="J71" s="30" t="s">
        <v>106</v>
      </c>
      <c r="K71" s="30" t="s">
        <v>1335</v>
      </c>
      <c r="L71" s="30" t="s">
        <v>1334</v>
      </c>
      <c r="M71" s="30" t="s">
        <v>36</v>
      </c>
      <c r="N71" s="30" t="s">
        <v>109</v>
      </c>
      <c r="O71" s="30">
        <v>8.58</v>
      </c>
    </row>
    <row r="72" spans="1:15">
      <c r="A72" s="30" t="s">
        <v>99</v>
      </c>
      <c r="B72" s="30" t="s">
        <v>100</v>
      </c>
      <c r="C72" s="30" t="s">
        <v>2</v>
      </c>
      <c r="D72" s="30">
        <v>158</v>
      </c>
      <c r="E72" s="30" t="s">
        <v>101</v>
      </c>
      <c r="F72" s="30" t="s">
        <v>102</v>
      </c>
      <c r="G72" s="30" t="s">
        <v>103</v>
      </c>
      <c r="H72" s="30" t="s">
        <v>104</v>
      </c>
      <c r="I72" s="30" t="s">
        <v>105</v>
      </c>
      <c r="J72" s="30" t="s">
        <v>106</v>
      </c>
      <c r="K72" s="30" t="s">
        <v>1333</v>
      </c>
      <c r="L72" s="30" t="s">
        <v>1332</v>
      </c>
      <c r="M72" s="30" t="s">
        <v>36</v>
      </c>
      <c r="N72" s="30" t="s">
        <v>109</v>
      </c>
      <c r="O72" s="30">
        <v>8.2200000000000006</v>
      </c>
    </row>
    <row r="73" spans="1:15">
      <c r="A73" s="30" t="s">
        <v>99</v>
      </c>
      <c r="B73" s="30" t="s">
        <v>100</v>
      </c>
      <c r="C73" s="30" t="s">
        <v>2</v>
      </c>
      <c r="D73" s="30">
        <v>158</v>
      </c>
      <c r="E73" s="30" t="s">
        <v>101</v>
      </c>
      <c r="F73" s="30" t="s">
        <v>102</v>
      </c>
      <c r="G73" s="30" t="s">
        <v>103</v>
      </c>
      <c r="H73" s="30" t="s">
        <v>104</v>
      </c>
      <c r="I73" s="30" t="s">
        <v>105</v>
      </c>
      <c r="J73" s="30" t="s">
        <v>106</v>
      </c>
      <c r="K73" s="30" t="s">
        <v>1331</v>
      </c>
      <c r="L73" s="30" t="s">
        <v>1330</v>
      </c>
      <c r="M73" s="30" t="s">
        <v>36</v>
      </c>
      <c r="N73" s="30" t="s">
        <v>109</v>
      </c>
      <c r="O73" s="30">
        <v>10.41</v>
      </c>
    </row>
    <row r="74" spans="1:15">
      <c r="A74" s="30" t="s">
        <v>99</v>
      </c>
      <c r="B74" s="30" t="s">
        <v>100</v>
      </c>
      <c r="C74" s="30" t="s">
        <v>2</v>
      </c>
      <c r="D74" s="30">
        <v>158</v>
      </c>
      <c r="E74" s="30" t="s">
        <v>101</v>
      </c>
      <c r="F74" s="30" t="s">
        <v>102</v>
      </c>
      <c r="G74" s="30" t="s">
        <v>103</v>
      </c>
      <c r="H74" s="30" t="s">
        <v>104</v>
      </c>
      <c r="I74" s="30" t="s">
        <v>105</v>
      </c>
      <c r="J74" s="30" t="s">
        <v>106</v>
      </c>
      <c r="K74" s="30" t="s">
        <v>1329</v>
      </c>
      <c r="L74" s="30" t="s">
        <v>1328</v>
      </c>
      <c r="M74" s="30" t="s">
        <v>36</v>
      </c>
      <c r="N74" s="30" t="s">
        <v>109</v>
      </c>
      <c r="O74" s="30">
        <v>8.0299999999999905</v>
      </c>
    </row>
    <row r="75" spans="1:15">
      <c r="A75" s="30" t="s">
        <v>99</v>
      </c>
      <c r="B75" s="30" t="s">
        <v>100</v>
      </c>
      <c r="C75" s="30" t="s">
        <v>2</v>
      </c>
      <c r="D75" s="30">
        <v>158</v>
      </c>
      <c r="E75" s="30" t="s">
        <v>101</v>
      </c>
      <c r="F75" s="30" t="s">
        <v>102</v>
      </c>
      <c r="G75" s="30" t="s">
        <v>103</v>
      </c>
      <c r="H75" s="30" t="s">
        <v>104</v>
      </c>
      <c r="I75" s="30" t="s">
        <v>105</v>
      </c>
      <c r="J75" s="30" t="s">
        <v>106</v>
      </c>
      <c r="K75" s="30" t="s">
        <v>1327</v>
      </c>
      <c r="L75" s="30" t="s">
        <v>1326</v>
      </c>
      <c r="M75" s="30" t="s">
        <v>36</v>
      </c>
      <c r="N75" s="30" t="s">
        <v>109</v>
      </c>
      <c r="O75" s="30">
        <v>8.0299999999999905</v>
      </c>
    </row>
    <row r="76" spans="1:15">
      <c r="A76" s="30" t="s">
        <v>99</v>
      </c>
      <c r="B76" s="30" t="s">
        <v>100</v>
      </c>
      <c r="C76" s="30" t="s">
        <v>2</v>
      </c>
      <c r="D76" s="30">
        <v>158</v>
      </c>
      <c r="E76" s="30" t="s">
        <v>101</v>
      </c>
      <c r="F76" s="30" t="s">
        <v>102</v>
      </c>
      <c r="G76" s="30" t="s">
        <v>103</v>
      </c>
      <c r="H76" s="30" t="s">
        <v>104</v>
      </c>
      <c r="I76" s="30" t="s">
        <v>105</v>
      </c>
      <c r="J76" s="30" t="s">
        <v>106</v>
      </c>
      <c r="K76" s="30" t="s">
        <v>1325</v>
      </c>
      <c r="L76" s="30" t="s">
        <v>1324</v>
      </c>
      <c r="M76" s="30" t="s">
        <v>36</v>
      </c>
      <c r="N76" s="30" t="s">
        <v>109</v>
      </c>
      <c r="O76" s="30">
        <v>8.4</v>
      </c>
    </row>
    <row r="77" spans="1:15">
      <c r="A77" s="30" t="s">
        <v>99</v>
      </c>
      <c r="B77" s="30" t="s">
        <v>100</v>
      </c>
      <c r="C77" s="30" t="s">
        <v>2</v>
      </c>
      <c r="D77" s="30">
        <v>158</v>
      </c>
      <c r="E77" s="30" t="s">
        <v>101</v>
      </c>
      <c r="F77" s="30" t="s">
        <v>102</v>
      </c>
      <c r="G77" s="30" t="s">
        <v>103</v>
      </c>
      <c r="H77" s="30" t="s">
        <v>104</v>
      </c>
      <c r="I77" s="30" t="s">
        <v>105</v>
      </c>
      <c r="J77" s="30" t="s">
        <v>106</v>
      </c>
      <c r="K77" s="30" t="s">
        <v>1323</v>
      </c>
      <c r="L77" s="30" t="s">
        <v>1322</v>
      </c>
      <c r="M77" s="30" t="s">
        <v>36</v>
      </c>
      <c r="N77" s="30" t="s">
        <v>109</v>
      </c>
      <c r="O77" s="30">
        <v>7.2999999999999901</v>
      </c>
    </row>
    <row r="78" spans="1:15">
      <c r="A78" s="30" t="s">
        <v>99</v>
      </c>
      <c r="B78" s="30" t="s">
        <v>100</v>
      </c>
      <c r="C78" s="30" t="s">
        <v>2</v>
      </c>
      <c r="D78" s="30">
        <v>158</v>
      </c>
      <c r="E78" s="30" t="s">
        <v>101</v>
      </c>
      <c r="F78" s="30" t="s">
        <v>102</v>
      </c>
      <c r="G78" s="30" t="s">
        <v>103</v>
      </c>
      <c r="H78" s="30" t="s">
        <v>104</v>
      </c>
      <c r="I78" s="30" t="s">
        <v>105</v>
      </c>
      <c r="J78" s="30" t="s">
        <v>106</v>
      </c>
      <c r="K78" s="30" t="s">
        <v>1321</v>
      </c>
      <c r="L78" s="30" t="s">
        <v>1320</v>
      </c>
      <c r="M78" s="30" t="s">
        <v>36</v>
      </c>
      <c r="N78" s="30" t="s">
        <v>109</v>
      </c>
      <c r="O78" s="30">
        <v>6.94</v>
      </c>
    </row>
    <row r="79" spans="1:15">
      <c r="A79" s="30" t="s">
        <v>99</v>
      </c>
      <c r="B79" s="30" t="s">
        <v>100</v>
      </c>
      <c r="C79" s="30" t="s">
        <v>2</v>
      </c>
      <c r="D79" s="30">
        <v>158</v>
      </c>
      <c r="E79" s="30" t="s">
        <v>101</v>
      </c>
      <c r="F79" s="30" t="s">
        <v>102</v>
      </c>
      <c r="G79" s="30" t="s">
        <v>103</v>
      </c>
      <c r="H79" s="30" t="s">
        <v>104</v>
      </c>
      <c r="I79" s="30" t="s">
        <v>105</v>
      </c>
      <c r="J79" s="30" t="s">
        <v>106</v>
      </c>
      <c r="K79" s="30" t="s">
        <v>1319</v>
      </c>
      <c r="L79" s="30" t="s">
        <v>1318</v>
      </c>
      <c r="M79" s="30" t="s">
        <v>36</v>
      </c>
      <c r="N79" s="30" t="s">
        <v>109</v>
      </c>
      <c r="O79" s="30">
        <v>7.2999999999999901</v>
      </c>
    </row>
    <row r="80" spans="1:15">
      <c r="A80" s="30" t="s">
        <v>99</v>
      </c>
      <c r="B80" s="30" t="s">
        <v>100</v>
      </c>
      <c r="C80" s="30" t="s">
        <v>2</v>
      </c>
      <c r="D80" s="30">
        <v>158</v>
      </c>
      <c r="E80" s="30" t="s">
        <v>101</v>
      </c>
      <c r="F80" s="30" t="s">
        <v>102</v>
      </c>
      <c r="G80" s="30" t="s">
        <v>103</v>
      </c>
      <c r="H80" s="30" t="s">
        <v>104</v>
      </c>
      <c r="I80" s="30" t="s">
        <v>105</v>
      </c>
      <c r="J80" s="30" t="s">
        <v>106</v>
      </c>
      <c r="K80" s="30" t="s">
        <v>1317</v>
      </c>
      <c r="L80" s="30" t="s">
        <v>1316</v>
      </c>
      <c r="M80" s="30" t="s">
        <v>36</v>
      </c>
      <c r="N80" s="30" t="s">
        <v>109</v>
      </c>
      <c r="O80" s="30">
        <v>7.2999999999999901</v>
      </c>
    </row>
    <row r="81" spans="1:15">
      <c r="A81" s="30" t="s">
        <v>99</v>
      </c>
      <c r="B81" s="30" t="s">
        <v>100</v>
      </c>
      <c r="C81" s="30" t="s">
        <v>2</v>
      </c>
      <c r="D81" s="30">
        <v>158</v>
      </c>
      <c r="E81" s="30" t="s">
        <v>101</v>
      </c>
      <c r="F81" s="30" t="s">
        <v>102</v>
      </c>
      <c r="G81" s="30" t="s">
        <v>103</v>
      </c>
      <c r="H81" s="30" t="s">
        <v>104</v>
      </c>
      <c r="I81" s="30" t="s">
        <v>105</v>
      </c>
      <c r="J81" s="30" t="s">
        <v>106</v>
      </c>
      <c r="K81" s="30" t="s">
        <v>1315</v>
      </c>
      <c r="L81" s="30" t="s">
        <v>1314</v>
      </c>
      <c r="M81" s="30" t="s">
        <v>36</v>
      </c>
      <c r="N81" s="30" t="s">
        <v>109</v>
      </c>
      <c r="O81" s="30">
        <v>7.2999999999999901</v>
      </c>
    </row>
    <row r="82" spans="1:15">
      <c r="A82" s="30" t="s">
        <v>99</v>
      </c>
      <c r="B82" s="30" t="s">
        <v>100</v>
      </c>
      <c r="C82" s="30" t="s">
        <v>2</v>
      </c>
      <c r="D82" s="30">
        <v>158</v>
      </c>
      <c r="E82" s="30" t="s">
        <v>101</v>
      </c>
      <c r="F82" s="30" t="s">
        <v>102</v>
      </c>
      <c r="G82" s="30" t="s">
        <v>103</v>
      </c>
      <c r="H82" s="30" t="s">
        <v>104</v>
      </c>
      <c r="I82" s="30" t="s">
        <v>105</v>
      </c>
      <c r="J82" s="30" t="s">
        <v>106</v>
      </c>
      <c r="K82" s="30" t="s">
        <v>1313</v>
      </c>
      <c r="L82" s="30" t="s">
        <v>1312</v>
      </c>
      <c r="M82" s="30" t="s">
        <v>36</v>
      </c>
      <c r="N82" s="30" t="s">
        <v>109</v>
      </c>
      <c r="O82" s="30">
        <v>7.2999999999999901</v>
      </c>
    </row>
    <row r="83" spans="1:15">
      <c r="A83" s="30" t="s">
        <v>99</v>
      </c>
      <c r="B83" s="30" t="s">
        <v>100</v>
      </c>
      <c r="C83" s="30" t="s">
        <v>2</v>
      </c>
      <c r="D83" s="30">
        <v>158</v>
      </c>
      <c r="E83" s="30" t="s">
        <v>101</v>
      </c>
      <c r="F83" s="30" t="s">
        <v>102</v>
      </c>
      <c r="G83" s="30" t="s">
        <v>103</v>
      </c>
      <c r="H83" s="30" t="s">
        <v>104</v>
      </c>
      <c r="I83" s="30" t="s">
        <v>105</v>
      </c>
      <c r="J83" s="30" t="s">
        <v>106</v>
      </c>
      <c r="K83" s="30" t="s">
        <v>1311</v>
      </c>
      <c r="L83" s="30" t="s">
        <v>1310</v>
      </c>
      <c r="M83" s="30" t="s">
        <v>36</v>
      </c>
      <c r="N83" s="30" t="s">
        <v>109</v>
      </c>
      <c r="O83" s="30">
        <v>7.2999999999999901</v>
      </c>
    </row>
    <row r="84" spans="1:15">
      <c r="A84" s="30" t="s">
        <v>99</v>
      </c>
      <c r="B84" s="30" t="s">
        <v>100</v>
      </c>
      <c r="C84" s="30" t="s">
        <v>2</v>
      </c>
      <c r="D84" s="30">
        <v>158</v>
      </c>
      <c r="E84" s="30" t="s">
        <v>101</v>
      </c>
      <c r="F84" s="30" t="s">
        <v>102</v>
      </c>
      <c r="G84" s="30" t="s">
        <v>103</v>
      </c>
      <c r="H84" s="30" t="s">
        <v>104</v>
      </c>
      <c r="I84" s="30" t="s">
        <v>105</v>
      </c>
      <c r="J84" s="30" t="s">
        <v>106</v>
      </c>
      <c r="K84" s="30" t="s">
        <v>1309</v>
      </c>
      <c r="L84" s="30" t="s">
        <v>1308</v>
      </c>
      <c r="M84" s="30" t="s">
        <v>36</v>
      </c>
      <c r="N84" s="30" t="s">
        <v>109</v>
      </c>
      <c r="O84" s="30">
        <v>7.2999999999999901</v>
      </c>
    </row>
    <row r="85" spans="1:15">
      <c r="A85" s="30" t="s">
        <v>99</v>
      </c>
      <c r="B85" s="30" t="s">
        <v>100</v>
      </c>
      <c r="C85" s="30" t="s">
        <v>2</v>
      </c>
      <c r="D85" s="30">
        <v>158</v>
      </c>
      <c r="E85" s="30" t="s">
        <v>101</v>
      </c>
      <c r="F85" s="30" t="s">
        <v>102</v>
      </c>
      <c r="G85" s="30" t="s">
        <v>103</v>
      </c>
      <c r="H85" s="30" t="s">
        <v>104</v>
      </c>
      <c r="I85" s="30" t="s">
        <v>105</v>
      </c>
      <c r="J85" s="30" t="s">
        <v>106</v>
      </c>
      <c r="K85" s="30" t="s">
        <v>1307</v>
      </c>
      <c r="L85" s="30" t="s">
        <v>1306</v>
      </c>
      <c r="M85" s="30" t="s">
        <v>36</v>
      </c>
      <c r="N85" s="30" t="s">
        <v>109</v>
      </c>
      <c r="O85" s="30">
        <v>8.0299999999999905</v>
      </c>
    </row>
    <row r="86" spans="1:15">
      <c r="A86" s="30" t="s">
        <v>99</v>
      </c>
      <c r="B86" s="30" t="s">
        <v>100</v>
      </c>
      <c r="C86" s="30" t="s">
        <v>2</v>
      </c>
      <c r="D86" s="30">
        <v>158</v>
      </c>
      <c r="E86" s="30" t="s">
        <v>101</v>
      </c>
      <c r="F86" s="30" t="s">
        <v>102</v>
      </c>
      <c r="G86" s="30" t="s">
        <v>103</v>
      </c>
      <c r="H86" s="30" t="s">
        <v>104</v>
      </c>
      <c r="I86" s="30" t="s">
        <v>105</v>
      </c>
      <c r="J86" s="30" t="s">
        <v>106</v>
      </c>
      <c r="K86" s="30" t="s">
        <v>1305</v>
      </c>
      <c r="L86" s="30" t="s">
        <v>1304</v>
      </c>
      <c r="M86" s="30" t="s">
        <v>36</v>
      </c>
      <c r="N86" s="30" t="s">
        <v>109</v>
      </c>
      <c r="O86" s="30">
        <v>7.6699999999999902</v>
      </c>
    </row>
    <row r="87" spans="1:15">
      <c r="A87" s="30" t="s">
        <v>99</v>
      </c>
      <c r="B87" s="30" t="s">
        <v>100</v>
      </c>
      <c r="C87" s="30" t="s">
        <v>2</v>
      </c>
      <c r="D87" s="30">
        <v>158</v>
      </c>
      <c r="E87" s="30" t="s">
        <v>101</v>
      </c>
      <c r="F87" s="30" t="s">
        <v>102</v>
      </c>
      <c r="G87" s="30" t="s">
        <v>103</v>
      </c>
      <c r="H87" s="30" t="s">
        <v>104</v>
      </c>
      <c r="I87" s="30" t="s">
        <v>105</v>
      </c>
      <c r="J87" s="30" t="s">
        <v>106</v>
      </c>
      <c r="K87" s="30" t="s">
        <v>1303</v>
      </c>
      <c r="L87" s="30" t="s">
        <v>1302</v>
      </c>
      <c r="M87" s="30" t="s">
        <v>36</v>
      </c>
      <c r="N87" s="30" t="s">
        <v>109</v>
      </c>
      <c r="O87" s="30">
        <v>8.2100000000000009</v>
      </c>
    </row>
    <row r="88" spans="1:15">
      <c r="A88" s="30" t="s">
        <v>99</v>
      </c>
      <c r="B88" s="30" t="s">
        <v>100</v>
      </c>
      <c r="C88" s="30" t="s">
        <v>2</v>
      </c>
      <c r="D88" s="30">
        <v>158</v>
      </c>
      <c r="E88" s="30" t="s">
        <v>101</v>
      </c>
      <c r="F88" s="30" t="s">
        <v>102</v>
      </c>
      <c r="G88" s="30" t="s">
        <v>103</v>
      </c>
      <c r="H88" s="30" t="s">
        <v>104</v>
      </c>
      <c r="I88" s="30" t="s">
        <v>105</v>
      </c>
      <c r="J88" s="30" t="s">
        <v>106</v>
      </c>
      <c r="K88" s="30" t="s">
        <v>1301</v>
      </c>
      <c r="L88" s="30" t="s">
        <v>1300</v>
      </c>
      <c r="M88" s="30" t="s">
        <v>36</v>
      </c>
      <c r="N88" s="30" t="s">
        <v>109</v>
      </c>
      <c r="O88" s="30">
        <v>8.7599999999999891</v>
      </c>
    </row>
    <row r="89" spans="1:15">
      <c r="A89" s="30" t="s">
        <v>99</v>
      </c>
      <c r="B89" s="30" t="s">
        <v>100</v>
      </c>
      <c r="C89" s="30" t="s">
        <v>2</v>
      </c>
      <c r="D89" s="30">
        <v>158</v>
      </c>
      <c r="E89" s="30" t="s">
        <v>101</v>
      </c>
      <c r="F89" s="30" t="s">
        <v>102</v>
      </c>
      <c r="G89" s="30" t="s">
        <v>103</v>
      </c>
      <c r="H89" s="30" t="s">
        <v>104</v>
      </c>
      <c r="I89" s="30" t="s">
        <v>105</v>
      </c>
      <c r="J89" s="30" t="s">
        <v>106</v>
      </c>
      <c r="K89" s="30" t="s">
        <v>1299</v>
      </c>
      <c r="L89" s="30" t="s">
        <v>1298</v>
      </c>
      <c r="M89" s="30" t="s">
        <v>36</v>
      </c>
      <c r="N89" s="30" t="s">
        <v>109</v>
      </c>
      <c r="O89" s="30">
        <v>9.1300000000000008</v>
      </c>
    </row>
    <row r="90" spans="1:15">
      <c r="A90" s="30" t="s">
        <v>99</v>
      </c>
      <c r="B90" s="30" t="s">
        <v>100</v>
      </c>
      <c r="C90" s="30" t="s">
        <v>2</v>
      </c>
      <c r="D90" s="30">
        <v>158</v>
      </c>
      <c r="E90" s="30" t="s">
        <v>101</v>
      </c>
      <c r="F90" s="30" t="s">
        <v>102</v>
      </c>
      <c r="G90" s="30" t="s">
        <v>103</v>
      </c>
      <c r="H90" s="30" t="s">
        <v>104</v>
      </c>
      <c r="I90" s="30" t="s">
        <v>105</v>
      </c>
      <c r="J90" s="30" t="s">
        <v>106</v>
      </c>
      <c r="K90" s="30" t="s">
        <v>1297</v>
      </c>
      <c r="L90" s="30" t="s">
        <v>1296</v>
      </c>
      <c r="M90" s="30" t="s">
        <v>36</v>
      </c>
      <c r="N90" s="30" t="s">
        <v>109</v>
      </c>
      <c r="O90" s="30">
        <v>9.49</v>
      </c>
    </row>
    <row r="91" spans="1:15">
      <c r="A91" s="30" t="s">
        <v>99</v>
      </c>
      <c r="B91" s="30" t="s">
        <v>100</v>
      </c>
      <c r="C91" s="30" t="s">
        <v>2</v>
      </c>
      <c r="D91" s="30">
        <v>158</v>
      </c>
      <c r="E91" s="30" t="s">
        <v>101</v>
      </c>
      <c r="F91" s="30" t="s">
        <v>102</v>
      </c>
      <c r="G91" s="30" t="s">
        <v>103</v>
      </c>
      <c r="H91" s="30" t="s">
        <v>104</v>
      </c>
      <c r="I91" s="30" t="s">
        <v>105</v>
      </c>
      <c r="J91" s="30" t="s">
        <v>106</v>
      </c>
      <c r="K91" s="30" t="s">
        <v>1295</v>
      </c>
      <c r="L91" s="30" t="s">
        <v>1294</v>
      </c>
      <c r="M91" s="30" t="s">
        <v>36</v>
      </c>
      <c r="N91" s="30" t="s">
        <v>109</v>
      </c>
      <c r="O91" s="30">
        <v>10.59</v>
      </c>
    </row>
    <row r="92" spans="1:15">
      <c r="A92" s="30" t="s">
        <v>99</v>
      </c>
      <c r="B92" s="30" t="s">
        <v>100</v>
      </c>
      <c r="C92" s="30" t="s">
        <v>2</v>
      </c>
      <c r="D92" s="30">
        <v>158</v>
      </c>
      <c r="E92" s="30" t="s">
        <v>101</v>
      </c>
      <c r="F92" s="30" t="s">
        <v>102</v>
      </c>
      <c r="G92" s="30" t="s">
        <v>103</v>
      </c>
      <c r="H92" s="30" t="s">
        <v>104</v>
      </c>
      <c r="I92" s="30" t="s">
        <v>105</v>
      </c>
      <c r="J92" s="30" t="s">
        <v>106</v>
      </c>
      <c r="K92" s="30" t="s">
        <v>1293</v>
      </c>
      <c r="L92" s="30" t="s">
        <v>1292</v>
      </c>
      <c r="M92" s="30" t="s">
        <v>36</v>
      </c>
      <c r="N92" s="30" t="s">
        <v>109</v>
      </c>
      <c r="O92" s="30">
        <v>10.9499999999999</v>
      </c>
    </row>
    <row r="93" spans="1:15">
      <c r="A93" s="30" t="s">
        <v>99</v>
      </c>
      <c r="B93" s="30" t="s">
        <v>100</v>
      </c>
      <c r="C93" s="30" t="s">
        <v>2</v>
      </c>
      <c r="D93" s="30">
        <v>158</v>
      </c>
      <c r="E93" s="30" t="s">
        <v>101</v>
      </c>
      <c r="F93" s="30" t="s">
        <v>102</v>
      </c>
      <c r="G93" s="30" t="s">
        <v>103</v>
      </c>
      <c r="H93" s="30" t="s">
        <v>104</v>
      </c>
      <c r="I93" s="30" t="s">
        <v>105</v>
      </c>
      <c r="J93" s="30" t="s">
        <v>106</v>
      </c>
      <c r="K93" s="30" t="s">
        <v>1291</v>
      </c>
      <c r="L93" s="30" t="s">
        <v>1290</v>
      </c>
      <c r="M93" s="30" t="s">
        <v>36</v>
      </c>
      <c r="N93" s="30" t="s">
        <v>109</v>
      </c>
      <c r="O93" s="30">
        <v>11.32</v>
      </c>
    </row>
    <row r="94" spans="1:15">
      <c r="A94" s="30" t="s">
        <v>99</v>
      </c>
      <c r="B94" s="30" t="s">
        <v>100</v>
      </c>
      <c r="C94" s="30" t="s">
        <v>2</v>
      </c>
      <c r="D94" s="30">
        <v>158</v>
      </c>
      <c r="E94" s="30" t="s">
        <v>101</v>
      </c>
      <c r="F94" s="30" t="s">
        <v>102</v>
      </c>
      <c r="G94" s="30" t="s">
        <v>103</v>
      </c>
      <c r="H94" s="30" t="s">
        <v>104</v>
      </c>
      <c r="I94" s="30" t="s">
        <v>105</v>
      </c>
      <c r="J94" s="30" t="s">
        <v>106</v>
      </c>
      <c r="K94" s="30" t="s">
        <v>1289</v>
      </c>
      <c r="L94" s="30" t="s">
        <v>1288</v>
      </c>
      <c r="M94" s="30" t="s">
        <v>36</v>
      </c>
      <c r="N94" s="30" t="s">
        <v>109</v>
      </c>
      <c r="O94" s="30">
        <v>11.32</v>
      </c>
    </row>
    <row r="95" spans="1:15">
      <c r="A95" s="30" t="s">
        <v>99</v>
      </c>
      <c r="B95" s="30" t="s">
        <v>100</v>
      </c>
      <c r="C95" s="30" t="s">
        <v>2</v>
      </c>
      <c r="D95" s="30">
        <v>158</v>
      </c>
      <c r="E95" s="30" t="s">
        <v>101</v>
      </c>
      <c r="F95" s="30" t="s">
        <v>102</v>
      </c>
      <c r="G95" s="30" t="s">
        <v>103</v>
      </c>
      <c r="H95" s="30" t="s">
        <v>104</v>
      </c>
      <c r="I95" s="30" t="s">
        <v>105</v>
      </c>
      <c r="J95" s="30" t="s">
        <v>106</v>
      </c>
      <c r="K95" s="30" t="s">
        <v>1287</v>
      </c>
      <c r="L95" s="30" t="s">
        <v>1286</v>
      </c>
      <c r="M95" s="30" t="s">
        <v>36</v>
      </c>
      <c r="N95" s="30" t="s">
        <v>109</v>
      </c>
      <c r="O95" s="30">
        <v>10.9499999999999</v>
      </c>
    </row>
    <row r="96" spans="1:15">
      <c r="A96" s="30" t="s">
        <v>99</v>
      </c>
      <c r="B96" s="30" t="s">
        <v>100</v>
      </c>
      <c r="C96" s="30" t="s">
        <v>2</v>
      </c>
      <c r="D96" s="30">
        <v>158</v>
      </c>
      <c r="E96" s="30" t="s">
        <v>101</v>
      </c>
      <c r="F96" s="30" t="s">
        <v>102</v>
      </c>
      <c r="G96" s="30" t="s">
        <v>103</v>
      </c>
      <c r="H96" s="30" t="s">
        <v>104</v>
      </c>
      <c r="I96" s="30" t="s">
        <v>105</v>
      </c>
      <c r="J96" s="30" t="s">
        <v>106</v>
      </c>
      <c r="K96" s="30" t="s">
        <v>1285</v>
      </c>
      <c r="L96" s="30" t="s">
        <v>1284</v>
      </c>
      <c r="M96" s="30" t="s">
        <v>36</v>
      </c>
      <c r="N96" s="30" t="s">
        <v>109</v>
      </c>
      <c r="O96" s="30">
        <v>10.9499999999999</v>
      </c>
    </row>
    <row r="97" spans="1:15">
      <c r="A97" s="30" t="s">
        <v>99</v>
      </c>
      <c r="B97" s="30" t="s">
        <v>100</v>
      </c>
      <c r="C97" s="30" t="s">
        <v>2</v>
      </c>
      <c r="D97" s="30">
        <v>158</v>
      </c>
      <c r="E97" s="30" t="s">
        <v>101</v>
      </c>
      <c r="F97" s="30" t="s">
        <v>102</v>
      </c>
      <c r="G97" s="30" t="s">
        <v>103</v>
      </c>
      <c r="H97" s="30" t="s">
        <v>104</v>
      </c>
      <c r="I97" s="30" t="s">
        <v>105</v>
      </c>
      <c r="J97" s="30" t="s">
        <v>106</v>
      </c>
      <c r="K97" s="30" t="s">
        <v>1283</v>
      </c>
      <c r="L97" s="30" t="s">
        <v>1282</v>
      </c>
      <c r="M97" s="30" t="s">
        <v>36</v>
      </c>
      <c r="N97" s="30" t="s">
        <v>109</v>
      </c>
      <c r="O97" s="30">
        <v>10.9499999999999</v>
      </c>
    </row>
    <row r="98" spans="1:15">
      <c r="A98" s="30" t="s">
        <v>99</v>
      </c>
      <c r="B98" s="30" t="s">
        <v>100</v>
      </c>
      <c r="C98" s="30" t="s">
        <v>2</v>
      </c>
      <c r="D98" s="30">
        <v>158</v>
      </c>
      <c r="E98" s="30" t="s">
        <v>101</v>
      </c>
      <c r="F98" s="30" t="s">
        <v>102</v>
      </c>
      <c r="G98" s="30" t="s">
        <v>103</v>
      </c>
      <c r="H98" s="30" t="s">
        <v>104</v>
      </c>
      <c r="I98" s="30" t="s">
        <v>105</v>
      </c>
      <c r="J98" s="30" t="s">
        <v>106</v>
      </c>
      <c r="K98" s="30" t="s">
        <v>1281</v>
      </c>
      <c r="L98" s="30" t="s">
        <v>1280</v>
      </c>
      <c r="M98" s="30" t="s">
        <v>36</v>
      </c>
      <c r="N98" s="30" t="s">
        <v>109</v>
      </c>
      <c r="O98" s="30">
        <v>8.4</v>
      </c>
    </row>
    <row r="99" spans="1:15">
      <c r="A99" s="30" t="s">
        <v>99</v>
      </c>
      <c r="B99" s="30" t="s">
        <v>100</v>
      </c>
      <c r="C99" s="30" t="s">
        <v>2</v>
      </c>
      <c r="D99" s="30">
        <v>158</v>
      </c>
      <c r="E99" s="30" t="s">
        <v>101</v>
      </c>
      <c r="F99" s="30" t="s">
        <v>102</v>
      </c>
      <c r="G99" s="30" t="s">
        <v>103</v>
      </c>
      <c r="H99" s="30" t="s">
        <v>104</v>
      </c>
      <c r="I99" s="30" t="s">
        <v>105</v>
      </c>
      <c r="J99" s="30" t="s">
        <v>106</v>
      </c>
      <c r="K99" s="30" t="s">
        <v>1279</v>
      </c>
      <c r="L99" s="30" t="s">
        <v>1278</v>
      </c>
      <c r="M99" s="30" t="s">
        <v>36</v>
      </c>
      <c r="N99" s="30" t="s">
        <v>109</v>
      </c>
      <c r="O99" s="30">
        <v>8.4</v>
      </c>
    </row>
    <row r="100" spans="1:15">
      <c r="A100" s="30" t="s">
        <v>99</v>
      </c>
      <c r="B100" s="30" t="s">
        <v>100</v>
      </c>
      <c r="C100" s="30" t="s">
        <v>2</v>
      </c>
      <c r="D100" s="30">
        <v>158</v>
      </c>
      <c r="E100" s="30" t="s">
        <v>101</v>
      </c>
      <c r="F100" s="30" t="s">
        <v>102</v>
      </c>
      <c r="G100" s="30" t="s">
        <v>103</v>
      </c>
      <c r="H100" s="30" t="s">
        <v>104</v>
      </c>
      <c r="I100" s="30" t="s">
        <v>105</v>
      </c>
      <c r="J100" s="30" t="s">
        <v>106</v>
      </c>
      <c r="K100" s="30" t="s">
        <v>1277</v>
      </c>
      <c r="L100" s="30" t="s">
        <v>1276</v>
      </c>
      <c r="M100" s="30" t="s">
        <v>36</v>
      </c>
      <c r="N100" s="30" t="s">
        <v>109</v>
      </c>
      <c r="O100" s="30">
        <v>8.4</v>
      </c>
    </row>
    <row r="101" spans="1:15">
      <c r="A101" s="30" t="s">
        <v>99</v>
      </c>
      <c r="B101" s="30" t="s">
        <v>100</v>
      </c>
      <c r="C101" s="30" t="s">
        <v>2</v>
      </c>
      <c r="D101" s="30">
        <v>158</v>
      </c>
      <c r="E101" s="30" t="s">
        <v>101</v>
      </c>
      <c r="F101" s="30" t="s">
        <v>102</v>
      </c>
      <c r="G101" s="30" t="s">
        <v>103</v>
      </c>
      <c r="H101" s="30" t="s">
        <v>104</v>
      </c>
      <c r="I101" s="30" t="s">
        <v>105</v>
      </c>
      <c r="J101" s="30" t="s">
        <v>106</v>
      </c>
      <c r="K101" s="30" t="s">
        <v>1275</v>
      </c>
      <c r="L101" s="30" t="s">
        <v>1274</v>
      </c>
      <c r="M101" s="30" t="s">
        <v>36</v>
      </c>
      <c r="N101" s="30" t="s">
        <v>109</v>
      </c>
      <c r="O101" s="30">
        <v>7.2999999999999901</v>
      </c>
    </row>
    <row r="102" spans="1:15">
      <c r="A102" s="30" t="s">
        <v>99</v>
      </c>
      <c r="B102" s="30" t="s">
        <v>100</v>
      </c>
      <c r="C102" s="30" t="s">
        <v>2</v>
      </c>
      <c r="D102" s="30">
        <v>158</v>
      </c>
      <c r="E102" s="30" t="s">
        <v>101</v>
      </c>
      <c r="F102" s="30" t="s">
        <v>102</v>
      </c>
      <c r="G102" s="30" t="s">
        <v>103</v>
      </c>
      <c r="H102" s="30" t="s">
        <v>104</v>
      </c>
      <c r="I102" s="30" t="s">
        <v>105</v>
      </c>
      <c r="J102" s="30" t="s">
        <v>106</v>
      </c>
      <c r="K102" s="30" t="s">
        <v>1273</v>
      </c>
      <c r="L102" s="30" t="s">
        <v>1272</v>
      </c>
      <c r="M102" s="30" t="s">
        <v>36</v>
      </c>
      <c r="N102" s="30" t="s">
        <v>109</v>
      </c>
      <c r="O102" s="30">
        <v>7.2999999999999901</v>
      </c>
    </row>
    <row r="103" spans="1:15">
      <c r="A103" s="30" t="s">
        <v>99</v>
      </c>
      <c r="B103" s="30" t="s">
        <v>100</v>
      </c>
      <c r="C103" s="30" t="s">
        <v>2</v>
      </c>
      <c r="D103" s="30">
        <v>158</v>
      </c>
      <c r="E103" s="30" t="s">
        <v>101</v>
      </c>
      <c r="F103" s="30" t="s">
        <v>102</v>
      </c>
      <c r="G103" s="30" t="s">
        <v>103</v>
      </c>
      <c r="H103" s="30" t="s">
        <v>104</v>
      </c>
      <c r="I103" s="30" t="s">
        <v>105</v>
      </c>
      <c r="J103" s="30" t="s">
        <v>106</v>
      </c>
      <c r="K103" s="30" t="s">
        <v>1271</v>
      </c>
      <c r="L103" s="30" t="s">
        <v>1270</v>
      </c>
      <c r="M103" s="30" t="s">
        <v>36</v>
      </c>
      <c r="N103" s="30" t="s">
        <v>109</v>
      </c>
      <c r="O103" s="30">
        <v>6.94</v>
      </c>
    </row>
    <row r="104" spans="1:15">
      <c r="A104" s="30" t="s">
        <v>99</v>
      </c>
      <c r="B104" s="30" t="s">
        <v>100</v>
      </c>
      <c r="C104" s="30" t="s">
        <v>2</v>
      </c>
      <c r="D104" s="30">
        <v>158</v>
      </c>
      <c r="E104" s="30" t="s">
        <v>101</v>
      </c>
      <c r="F104" s="30" t="s">
        <v>102</v>
      </c>
      <c r="G104" s="30" t="s">
        <v>103</v>
      </c>
      <c r="H104" s="30" t="s">
        <v>104</v>
      </c>
      <c r="I104" s="30" t="s">
        <v>105</v>
      </c>
      <c r="J104" s="30" t="s">
        <v>106</v>
      </c>
      <c r="K104" s="30" t="s">
        <v>1269</v>
      </c>
      <c r="L104" s="30" t="s">
        <v>1268</v>
      </c>
      <c r="M104" s="30" t="s">
        <v>36</v>
      </c>
      <c r="N104" s="30" t="s">
        <v>109</v>
      </c>
      <c r="O104" s="30">
        <v>6.57</v>
      </c>
    </row>
    <row r="105" spans="1:15">
      <c r="A105" s="30" t="s">
        <v>99</v>
      </c>
      <c r="B105" s="30" t="s">
        <v>100</v>
      </c>
      <c r="C105" s="30" t="s">
        <v>2</v>
      </c>
      <c r="D105" s="30">
        <v>158</v>
      </c>
      <c r="E105" s="30" t="s">
        <v>101</v>
      </c>
      <c r="F105" s="30" t="s">
        <v>102</v>
      </c>
      <c r="G105" s="30" t="s">
        <v>103</v>
      </c>
      <c r="H105" s="30" t="s">
        <v>104</v>
      </c>
      <c r="I105" s="30" t="s">
        <v>105</v>
      </c>
      <c r="J105" s="30" t="s">
        <v>106</v>
      </c>
      <c r="K105" s="30" t="s">
        <v>1267</v>
      </c>
      <c r="L105" s="30" t="s">
        <v>1266</v>
      </c>
      <c r="M105" s="30" t="s">
        <v>36</v>
      </c>
      <c r="N105" s="30" t="s">
        <v>109</v>
      </c>
      <c r="O105" s="30">
        <v>6.57</v>
      </c>
    </row>
    <row r="106" spans="1:15">
      <c r="A106" s="30" t="s">
        <v>99</v>
      </c>
      <c r="B106" s="30" t="s">
        <v>100</v>
      </c>
      <c r="C106" s="30" t="s">
        <v>2</v>
      </c>
      <c r="D106" s="30">
        <v>158</v>
      </c>
      <c r="E106" s="30" t="s">
        <v>101</v>
      </c>
      <c r="F106" s="30" t="s">
        <v>102</v>
      </c>
      <c r="G106" s="30" t="s">
        <v>103</v>
      </c>
      <c r="H106" s="30" t="s">
        <v>104</v>
      </c>
      <c r="I106" s="30" t="s">
        <v>105</v>
      </c>
      <c r="J106" s="30" t="s">
        <v>106</v>
      </c>
      <c r="K106" s="30" t="s">
        <v>1265</v>
      </c>
      <c r="L106" s="30" t="s">
        <v>1264</v>
      </c>
      <c r="M106" s="30" t="s">
        <v>36</v>
      </c>
      <c r="N106" s="30" t="s">
        <v>109</v>
      </c>
      <c r="O106" s="30">
        <v>6.21</v>
      </c>
    </row>
    <row r="107" spans="1:15">
      <c r="A107" s="30" t="s">
        <v>99</v>
      </c>
      <c r="B107" s="30" t="s">
        <v>100</v>
      </c>
      <c r="C107" s="30" t="s">
        <v>2</v>
      </c>
      <c r="D107" s="30">
        <v>158</v>
      </c>
      <c r="E107" s="30" t="s">
        <v>101</v>
      </c>
      <c r="F107" s="30" t="s">
        <v>102</v>
      </c>
      <c r="G107" s="30" t="s">
        <v>103</v>
      </c>
      <c r="H107" s="30" t="s">
        <v>104</v>
      </c>
      <c r="I107" s="30" t="s">
        <v>105</v>
      </c>
      <c r="J107" s="30" t="s">
        <v>106</v>
      </c>
      <c r="K107" s="30" t="s">
        <v>1263</v>
      </c>
      <c r="L107" s="30" t="s">
        <v>1262</v>
      </c>
      <c r="M107" s="30" t="s">
        <v>36</v>
      </c>
      <c r="N107" s="30" t="s">
        <v>109</v>
      </c>
      <c r="O107" s="30">
        <v>5.8399999999999901</v>
      </c>
    </row>
    <row r="108" spans="1:15">
      <c r="A108" s="30" t="s">
        <v>99</v>
      </c>
      <c r="B108" s="30" t="s">
        <v>100</v>
      </c>
      <c r="C108" s="30" t="s">
        <v>2</v>
      </c>
      <c r="D108" s="30">
        <v>158</v>
      </c>
      <c r="E108" s="30" t="s">
        <v>101</v>
      </c>
      <c r="F108" s="30" t="s">
        <v>102</v>
      </c>
      <c r="G108" s="30" t="s">
        <v>103</v>
      </c>
      <c r="H108" s="30" t="s">
        <v>104</v>
      </c>
      <c r="I108" s="30" t="s">
        <v>105</v>
      </c>
      <c r="J108" s="30" t="s">
        <v>106</v>
      </c>
      <c r="K108" s="30" t="s">
        <v>1261</v>
      </c>
      <c r="L108" s="30" t="s">
        <v>1260</v>
      </c>
      <c r="M108" s="30" t="s">
        <v>36</v>
      </c>
      <c r="N108" s="30" t="s">
        <v>109</v>
      </c>
      <c r="O108" s="30">
        <v>5.8399999999999901</v>
      </c>
    </row>
    <row r="109" spans="1:15">
      <c r="A109" s="30" t="s">
        <v>99</v>
      </c>
      <c r="B109" s="30" t="s">
        <v>100</v>
      </c>
      <c r="C109" s="30" t="s">
        <v>2</v>
      </c>
      <c r="D109" s="30">
        <v>158</v>
      </c>
      <c r="E109" s="30" t="s">
        <v>101</v>
      </c>
      <c r="F109" s="30" t="s">
        <v>102</v>
      </c>
      <c r="G109" s="30" t="s">
        <v>103</v>
      </c>
      <c r="H109" s="30" t="s">
        <v>104</v>
      </c>
      <c r="I109" s="30" t="s">
        <v>105</v>
      </c>
      <c r="J109" s="30" t="s">
        <v>106</v>
      </c>
      <c r="K109" s="30" t="s">
        <v>1259</v>
      </c>
      <c r="L109" s="30" t="s">
        <v>1258</v>
      </c>
      <c r="M109" s="30" t="s">
        <v>36</v>
      </c>
      <c r="N109" s="30" t="s">
        <v>109</v>
      </c>
      <c r="O109" s="30">
        <v>5.8399999999999901</v>
      </c>
    </row>
    <row r="110" spans="1:15">
      <c r="A110" s="30" t="s">
        <v>99</v>
      </c>
      <c r="B110" s="30" t="s">
        <v>100</v>
      </c>
      <c r="C110" s="30" t="s">
        <v>2</v>
      </c>
      <c r="D110" s="30">
        <v>158</v>
      </c>
      <c r="E110" s="30" t="s">
        <v>101</v>
      </c>
      <c r="F110" s="30" t="s">
        <v>102</v>
      </c>
      <c r="G110" s="30" t="s">
        <v>103</v>
      </c>
      <c r="H110" s="30" t="s">
        <v>104</v>
      </c>
      <c r="I110" s="30" t="s">
        <v>105</v>
      </c>
      <c r="J110" s="30" t="s">
        <v>106</v>
      </c>
      <c r="K110" s="30" t="s">
        <v>1257</v>
      </c>
      <c r="L110" s="30" t="s">
        <v>1256</v>
      </c>
      <c r="M110" s="30" t="s">
        <v>36</v>
      </c>
      <c r="N110" s="30" t="s">
        <v>109</v>
      </c>
      <c r="O110" s="30">
        <v>5.8399999999999901</v>
      </c>
    </row>
    <row r="111" spans="1:15">
      <c r="A111" s="30" t="s">
        <v>99</v>
      </c>
      <c r="B111" s="30" t="s">
        <v>100</v>
      </c>
      <c r="C111" s="30" t="s">
        <v>2</v>
      </c>
      <c r="D111" s="30">
        <v>158</v>
      </c>
      <c r="E111" s="30" t="s">
        <v>101</v>
      </c>
      <c r="F111" s="30" t="s">
        <v>102</v>
      </c>
      <c r="G111" s="30" t="s">
        <v>103</v>
      </c>
      <c r="H111" s="30" t="s">
        <v>104</v>
      </c>
      <c r="I111" s="30" t="s">
        <v>105</v>
      </c>
      <c r="J111" s="30" t="s">
        <v>106</v>
      </c>
      <c r="K111" s="30" t="s">
        <v>1255</v>
      </c>
      <c r="L111" s="30" t="s">
        <v>1254</v>
      </c>
      <c r="M111" s="30" t="s">
        <v>36</v>
      </c>
      <c r="N111" s="30" t="s">
        <v>109</v>
      </c>
      <c r="O111" s="30">
        <v>5.8399999999999901</v>
      </c>
    </row>
    <row r="112" spans="1:15">
      <c r="A112" s="30" t="s">
        <v>99</v>
      </c>
      <c r="B112" s="30" t="s">
        <v>100</v>
      </c>
      <c r="C112" s="30" t="s">
        <v>2</v>
      </c>
      <c r="D112" s="30">
        <v>158</v>
      </c>
      <c r="E112" s="30" t="s">
        <v>101</v>
      </c>
      <c r="F112" s="30" t="s">
        <v>102</v>
      </c>
      <c r="G112" s="30" t="s">
        <v>103</v>
      </c>
      <c r="H112" s="30" t="s">
        <v>104</v>
      </c>
      <c r="I112" s="30" t="s">
        <v>105</v>
      </c>
      <c r="J112" s="30" t="s">
        <v>106</v>
      </c>
      <c r="K112" s="30" t="s">
        <v>1253</v>
      </c>
      <c r="L112" s="30" t="s">
        <v>1252</v>
      </c>
      <c r="M112" s="30" t="s">
        <v>36</v>
      </c>
      <c r="N112" s="30" t="s">
        <v>109</v>
      </c>
      <c r="O112" s="30">
        <v>5.8399999999999901</v>
      </c>
    </row>
    <row r="113" spans="1:15">
      <c r="A113" s="30" t="s">
        <v>99</v>
      </c>
      <c r="B113" s="30" t="s">
        <v>100</v>
      </c>
      <c r="C113" s="30" t="s">
        <v>2</v>
      </c>
      <c r="D113" s="30">
        <v>158</v>
      </c>
      <c r="E113" s="30" t="s">
        <v>101</v>
      </c>
      <c r="F113" s="30" t="s">
        <v>102</v>
      </c>
      <c r="G113" s="30" t="s">
        <v>103</v>
      </c>
      <c r="H113" s="30" t="s">
        <v>104</v>
      </c>
      <c r="I113" s="30" t="s">
        <v>105</v>
      </c>
      <c r="J113" s="30" t="s">
        <v>106</v>
      </c>
      <c r="K113" s="30" t="s">
        <v>1251</v>
      </c>
      <c r="L113" s="30" t="s">
        <v>1250</v>
      </c>
      <c r="M113" s="30" t="s">
        <v>36</v>
      </c>
      <c r="N113" s="30" t="s">
        <v>109</v>
      </c>
      <c r="O113" s="30">
        <v>5.8399999999999901</v>
      </c>
    </row>
    <row r="114" spans="1:15">
      <c r="A114" s="30" t="s">
        <v>99</v>
      </c>
      <c r="B114" s="30" t="s">
        <v>100</v>
      </c>
      <c r="C114" s="30" t="s">
        <v>2</v>
      </c>
      <c r="D114" s="30">
        <v>158</v>
      </c>
      <c r="E114" s="30" t="s">
        <v>101</v>
      </c>
      <c r="F114" s="30" t="s">
        <v>102</v>
      </c>
      <c r="G114" s="30" t="s">
        <v>103</v>
      </c>
      <c r="H114" s="30" t="s">
        <v>104</v>
      </c>
      <c r="I114" s="30" t="s">
        <v>105</v>
      </c>
      <c r="J114" s="30" t="s">
        <v>106</v>
      </c>
      <c r="K114" s="30" t="s">
        <v>1249</v>
      </c>
      <c r="L114" s="30" t="s">
        <v>1248</v>
      </c>
      <c r="M114" s="30" t="s">
        <v>36</v>
      </c>
      <c r="N114" s="30" t="s">
        <v>109</v>
      </c>
      <c r="O114" s="30">
        <v>5.8399999999999901</v>
      </c>
    </row>
    <row r="115" spans="1:15">
      <c r="A115" s="30" t="s">
        <v>99</v>
      </c>
      <c r="B115" s="30" t="s">
        <v>100</v>
      </c>
      <c r="C115" s="30" t="s">
        <v>2</v>
      </c>
      <c r="D115" s="30">
        <v>158</v>
      </c>
      <c r="E115" s="30" t="s">
        <v>101</v>
      </c>
      <c r="F115" s="30" t="s">
        <v>102</v>
      </c>
      <c r="G115" s="30" t="s">
        <v>103</v>
      </c>
      <c r="H115" s="30" t="s">
        <v>104</v>
      </c>
      <c r="I115" s="30" t="s">
        <v>105</v>
      </c>
      <c r="J115" s="30" t="s">
        <v>106</v>
      </c>
      <c r="K115" s="30" t="s">
        <v>1247</v>
      </c>
      <c r="L115" s="30" t="s">
        <v>1246</v>
      </c>
      <c r="M115" s="30" t="s">
        <v>36</v>
      </c>
      <c r="N115" s="30" t="s">
        <v>109</v>
      </c>
      <c r="O115" s="30">
        <v>5.8399999999999901</v>
      </c>
    </row>
    <row r="116" spans="1:15">
      <c r="A116" s="30" t="s">
        <v>99</v>
      </c>
      <c r="B116" s="30" t="s">
        <v>100</v>
      </c>
      <c r="C116" s="30" t="s">
        <v>2</v>
      </c>
      <c r="D116" s="30">
        <v>158</v>
      </c>
      <c r="E116" s="30" t="s">
        <v>101</v>
      </c>
      <c r="F116" s="30" t="s">
        <v>102</v>
      </c>
      <c r="G116" s="30" t="s">
        <v>103</v>
      </c>
      <c r="H116" s="30" t="s">
        <v>104</v>
      </c>
      <c r="I116" s="30" t="s">
        <v>105</v>
      </c>
      <c r="J116" s="30" t="s">
        <v>106</v>
      </c>
      <c r="K116" s="30" t="s">
        <v>1245</v>
      </c>
      <c r="L116" s="30" t="s">
        <v>1244</v>
      </c>
      <c r="M116" s="30" t="s">
        <v>36</v>
      </c>
      <c r="N116" s="30" t="s">
        <v>109</v>
      </c>
      <c r="O116" s="30">
        <v>5.8399999999999901</v>
      </c>
    </row>
    <row r="117" spans="1:15">
      <c r="A117" s="30" t="s">
        <v>99</v>
      </c>
      <c r="B117" s="30" t="s">
        <v>100</v>
      </c>
      <c r="C117" s="30" t="s">
        <v>2</v>
      </c>
      <c r="D117" s="30">
        <v>158</v>
      </c>
      <c r="E117" s="30" t="s">
        <v>101</v>
      </c>
      <c r="F117" s="30" t="s">
        <v>102</v>
      </c>
      <c r="G117" s="30" t="s">
        <v>103</v>
      </c>
      <c r="H117" s="30" t="s">
        <v>104</v>
      </c>
      <c r="I117" s="30" t="s">
        <v>105</v>
      </c>
      <c r="J117" s="30" t="s">
        <v>106</v>
      </c>
      <c r="K117" s="30" t="s">
        <v>1243</v>
      </c>
      <c r="L117" s="30" t="s">
        <v>1242</v>
      </c>
      <c r="M117" s="30" t="s">
        <v>36</v>
      </c>
      <c r="N117" s="30" t="s">
        <v>109</v>
      </c>
      <c r="O117" s="30">
        <v>5.8399999999999901</v>
      </c>
    </row>
    <row r="118" spans="1:15">
      <c r="A118" s="30" t="s">
        <v>99</v>
      </c>
      <c r="B118" s="30" t="s">
        <v>100</v>
      </c>
      <c r="C118" s="30" t="s">
        <v>2</v>
      </c>
      <c r="D118" s="30">
        <v>158</v>
      </c>
      <c r="E118" s="30" t="s">
        <v>101</v>
      </c>
      <c r="F118" s="30" t="s">
        <v>102</v>
      </c>
      <c r="G118" s="30" t="s">
        <v>103</v>
      </c>
      <c r="H118" s="30" t="s">
        <v>104</v>
      </c>
      <c r="I118" s="30" t="s">
        <v>105</v>
      </c>
      <c r="J118" s="30" t="s">
        <v>106</v>
      </c>
      <c r="K118" s="30" t="s">
        <v>1241</v>
      </c>
      <c r="L118" s="30" t="s">
        <v>1240</v>
      </c>
      <c r="M118" s="30" t="s">
        <v>36</v>
      </c>
      <c r="N118" s="30" t="s">
        <v>109</v>
      </c>
      <c r="O118" s="30">
        <v>5.8399999999999901</v>
      </c>
    </row>
    <row r="119" spans="1:15">
      <c r="A119" s="30" t="s">
        <v>99</v>
      </c>
      <c r="B119" s="30" t="s">
        <v>100</v>
      </c>
      <c r="C119" s="30" t="s">
        <v>2</v>
      </c>
      <c r="D119" s="30">
        <v>158</v>
      </c>
      <c r="E119" s="30" t="s">
        <v>101</v>
      </c>
      <c r="F119" s="30" t="s">
        <v>102</v>
      </c>
      <c r="G119" s="30" t="s">
        <v>103</v>
      </c>
      <c r="H119" s="30" t="s">
        <v>104</v>
      </c>
      <c r="I119" s="30" t="s">
        <v>105</v>
      </c>
      <c r="J119" s="30" t="s">
        <v>106</v>
      </c>
      <c r="K119" s="30" t="s">
        <v>1239</v>
      </c>
      <c r="L119" s="30" t="s">
        <v>1238</v>
      </c>
      <c r="M119" s="30" t="s">
        <v>36</v>
      </c>
      <c r="N119" s="30" t="s">
        <v>109</v>
      </c>
      <c r="O119" s="30">
        <v>5.8399999999999901</v>
      </c>
    </row>
    <row r="120" spans="1:15">
      <c r="A120" s="30" t="s">
        <v>99</v>
      </c>
      <c r="B120" s="30" t="s">
        <v>100</v>
      </c>
      <c r="C120" s="30" t="s">
        <v>2</v>
      </c>
      <c r="D120" s="30">
        <v>158</v>
      </c>
      <c r="E120" s="30" t="s">
        <v>101</v>
      </c>
      <c r="F120" s="30" t="s">
        <v>102</v>
      </c>
      <c r="G120" s="30" t="s">
        <v>103</v>
      </c>
      <c r="H120" s="30" t="s">
        <v>104</v>
      </c>
      <c r="I120" s="30" t="s">
        <v>105</v>
      </c>
      <c r="J120" s="30" t="s">
        <v>106</v>
      </c>
      <c r="K120" s="30" t="s">
        <v>1237</v>
      </c>
      <c r="L120" s="30" t="s">
        <v>1236</v>
      </c>
      <c r="M120" s="30" t="s">
        <v>36</v>
      </c>
      <c r="N120" s="30" t="s">
        <v>109</v>
      </c>
      <c r="O120" s="30">
        <v>5.8399999999999901</v>
      </c>
    </row>
    <row r="121" spans="1:15">
      <c r="A121" s="30" t="s">
        <v>99</v>
      </c>
      <c r="B121" s="30" t="s">
        <v>100</v>
      </c>
      <c r="C121" s="30" t="s">
        <v>2</v>
      </c>
      <c r="D121" s="30">
        <v>158</v>
      </c>
      <c r="E121" s="30" t="s">
        <v>101</v>
      </c>
      <c r="F121" s="30" t="s">
        <v>102</v>
      </c>
      <c r="G121" s="30" t="s">
        <v>103</v>
      </c>
      <c r="H121" s="30" t="s">
        <v>104</v>
      </c>
      <c r="I121" s="30" t="s">
        <v>105</v>
      </c>
      <c r="J121" s="30" t="s">
        <v>106</v>
      </c>
      <c r="K121" s="30" t="s">
        <v>1235</v>
      </c>
      <c r="L121" s="30" t="s">
        <v>1234</v>
      </c>
      <c r="M121" s="30" t="s">
        <v>36</v>
      </c>
      <c r="N121" s="30" t="s">
        <v>109</v>
      </c>
      <c r="O121" s="30">
        <v>5.8399999999999901</v>
      </c>
    </row>
    <row r="122" spans="1:15">
      <c r="A122" s="30" t="s">
        <v>99</v>
      </c>
      <c r="B122" s="30" t="s">
        <v>100</v>
      </c>
      <c r="C122" s="30" t="s">
        <v>2</v>
      </c>
      <c r="D122" s="30">
        <v>158</v>
      </c>
      <c r="E122" s="30" t="s">
        <v>101</v>
      </c>
      <c r="F122" s="30" t="s">
        <v>102</v>
      </c>
      <c r="G122" s="30" t="s">
        <v>103</v>
      </c>
      <c r="H122" s="30" t="s">
        <v>104</v>
      </c>
      <c r="I122" s="30" t="s">
        <v>105</v>
      </c>
      <c r="J122" s="30" t="s">
        <v>106</v>
      </c>
      <c r="K122" s="30" t="s">
        <v>1233</v>
      </c>
      <c r="L122" s="30" t="s">
        <v>1232</v>
      </c>
      <c r="M122" s="30" t="s">
        <v>36</v>
      </c>
      <c r="N122" s="30" t="s">
        <v>109</v>
      </c>
      <c r="O122" s="30">
        <v>5.8399999999999901</v>
      </c>
    </row>
    <row r="123" spans="1:15">
      <c r="A123" s="30" t="s">
        <v>99</v>
      </c>
      <c r="B123" s="30" t="s">
        <v>100</v>
      </c>
      <c r="C123" s="30" t="s">
        <v>2</v>
      </c>
      <c r="D123" s="30">
        <v>158</v>
      </c>
      <c r="E123" s="30" t="s">
        <v>101</v>
      </c>
      <c r="F123" s="30" t="s">
        <v>102</v>
      </c>
      <c r="G123" s="30" t="s">
        <v>103</v>
      </c>
      <c r="H123" s="30" t="s">
        <v>104</v>
      </c>
      <c r="I123" s="30" t="s">
        <v>105</v>
      </c>
      <c r="J123" s="30" t="s">
        <v>106</v>
      </c>
      <c r="K123" s="30" t="s">
        <v>1231</v>
      </c>
      <c r="L123" s="30" t="s">
        <v>1230</v>
      </c>
      <c r="M123" s="30" t="s">
        <v>36</v>
      </c>
      <c r="N123" s="30" t="s">
        <v>109</v>
      </c>
      <c r="O123" s="30">
        <v>5.8399999999999901</v>
      </c>
    </row>
    <row r="124" spans="1:15">
      <c r="A124" s="30" t="s">
        <v>99</v>
      </c>
      <c r="B124" s="30" t="s">
        <v>100</v>
      </c>
      <c r="C124" s="30" t="s">
        <v>2</v>
      </c>
      <c r="D124" s="30">
        <v>158</v>
      </c>
      <c r="E124" s="30" t="s">
        <v>101</v>
      </c>
      <c r="F124" s="30" t="s">
        <v>102</v>
      </c>
      <c r="G124" s="30" t="s">
        <v>103</v>
      </c>
      <c r="H124" s="30" t="s">
        <v>104</v>
      </c>
      <c r="I124" s="30" t="s">
        <v>105</v>
      </c>
      <c r="J124" s="30" t="s">
        <v>106</v>
      </c>
      <c r="K124" s="30" t="s">
        <v>1229</v>
      </c>
      <c r="L124" s="30" t="s">
        <v>1228</v>
      </c>
      <c r="M124" s="30" t="s">
        <v>36</v>
      </c>
      <c r="N124" s="30" t="s">
        <v>109</v>
      </c>
      <c r="O124" s="30">
        <v>6.21</v>
      </c>
    </row>
    <row r="125" spans="1:15">
      <c r="A125" s="30" t="s">
        <v>99</v>
      </c>
      <c r="B125" s="30" t="s">
        <v>100</v>
      </c>
      <c r="C125" s="30" t="s">
        <v>2</v>
      </c>
      <c r="D125" s="30">
        <v>158</v>
      </c>
      <c r="E125" s="30" t="s">
        <v>101</v>
      </c>
      <c r="F125" s="30" t="s">
        <v>102</v>
      </c>
      <c r="G125" s="30" t="s">
        <v>103</v>
      </c>
      <c r="H125" s="30" t="s">
        <v>104</v>
      </c>
      <c r="I125" s="30" t="s">
        <v>105</v>
      </c>
      <c r="J125" s="30" t="s">
        <v>106</v>
      </c>
      <c r="K125" s="30" t="s">
        <v>1227</v>
      </c>
      <c r="L125" s="30" t="s">
        <v>1226</v>
      </c>
      <c r="M125" s="30" t="s">
        <v>36</v>
      </c>
      <c r="N125" s="30" t="s">
        <v>109</v>
      </c>
      <c r="O125" s="30">
        <v>5.8399999999999901</v>
      </c>
    </row>
    <row r="126" spans="1:15">
      <c r="A126" s="30" t="s">
        <v>99</v>
      </c>
      <c r="B126" s="30" t="s">
        <v>100</v>
      </c>
      <c r="C126" s="30" t="s">
        <v>2</v>
      </c>
      <c r="D126" s="30">
        <v>158</v>
      </c>
      <c r="E126" s="30" t="s">
        <v>101</v>
      </c>
      <c r="F126" s="30" t="s">
        <v>102</v>
      </c>
      <c r="G126" s="30" t="s">
        <v>103</v>
      </c>
      <c r="H126" s="30" t="s">
        <v>104</v>
      </c>
      <c r="I126" s="30" t="s">
        <v>105</v>
      </c>
      <c r="J126" s="30" t="s">
        <v>106</v>
      </c>
      <c r="K126" s="30" t="s">
        <v>1225</v>
      </c>
      <c r="L126" s="30" t="s">
        <v>1224</v>
      </c>
      <c r="M126" s="30" t="s">
        <v>36</v>
      </c>
      <c r="N126" s="30" t="s">
        <v>109</v>
      </c>
      <c r="O126" s="30">
        <v>5.8399999999999901</v>
      </c>
    </row>
    <row r="127" spans="1:15">
      <c r="A127" s="30" t="s">
        <v>99</v>
      </c>
      <c r="B127" s="30" t="s">
        <v>100</v>
      </c>
      <c r="C127" s="30" t="s">
        <v>2</v>
      </c>
      <c r="D127" s="30">
        <v>158</v>
      </c>
      <c r="E127" s="30" t="s">
        <v>101</v>
      </c>
      <c r="F127" s="30" t="s">
        <v>102</v>
      </c>
      <c r="G127" s="30" t="s">
        <v>103</v>
      </c>
      <c r="H127" s="30" t="s">
        <v>104</v>
      </c>
      <c r="I127" s="30" t="s">
        <v>105</v>
      </c>
      <c r="J127" s="30" t="s">
        <v>106</v>
      </c>
      <c r="K127" s="30" t="s">
        <v>1223</v>
      </c>
      <c r="L127" s="30" t="s">
        <v>1222</v>
      </c>
      <c r="M127" s="30" t="s">
        <v>36</v>
      </c>
      <c r="N127" s="30" t="s">
        <v>109</v>
      </c>
      <c r="O127" s="30">
        <v>6.21</v>
      </c>
    </row>
    <row r="128" spans="1:15">
      <c r="A128" s="30" t="s">
        <v>99</v>
      </c>
      <c r="B128" s="30" t="s">
        <v>100</v>
      </c>
      <c r="C128" s="30" t="s">
        <v>2</v>
      </c>
      <c r="D128" s="30">
        <v>158</v>
      </c>
      <c r="E128" s="30" t="s">
        <v>101</v>
      </c>
      <c r="F128" s="30" t="s">
        <v>102</v>
      </c>
      <c r="G128" s="30" t="s">
        <v>103</v>
      </c>
      <c r="H128" s="30" t="s">
        <v>104</v>
      </c>
      <c r="I128" s="30" t="s">
        <v>105</v>
      </c>
      <c r="J128" s="30" t="s">
        <v>106</v>
      </c>
      <c r="K128" s="30" t="s">
        <v>1221</v>
      </c>
      <c r="L128" s="30" t="s">
        <v>1220</v>
      </c>
      <c r="M128" s="30" t="s">
        <v>36</v>
      </c>
      <c r="N128" s="30" t="s">
        <v>109</v>
      </c>
      <c r="O128" s="30">
        <v>6.21</v>
      </c>
    </row>
    <row r="129" spans="1:15">
      <c r="A129" s="30" t="s">
        <v>99</v>
      </c>
      <c r="B129" s="30" t="s">
        <v>100</v>
      </c>
      <c r="C129" s="30" t="s">
        <v>2</v>
      </c>
      <c r="D129" s="30">
        <v>158</v>
      </c>
      <c r="E129" s="30" t="s">
        <v>101</v>
      </c>
      <c r="F129" s="30" t="s">
        <v>102</v>
      </c>
      <c r="G129" s="30" t="s">
        <v>103</v>
      </c>
      <c r="H129" s="30" t="s">
        <v>104</v>
      </c>
      <c r="I129" s="30" t="s">
        <v>105</v>
      </c>
      <c r="J129" s="30" t="s">
        <v>106</v>
      </c>
      <c r="K129" s="30" t="s">
        <v>1219</v>
      </c>
      <c r="L129" s="30" t="s">
        <v>1218</v>
      </c>
      <c r="M129" s="30" t="s">
        <v>36</v>
      </c>
      <c r="N129" s="30" t="s">
        <v>109</v>
      </c>
      <c r="O129" s="30">
        <v>6.57</v>
      </c>
    </row>
    <row r="130" spans="1:15">
      <c r="A130" s="30" t="s">
        <v>99</v>
      </c>
      <c r="B130" s="30" t="s">
        <v>100</v>
      </c>
      <c r="C130" s="30" t="s">
        <v>2</v>
      </c>
      <c r="D130" s="30">
        <v>158</v>
      </c>
      <c r="E130" s="30" t="s">
        <v>101</v>
      </c>
      <c r="F130" s="30" t="s">
        <v>102</v>
      </c>
      <c r="G130" s="30" t="s">
        <v>103</v>
      </c>
      <c r="H130" s="30" t="s">
        <v>104</v>
      </c>
      <c r="I130" s="30" t="s">
        <v>105</v>
      </c>
      <c r="J130" s="30" t="s">
        <v>106</v>
      </c>
      <c r="K130" s="30" t="s">
        <v>1217</v>
      </c>
      <c r="L130" s="30" t="s">
        <v>1216</v>
      </c>
      <c r="M130" s="30" t="s">
        <v>36</v>
      </c>
      <c r="N130" s="30" t="s">
        <v>109</v>
      </c>
      <c r="O130" s="30">
        <v>6.94</v>
      </c>
    </row>
    <row r="131" spans="1:15">
      <c r="A131" s="30" t="s">
        <v>99</v>
      </c>
      <c r="B131" s="30" t="s">
        <v>100</v>
      </c>
      <c r="C131" s="30" t="s">
        <v>2</v>
      </c>
      <c r="D131" s="30">
        <v>158</v>
      </c>
      <c r="E131" s="30" t="s">
        <v>101</v>
      </c>
      <c r="F131" s="30" t="s">
        <v>102</v>
      </c>
      <c r="G131" s="30" t="s">
        <v>103</v>
      </c>
      <c r="H131" s="30" t="s">
        <v>104</v>
      </c>
      <c r="I131" s="30" t="s">
        <v>105</v>
      </c>
      <c r="J131" s="30" t="s">
        <v>106</v>
      </c>
      <c r="K131" s="30" t="s">
        <v>1215</v>
      </c>
      <c r="L131" s="30" t="s">
        <v>1214</v>
      </c>
      <c r="M131" s="30" t="s">
        <v>36</v>
      </c>
      <c r="N131" s="30" t="s">
        <v>109</v>
      </c>
      <c r="O131" s="30">
        <v>6.94</v>
      </c>
    </row>
    <row r="132" spans="1:15">
      <c r="A132" s="30" t="s">
        <v>99</v>
      </c>
      <c r="B132" s="30" t="s">
        <v>100</v>
      </c>
      <c r="C132" s="30" t="s">
        <v>2</v>
      </c>
      <c r="D132" s="30">
        <v>158</v>
      </c>
      <c r="E132" s="30" t="s">
        <v>101</v>
      </c>
      <c r="F132" s="30" t="s">
        <v>102</v>
      </c>
      <c r="G132" s="30" t="s">
        <v>103</v>
      </c>
      <c r="H132" s="30" t="s">
        <v>104</v>
      </c>
      <c r="I132" s="30" t="s">
        <v>105</v>
      </c>
      <c r="J132" s="30" t="s">
        <v>106</v>
      </c>
      <c r="K132" s="30" t="s">
        <v>1213</v>
      </c>
      <c r="L132" s="30" t="s">
        <v>1212</v>
      </c>
      <c r="M132" s="30" t="s">
        <v>36</v>
      </c>
      <c r="N132" s="30" t="s">
        <v>109</v>
      </c>
      <c r="O132" s="30">
        <v>6.94</v>
      </c>
    </row>
    <row r="133" spans="1:15">
      <c r="A133" s="30" t="s">
        <v>99</v>
      </c>
      <c r="B133" s="30" t="s">
        <v>100</v>
      </c>
      <c r="C133" s="30" t="s">
        <v>2</v>
      </c>
      <c r="D133" s="30">
        <v>158</v>
      </c>
      <c r="E133" s="30" t="s">
        <v>101</v>
      </c>
      <c r="F133" s="30" t="s">
        <v>102</v>
      </c>
      <c r="G133" s="30" t="s">
        <v>103</v>
      </c>
      <c r="H133" s="30" t="s">
        <v>104</v>
      </c>
      <c r="I133" s="30" t="s">
        <v>105</v>
      </c>
      <c r="J133" s="30" t="s">
        <v>106</v>
      </c>
      <c r="K133" s="30" t="s">
        <v>1211</v>
      </c>
      <c r="L133" s="30" t="s">
        <v>1210</v>
      </c>
      <c r="M133" s="30" t="s">
        <v>36</v>
      </c>
      <c r="N133" s="30" t="s">
        <v>109</v>
      </c>
      <c r="O133" s="30">
        <v>7.2999999999999901</v>
      </c>
    </row>
    <row r="134" spans="1:15">
      <c r="A134" s="30" t="s">
        <v>99</v>
      </c>
      <c r="B134" s="30" t="s">
        <v>100</v>
      </c>
      <c r="C134" s="30" t="s">
        <v>2</v>
      </c>
      <c r="D134" s="30">
        <v>158</v>
      </c>
      <c r="E134" s="30" t="s">
        <v>101</v>
      </c>
      <c r="F134" s="30" t="s">
        <v>102</v>
      </c>
      <c r="G134" s="30" t="s">
        <v>103</v>
      </c>
      <c r="H134" s="30" t="s">
        <v>104</v>
      </c>
      <c r="I134" s="30" t="s">
        <v>105</v>
      </c>
      <c r="J134" s="30" t="s">
        <v>106</v>
      </c>
      <c r="K134" s="30" t="s">
        <v>1209</v>
      </c>
      <c r="L134" s="30" t="s">
        <v>1208</v>
      </c>
      <c r="M134" s="30" t="s">
        <v>36</v>
      </c>
      <c r="N134" s="30" t="s">
        <v>109</v>
      </c>
      <c r="O134" s="30">
        <v>7.6699999999999902</v>
      </c>
    </row>
    <row r="135" spans="1:15">
      <c r="A135" s="30" t="s">
        <v>99</v>
      </c>
      <c r="B135" s="30" t="s">
        <v>100</v>
      </c>
      <c r="C135" s="30" t="s">
        <v>2</v>
      </c>
      <c r="D135" s="30">
        <v>158</v>
      </c>
      <c r="E135" s="30" t="s">
        <v>101</v>
      </c>
      <c r="F135" s="30" t="s">
        <v>102</v>
      </c>
      <c r="G135" s="30" t="s">
        <v>103</v>
      </c>
      <c r="H135" s="30" t="s">
        <v>104</v>
      </c>
      <c r="I135" s="30" t="s">
        <v>105</v>
      </c>
      <c r="J135" s="30" t="s">
        <v>106</v>
      </c>
      <c r="K135" s="30" t="s">
        <v>1207</v>
      </c>
      <c r="L135" s="30" t="s">
        <v>1206</v>
      </c>
      <c r="M135" s="30" t="s">
        <v>36</v>
      </c>
      <c r="N135" s="30" t="s">
        <v>109</v>
      </c>
      <c r="O135" s="30">
        <v>7.6699999999999902</v>
      </c>
    </row>
    <row r="136" spans="1:15">
      <c r="A136" s="30" t="s">
        <v>99</v>
      </c>
      <c r="B136" s="30" t="s">
        <v>100</v>
      </c>
      <c r="C136" s="30" t="s">
        <v>2</v>
      </c>
      <c r="D136" s="30">
        <v>158</v>
      </c>
      <c r="E136" s="30" t="s">
        <v>101</v>
      </c>
      <c r="F136" s="30" t="s">
        <v>102</v>
      </c>
      <c r="G136" s="30" t="s">
        <v>103</v>
      </c>
      <c r="H136" s="30" t="s">
        <v>104</v>
      </c>
      <c r="I136" s="30" t="s">
        <v>105</v>
      </c>
      <c r="J136" s="30" t="s">
        <v>106</v>
      </c>
      <c r="K136" s="30" t="s">
        <v>1205</v>
      </c>
      <c r="L136" s="30" t="s">
        <v>1204</v>
      </c>
      <c r="M136" s="30" t="s">
        <v>36</v>
      </c>
      <c r="N136" s="30" t="s">
        <v>109</v>
      </c>
      <c r="O136" s="30">
        <v>8.0299999999999905</v>
      </c>
    </row>
    <row r="137" spans="1:15">
      <c r="A137" s="30" t="s">
        <v>99</v>
      </c>
      <c r="B137" s="30" t="s">
        <v>100</v>
      </c>
      <c r="C137" s="30" t="s">
        <v>2</v>
      </c>
      <c r="D137" s="30">
        <v>158</v>
      </c>
      <c r="E137" s="30" t="s">
        <v>101</v>
      </c>
      <c r="F137" s="30" t="s">
        <v>102</v>
      </c>
      <c r="G137" s="30" t="s">
        <v>103</v>
      </c>
      <c r="H137" s="30" t="s">
        <v>104</v>
      </c>
      <c r="I137" s="30" t="s">
        <v>105</v>
      </c>
      <c r="J137" s="30" t="s">
        <v>106</v>
      </c>
      <c r="K137" s="30" t="s">
        <v>1203</v>
      </c>
      <c r="L137" s="30" t="s">
        <v>1202</v>
      </c>
      <c r="M137" s="30" t="s">
        <v>36</v>
      </c>
      <c r="N137" s="30" t="s">
        <v>109</v>
      </c>
      <c r="O137" s="30">
        <v>8.0299999999999905</v>
      </c>
    </row>
    <row r="138" spans="1:15">
      <c r="A138" s="30" t="s">
        <v>99</v>
      </c>
      <c r="B138" s="30" t="s">
        <v>100</v>
      </c>
      <c r="C138" s="30" t="s">
        <v>2</v>
      </c>
      <c r="D138" s="30">
        <v>158</v>
      </c>
      <c r="E138" s="30" t="s">
        <v>101</v>
      </c>
      <c r="F138" s="30" t="s">
        <v>102</v>
      </c>
      <c r="G138" s="30" t="s">
        <v>103</v>
      </c>
      <c r="H138" s="30" t="s">
        <v>104</v>
      </c>
      <c r="I138" s="30" t="s">
        <v>105</v>
      </c>
      <c r="J138" s="30" t="s">
        <v>106</v>
      </c>
      <c r="K138" s="30" t="s">
        <v>1201</v>
      </c>
      <c r="L138" s="30" t="s">
        <v>1200</v>
      </c>
      <c r="M138" s="30" t="s">
        <v>36</v>
      </c>
      <c r="N138" s="30" t="s">
        <v>109</v>
      </c>
      <c r="O138" s="30">
        <v>8.0299999999999905</v>
      </c>
    </row>
    <row r="139" spans="1:15">
      <c r="A139" s="30" t="s">
        <v>99</v>
      </c>
      <c r="B139" s="30" t="s">
        <v>100</v>
      </c>
      <c r="C139" s="30" t="s">
        <v>2</v>
      </c>
      <c r="D139" s="30">
        <v>158</v>
      </c>
      <c r="E139" s="30" t="s">
        <v>101</v>
      </c>
      <c r="F139" s="30" t="s">
        <v>102</v>
      </c>
      <c r="G139" s="30" t="s">
        <v>103</v>
      </c>
      <c r="H139" s="30" t="s">
        <v>104</v>
      </c>
      <c r="I139" s="30" t="s">
        <v>105</v>
      </c>
      <c r="J139" s="30" t="s">
        <v>106</v>
      </c>
      <c r="K139" s="30" t="s">
        <v>1199</v>
      </c>
      <c r="L139" s="30" t="s">
        <v>1198</v>
      </c>
      <c r="M139" s="30" t="s">
        <v>36</v>
      </c>
      <c r="N139" s="30" t="s">
        <v>109</v>
      </c>
      <c r="O139" s="30">
        <v>8.0299999999999905</v>
      </c>
    </row>
    <row r="140" spans="1:15">
      <c r="A140" s="30" t="s">
        <v>99</v>
      </c>
      <c r="B140" s="30" t="s">
        <v>100</v>
      </c>
      <c r="C140" s="30" t="s">
        <v>2</v>
      </c>
      <c r="D140" s="30">
        <v>158</v>
      </c>
      <c r="E140" s="30" t="s">
        <v>101</v>
      </c>
      <c r="F140" s="30" t="s">
        <v>102</v>
      </c>
      <c r="G140" s="30" t="s">
        <v>103</v>
      </c>
      <c r="H140" s="30" t="s">
        <v>104</v>
      </c>
      <c r="I140" s="30" t="s">
        <v>105</v>
      </c>
      <c r="J140" s="30" t="s">
        <v>106</v>
      </c>
      <c r="K140" s="30" t="s">
        <v>1197</v>
      </c>
      <c r="L140" s="30" t="s">
        <v>1196</v>
      </c>
      <c r="M140" s="30" t="s">
        <v>36</v>
      </c>
      <c r="N140" s="30" t="s">
        <v>109</v>
      </c>
      <c r="O140" s="30">
        <v>8.4</v>
      </c>
    </row>
    <row r="141" spans="1:15">
      <c r="A141" s="30" t="s">
        <v>99</v>
      </c>
      <c r="B141" s="30" t="s">
        <v>100</v>
      </c>
      <c r="C141" s="30" t="s">
        <v>2</v>
      </c>
      <c r="D141" s="30">
        <v>158</v>
      </c>
      <c r="E141" s="30" t="s">
        <v>101</v>
      </c>
      <c r="F141" s="30" t="s">
        <v>102</v>
      </c>
      <c r="G141" s="30" t="s">
        <v>103</v>
      </c>
      <c r="H141" s="30" t="s">
        <v>104</v>
      </c>
      <c r="I141" s="30" t="s">
        <v>105</v>
      </c>
      <c r="J141" s="30" t="s">
        <v>106</v>
      </c>
      <c r="K141" s="30" t="s">
        <v>1195</v>
      </c>
      <c r="L141" s="30" t="s">
        <v>1194</v>
      </c>
      <c r="M141" s="30" t="s">
        <v>36</v>
      </c>
      <c r="N141" s="30" t="s">
        <v>109</v>
      </c>
      <c r="O141" s="30">
        <v>8.0299999999999905</v>
      </c>
    </row>
    <row r="142" spans="1:15">
      <c r="A142" s="30" t="s">
        <v>99</v>
      </c>
      <c r="B142" s="30" t="s">
        <v>100</v>
      </c>
      <c r="C142" s="30" t="s">
        <v>2</v>
      </c>
      <c r="D142" s="30">
        <v>158</v>
      </c>
      <c r="E142" s="30" t="s">
        <v>101</v>
      </c>
      <c r="F142" s="30" t="s">
        <v>102</v>
      </c>
      <c r="G142" s="30" t="s">
        <v>103</v>
      </c>
      <c r="H142" s="30" t="s">
        <v>104</v>
      </c>
      <c r="I142" s="30" t="s">
        <v>105</v>
      </c>
      <c r="J142" s="30" t="s">
        <v>106</v>
      </c>
      <c r="K142" s="30" t="s">
        <v>1193</v>
      </c>
      <c r="L142" s="30" t="s">
        <v>1192</v>
      </c>
      <c r="M142" s="30" t="s">
        <v>36</v>
      </c>
      <c r="N142" s="30" t="s">
        <v>109</v>
      </c>
      <c r="O142" s="30">
        <v>8.0299999999999905</v>
      </c>
    </row>
    <row r="143" spans="1:15">
      <c r="A143" s="30" t="s">
        <v>99</v>
      </c>
      <c r="B143" s="30" t="s">
        <v>100</v>
      </c>
      <c r="C143" s="30" t="s">
        <v>2</v>
      </c>
      <c r="D143" s="30">
        <v>158</v>
      </c>
      <c r="E143" s="30" t="s">
        <v>101</v>
      </c>
      <c r="F143" s="30" t="s">
        <v>102</v>
      </c>
      <c r="G143" s="30" t="s">
        <v>103</v>
      </c>
      <c r="H143" s="30" t="s">
        <v>104</v>
      </c>
      <c r="I143" s="30" t="s">
        <v>105</v>
      </c>
      <c r="J143" s="30" t="s">
        <v>106</v>
      </c>
      <c r="K143" s="30" t="s">
        <v>1191</v>
      </c>
      <c r="L143" s="30" t="s">
        <v>1190</v>
      </c>
      <c r="M143" s="30" t="s">
        <v>36</v>
      </c>
      <c r="N143" s="30" t="s">
        <v>109</v>
      </c>
      <c r="O143" s="30">
        <v>7.6699999999999902</v>
      </c>
    </row>
    <row r="144" spans="1:15">
      <c r="A144" s="30" t="s">
        <v>99</v>
      </c>
      <c r="B144" s="30" t="s">
        <v>100</v>
      </c>
      <c r="C144" s="30" t="s">
        <v>2</v>
      </c>
      <c r="D144" s="30">
        <v>158</v>
      </c>
      <c r="E144" s="30" t="s">
        <v>101</v>
      </c>
      <c r="F144" s="30" t="s">
        <v>102</v>
      </c>
      <c r="G144" s="30" t="s">
        <v>103</v>
      </c>
      <c r="H144" s="30" t="s">
        <v>104</v>
      </c>
      <c r="I144" s="30" t="s">
        <v>105</v>
      </c>
      <c r="J144" s="30" t="s">
        <v>106</v>
      </c>
      <c r="K144" s="30" t="s">
        <v>1189</v>
      </c>
      <c r="L144" s="30" t="s">
        <v>1188</v>
      </c>
      <c r="M144" s="30" t="s">
        <v>36</v>
      </c>
      <c r="N144" s="30" t="s">
        <v>109</v>
      </c>
      <c r="O144" s="30">
        <v>7.2999999999999901</v>
      </c>
    </row>
    <row r="145" spans="1:15">
      <c r="A145" s="30" t="s">
        <v>99</v>
      </c>
      <c r="B145" s="30" t="s">
        <v>100</v>
      </c>
      <c r="C145" s="30" t="s">
        <v>2</v>
      </c>
      <c r="D145" s="30">
        <v>158</v>
      </c>
      <c r="E145" s="30" t="s">
        <v>101</v>
      </c>
      <c r="F145" s="30" t="s">
        <v>102</v>
      </c>
      <c r="G145" s="30" t="s">
        <v>103</v>
      </c>
      <c r="H145" s="30" t="s">
        <v>104</v>
      </c>
      <c r="I145" s="30" t="s">
        <v>105</v>
      </c>
      <c r="J145" s="30" t="s">
        <v>106</v>
      </c>
      <c r="K145" s="30" t="s">
        <v>1187</v>
      </c>
      <c r="L145" s="30" t="s">
        <v>1186</v>
      </c>
      <c r="M145" s="30" t="s">
        <v>36</v>
      </c>
      <c r="N145" s="30" t="s">
        <v>109</v>
      </c>
      <c r="O145" s="30">
        <v>7.6699999999999902</v>
      </c>
    </row>
    <row r="146" spans="1:15">
      <c r="A146" s="30" t="s">
        <v>99</v>
      </c>
      <c r="B146" s="30" t="s">
        <v>100</v>
      </c>
      <c r="C146" s="30" t="s">
        <v>2</v>
      </c>
      <c r="D146" s="30">
        <v>158</v>
      </c>
      <c r="E146" s="30" t="s">
        <v>101</v>
      </c>
      <c r="F146" s="30" t="s">
        <v>102</v>
      </c>
      <c r="G146" s="30" t="s">
        <v>103</v>
      </c>
      <c r="H146" s="30" t="s">
        <v>104</v>
      </c>
      <c r="I146" s="30" t="s">
        <v>105</v>
      </c>
      <c r="J146" s="30" t="s">
        <v>106</v>
      </c>
      <c r="K146" s="30" t="s">
        <v>1185</v>
      </c>
      <c r="L146" s="30" t="s">
        <v>1184</v>
      </c>
      <c r="M146" s="30" t="s">
        <v>36</v>
      </c>
      <c r="N146" s="30" t="s">
        <v>109</v>
      </c>
      <c r="O146" s="30">
        <v>7.2999999999999901</v>
      </c>
    </row>
    <row r="147" spans="1:15">
      <c r="A147" s="30" t="s">
        <v>99</v>
      </c>
      <c r="B147" s="30" t="s">
        <v>100</v>
      </c>
      <c r="C147" s="30" t="s">
        <v>2</v>
      </c>
      <c r="D147" s="30">
        <v>158</v>
      </c>
      <c r="E147" s="30" t="s">
        <v>101</v>
      </c>
      <c r="F147" s="30" t="s">
        <v>102</v>
      </c>
      <c r="G147" s="30" t="s">
        <v>103</v>
      </c>
      <c r="H147" s="30" t="s">
        <v>104</v>
      </c>
      <c r="I147" s="30" t="s">
        <v>105</v>
      </c>
      <c r="J147" s="30" t="s">
        <v>106</v>
      </c>
      <c r="K147" s="30" t="s">
        <v>1183</v>
      </c>
      <c r="L147" s="30" t="s">
        <v>1182</v>
      </c>
      <c r="M147" s="30" t="s">
        <v>36</v>
      </c>
      <c r="N147" s="30" t="s">
        <v>109</v>
      </c>
      <c r="O147" s="30">
        <v>7.2999999999999901</v>
      </c>
    </row>
    <row r="148" spans="1:15">
      <c r="A148" s="30" t="s">
        <v>99</v>
      </c>
      <c r="B148" s="30" t="s">
        <v>100</v>
      </c>
      <c r="C148" s="30" t="s">
        <v>2</v>
      </c>
      <c r="D148" s="30">
        <v>158</v>
      </c>
      <c r="E148" s="30" t="s">
        <v>101</v>
      </c>
      <c r="F148" s="30" t="s">
        <v>102</v>
      </c>
      <c r="G148" s="30" t="s">
        <v>103</v>
      </c>
      <c r="H148" s="30" t="s">
        <v>104</v>
      </c>
      <c r="I148" s="30" t="s">
        <v>105</v>
      </c>
      <c r="J148" s="30" t="s">
        <v>106</v>
      </c>
      <c r="K148" s="30" t="s">
        <v>1181</v>
      </c>
      <c r="L148" s="30" t="s">
        <v>1180</v>
      </c>
      <c r="M148" s="30" t="s">
        <v>36</v>
      </c>
      <c r="N148" s="30" t="s">
        <v>109</v>
      </c>
      <c r="O148" s="30">
        <v>7.6699999999999902</v>
      </c>
    </row>
    <row r="149" spans="1:15">
      <c r="A149" s="30" t="s">
        <v>99</v>
      </c>
      <c r="B149" s="30" t="s">
        <v>100</v>
      </c>
      <c r="C149" s="30" t="s">
        <v>2</v>
      </c>
      <c r="D149" s="30">
        <v>158</v>
      </c>
      <c r="E149" s="30" t="s">
        <v>101</v>
      </c>
      <c r="F149" s="30" t="s">
        <v>102</v>
      </c>
      <c r="G149" s="30" t="s">
        <v>103</v>
      </c>
      <c r="H149" s="30" t="s">
        <v>104</v>
      </c>
      <c r="I149" s="30" t="s">
        <v>105</v>
      </c>
      <c r="J149" s="30" t="s">
        <v>106</v>
      </c>
      <c r="K149" s="30" t="s">
        <v>1179</v>
      </c>
      <c r="L149" s="30" t="s">
        <v>1178</v>
      </c>
      <c r="M149" s="30" t="s">
        <v>36</v>
      </c>
      <c r="N149" s="30" t="s">
        <v>109</v>
      </c>
      <c r="O149" s="30">
        <v>7.2999999999999901</v>
      </c>
    </row>
    <row r="150" spans="1:15">
      <c r="A150" s="30" t="s">
        <v>99</v>
      </c>
      <c r="B150" s="30" t="s">
        <v>100</v>
      </c>
      <c r="C150" s="30" t="s">
        <v>2</v>
      </c>
      <c r="D150" s="30">
        <v>158</v>
      </c>
      <c r="E150" s="30" t="s">
        <v>101</v>
      </c>
      <c r="F150" s="30" t="s">
        <v>102</v>
      </c>
      <c r="G150" s="30" t="s">
        <v>103</v>
      </c>
      <c r="H150" s="30" t="s">
        <v>104</v>
      </c>
      <c r="I150" s="30" t="s">
        <v>105</v>
      </c>
      <c r="J150" s="30" t="s">
        <v>106</v>
      </c>
      <c r="K150" s="30" t="s">
        <v>1177</v>
      </c>
      <c r="L150" s="30" t="s">
        <v>1176</v>
      </c>
      <c r="M150" s="30" t="s">
        <v>36</v>
      </c>
      <c r="N150" s="30" t="s">
        <v>109</v>
      </c>
      <c r="O150" s="30">
        <v>6.94</v>
      </c>
    </row>
    <row r="151" spans="1:15">
      <c r="A151" s="30" t="s">
        <v>99</v>
      </c>
      <c r="B151" s="30" t="s">
        <v>100</v>
      </c>
      <c r="C151" s="30" t="s">
        <v>2</v>
      </c>
      <c r="D151" s="30">
        <v>158</v>
      </c>
      <c r="E151" s="30" t="s">
        <v>101</v>
      </c>
      <c r="F151" s="30" t="s">
        <v>102</v>
      </c>
      <c r="G151" s="30" t="s">
        <v>103</v>
      </c>
      <c r="H151" s="30" t="s">
        <v>104</v>
      </c>
      <c r="I151" s="30" t="s">
        <v>105</v>
      </c>
      <c r="J151" s="30" t="s">
        <v>106</v>
      </c>
      <c r="K151" s="30" t="s">
        <v>1175</v>
      </c>
      <c r="L151" s="30" t="s">
        <v>1174</v>
      </c>
      <c r="M151" s="30" t="s">
        <v>36</v>
      </c>
      <c r="N151" s="30" t="s">
        <v>109</v>
      </c>
      <c r="O151" s="30">
        <v>6.94</v>
      </c>
    </row>
    <row r="152" spans="1:15">
      <c r="A152" s="30" t="s">
        <v>99</v>
      </c>
      <c r="B152" s="30" t="s">
        <v>100</v>
      </c>
      <c r="C152" s="30" t="s">
        <v>2</v>
      </c>
      <c r="D152" s="30">
        <v>158</v>
      </c>
      <c r="E152" s="30" t="s">
        <v>101</v>
      </c>
      <c r="F152" s="30" t="s">
        <v>102</v>
      </c>
      <c r="G152" s="30" t="s">
        <v>103</v>
      </c>
      <c r="H152" s="30" t="s">
        <v>104</v>
      </c>
      <c r="I152" s="30" t="s">
        <v>105</v>
      </c>
      <c r="J152" s="30" t="s">
        <v>106</v>
      </c>
      <c r="K152" s="30" t="s">
        <v>1173</v>
      </c>
      <c r="L152" s="30" t="s">
        <v>1172</v>
      </c>
      <c r="M152" s="30" t="s">
        <v>36</v>
      </c>
      <c r="N152" s="30" t="s">
        <v>109</v>
      </c>
      <c r="O152" s="30">
        <v>7.6699999999999902</v>
      </c>
    </row>
    <row r="153" spans="1:15">
      <c r="A153" s="30" t="s">
        <v>99</v>
      </c>
      <c r="B153" s="30" t="s">
        <v>100</v>
      </c>
      <c r="C153" s="30" t="s">
        <v>2</v>
      </c>
      <c r="D153" s="30">
        <v>158</v>
      </c>
      <c r="E153" s="30" t="s">
        <v>101</v>
      </c>
      <c r="F153" s="30" t="s">
        <v>102</v>
      </c>
      <c r="G153" s="30" t="s">
        <v>103</v>
      </c>
      <c r="H153" s="30" t="s">
        <v>104</v>
      </c>
      <c r="I153" s="30" t="s">
        <v>105</v>
      </c>
      <c r="J153" s="30" t="s">
        <v>106</v>
      </c>
      <c r="K153" s="30" t="s">
        <v>1171</v>
      </c>
      <c r="L153" s="30" t="s">
        <v>1170</v>
      </c>
      <c r="M153" s="30" t="s">
        <v>36</v>
      </c>
      <c r="N153" s="30" t="s">
        <v>109</v>
      </c>
      <c r="O153" s="30">
        <v>8.0299999999999905</v>
      </c>
    </row>
    <row r="154" spans="1:15">
      <c r="A154" s="30" t="s">
        <v>99</v>
      </c>
      <c r="B154" s="30" t="s">
        <v>100</v>
      </c>
      <c r="C154" s="30" t="s">
        <v>2</v>
      </c>
      <c r="D154" s="30">
        <v>158</v>
      </c>
      <c r="E154" s="30" t="s">
        <v>101</v>
      </c>
      <c r="F154" s="30" t="s">
        <v>102</v>
      </c>
      <c r="G154" s="30" t="s">
        <v>103</v>
      </c>
      <c r="H154" s="30" t="s">
        <v>104</v>
      </c>
      <c r="I154" s="30" t="s">
        <v>105</v>
      </c>
      <c r="J154" s="30" t="s">
        <v>106</v>
      </c>
      <c r="K154" s="30" t="s">
        <v>1169</v>
      </c>
      <c r="L154" s="30" t="s">
        <v>1168</v>
      </c>
      <c r="M154" s="30" t="s">
        <v>36</v>
      </c>
      <c r="N154" s="30" t="s">
        <v>109</v>
      </c>
      <c r="O154" s="30">
        <v>8.25</v>
      </c>
    </row>
    <row r="155" spans="1:15">
      <c r="A155" s="30" t="s">
        <v>99</v>
      </c>
      <c r="B155" s="30" t="s">
        <v>100</v>
      </c>
      <c r="C155" s="30" t="s">
        <v>2</v>
      </c>
      <c r="D155" s="30">
        <v>158</v>
      </c>
      <c r="E155" s="30" t="s">
        <v>101</v>
      </c>
      <c r="F155" s="30" t="s">
        <v>102</v>
      </c>
      <c r="G155" s="30" t="s">
        <v>103</v>
      </c>
      <c r="H155" s="30" t="s">
        <v>104</v>
      </c>
      <c r="I155" s="30" t="s">
        <v>105</v>
      </c>
      <c r="J155" s="30" t="s">
        <v>106</v>
      </c>
      <c r="K155" s="30" t="s">
        <v>1167</v>
      </c>
      <c r="L155" s="30" t="s">
        <v>1166</v>
      </c>
      <c r="M155" s="30" t="s">
        <v>36</v>
      </c>
      <c r="N155" s="30" t="s">
        <v>109</v>
      </c>
      <c r="O155" s="30">
        <v>8.25</v>
      </c>
    </row>
    <row r="156" spans="1:15">
      <c r="A156" s="30" t="s">
        <v>99</v>
      </c>
      <c r="B156" s="30" t="s">
        <v>100</v>
      </c>
      <c r="C156" s="30" t="s">
        <v>2</v>
      </c>
      <c r="D156" s="30">
        <v>158</v>
      </c>
      <c r="E156" s="30" t="s">
        <v>101</v>
      </c>
      <c r="F156" s="30" t="s">
        <v>102</v>
      </c>
      <c r="G156" s="30" t="s">
        <v>103</v>
      </c>
      <c r="H156" s="30" t="s">
        <v>104</v>
      </c>
      <c r="I156" s="30" t="s">
        <v>105</v>
      </c>
      <c r="J156" s="30" t="s">
        <v>106</v>
      </c>
      <c r="K156" s="30" t="s">
        <v>1165</v>
      </c>
      <c r="L156" s="30" t="s">
        <v>1164</v>
      </c>
      <c r="M156" s="30" t="s">
        <v>36</v>
      </c>
      <c r="N156" s="30" t="s">
        <v>109</v>
      </c>
      <c r="O156" s="30">
        <v>8.25</v>
      </c>
    </row>
    <row r="157" spans="1:15">
      <c r="A157" s="30" t="s">
        <v>99</v>
      </c>
      <c r="B157" s="30" t="s">
        <v>100</v>
      </c>
      <c r="C157" s="30" t="s">
        <v>2</v>
      </c>
      <c r="D157" s="30">
        <v>158</v>
      </c>
      <c r="E157" s="30" t="s">
        <v>101</v>
      </c>
      <c r="F157" s="30" t="s">
        <v>102</v>
      </c>
      <c r="G157" s="30" t="s">
        <v>103</v>
      </c>
      <c r="H157" s="30" t="s">
        <v>104</v>
      </c>
      <c r="I157" s="30" t="s">
        <v>105</v>
      </c>
      <c r="J157" s="30" t="s">
        <v>106</v>
      </c>
      <c r="K157" s="30" t="s">
        <v>1163</v>
      </c>
      <c r="L157" s="30" t="s">
        <v>1162</v>
      </c>
      <c r="M157" s="30" t="s">
        <v>36</v>
      </c>
      <c r="N157" s="30" t="s">
        <v>109</v>
      </c>
      <c r="O157" s="30">
        <v>8.5</v>
      </c>
    </row>
    <row r="158" spans="1:15">
      <c r="A158" s="30" t="s">
        <v>99</v>
      </c>
      <c r="B158" s="30" t="s">
        <v>100</v>
      </c>
      <c r="C158" s="30" t="s">
        <v>2</v>
      </c>
      <c r="D158" s="30">
        <v>158</v>
      </c>
      <c r="E158" s="30" t="s">
        <v>101</v>
      </c>
      <c r="F158" s="30" t="s">
        <v>102</v>
      </c>
      <c r="G158" s="30" t="s">
        <v>103</v>
      </c>
      <c r="H158" s="30" t="s">
        <v>104</v>
      </c>
      <c r="I158" s="30" t="s">
        <v>105</v>
      </c>
      <c r="J158" s="30" t="s">
        <v>106</v>
      </c>
      <c r="K158" s="30" t="s">
        <v>1161</v>
      </c>
      <c r="L158" s="30" t="s">
        <v>1160</v>
      </c>
      <c r="M158" s="30" t="s">
        <v>36</v>
      </c>
      <c r="N158" s="30" t="s">
        <v>109</v>
      </c>
      <c r="O158" s="30">
        <v>8.25</v>
      </c>
    </row>
    <row r="159" spans="1:15">
      <c r="A159" s="30" t="s">
        <v>99</v>
      </c>
      <c r="B159" s="30" t="s">
        <v>100</v>
      </c>
      <c r="C159" s="30" t="s">
        <v>2</v>
      </c>
      <c r="D159" s="30">
        <v>158</v>
      </c>
      <c r="E159" s="30" t="s">
        <v>101</v>
      </c>
      <c r="F159" s="30" t="s">
        <v>102</v>
      </c>
      <c r="G159" s="30" t="s">
        <v>103</v>
      </c>
      <c r="H159" s="30" t="s">
        <v>104</v>
      </c>
      <c r="I159" s="30" t="s">
        <v>105</v>
      </c>
      <c r="J159" s="30" t="s">
        <v>106</v>
      </c>
      <c r="K159" s="30" t="s">
        <v>1159</v>
      </c>
      <c r="L159" s="30" t="s">
        <v>1158</v>
      </c>
      <c r="M159" s="30" t="s">
        <v>36</v>
      </c>
      <c r="N159" s="30" t="s">
        <v>109</v>
      </c>
      <c r="O159" s="30">
        <v>8.5</v>
      </c>
    </row>
    <row r="160" spans="1:15">
      <c r="A160" s="30" t="s">
        <v>99</v>
      </c>
      <c r="B160" s="30" t="s">
        <v>100</v>
      </c>
      <c r="C160" s="30" t="s">
        <v>2</v>
      </c>
      <c r="D160" s="30">
        <v>158</v>
      </c>
      <c r="E160" s="30" t="s">
        <v>101</v>
      </c>
      <c r="F160" s="30" t="s">
        <v>102</v>
      </c>
      <c r="G160" s="30" t="s">
        <v>103</v>
      </c>
      <c r="H160" s="30" t="s">
        <v>104</v>
      </c>
      <c r="I160" s="30" t="s">
        <v>105</v>
      </c>
      <c r="J160" s="30" t="s">
        <v>106</v>
      </c>
      <c r="K160" s="30" t="s">
        <v>1157</v>
      </c>
      <c r="L160" s="30" t="s">
        <v>1156</v>
      </c>
      <c r="M160" s="30" t="s">
        <v>36</v>
      </c>
      <c r="N160" s="30" t="s">
        <v>109</v>
      </c>
      <c r="O160" s="30">
        <v>8.5</v>
      </c>
    </row>
    <row r="161" spans="1:15">
      <c r="A161" s="30" t="s">
        <v>99</v>
      </c>
      <c r="B161" s="30" t="s">
        <v>100</v>
      </c>
      <c r="C161" s="30" t="s">
        <v>2</v>
      </c>
      <c r="D161" s="30">
        <v>158</v>
      </c>
      <c r="E161" s="30" t="s">
        <v>101</v>
      </c>
      <c r="F161" s="30" t="s">
        <v>102</v>
      </c>
      <c r="G161" s="30" t="s">
        <v>103</v>
      </c>
      <c r="H161" s="30" t="s">
        <v>104</v>
      </c>
      <c r="I161" s="30" t="s">
        <v>105</v>
      </c>
      <c r="J161" s="30" t="s">
        <v>106</v>
      </c>
      <c r="K161" s="30" t="s">
        <v>1155</v>
      </c>
      <c r="L161" s="30" t="s">
        <v>1154</v>
      </c>
      <c r="M161" s="30" t="s">
        <v>36</v>
      </c>
      <c r="N161" s="30" t="s">
        <v>109</v>
      </c>
      <c r="O161" s="30">
        <v>8.25</v>
      </c>
    </row>
    <row r="162" spans="1:15">
      <c r="A162" s="30" t="s">
        <v>99</v>
      </c>
      <c r="B162" s="30" t="s">
        <v>100</v>
      </c>
      <c r="C162" s="30" t="s">
        <v>2</v>
      </c>
      <c r="D162" s="30">
        <v>158</v>
      </c>
      <c r="E162" s="30" t="s">
        <v>101</v>
      </c>
      <c r="F162" s="30" t="s">
        <v>102</v>
      </c>
      <c r="G162" s="30" t="s">
        <v>103</v>
      </c>
      <c r="H162" s="30" t="s">
        <v>104</v>
      </c>
      <c r="I162" s="30" t="s">
        <v>105</v>
      </c>
      <c r="J162" s="30" t="s">
        <v>106</v>
      </c>
      <c r="K162" s="30" t="s">
        <v>1153</v>
      </c>
      <c r="L162" s="30" t="s">
        <v>1152</v>
      </c>
      <c r="M162" s="30" t="s">
        <v>36</v>
      </c>
      <c r="N162" s="30" t="s">
        <v>109</v>
      </c>
      <c r="O162" s="30">
        <v>8.25</v>
      </c>
    </row>
    <row r="163" spans="1:15">
      <c r="A163" s="30" t="s">
        <v>99</v>
      </c>
      <c r="B163" s="30" t="s">
        <v>100</v>
      </c>
      <c r="C163" s="30" t="s">
        <v>2</v>
      </c>
      <c r="D163" s="30">
        <v>158</v>
      </c>
      <c r="E163" s="30" t="s">
        <v>101</v>
      </c>
      <c r="F163" s="30" t="s">
        <v>102</v>
      </c>
      <c r="G163" s="30" t="s">
        <v>103</v>
      </c>
      <c r="H163" s="30" t="s">
        <v>104</v>
      </c>
      <c r="I163" s="30" t="s">
        <v>105</v>
      </c>
      <c r="J163" s="30" t="s">
        <v>106</v>
      </c>
      <c r="K163" s="30" t="s">
        <v>1151</v>
      </c>
      <c r="L163" s="30" t="s">
        <v>1150</v>
      </c>
      <c r="M163" s="30" t="s">
        <v>36</v>
      </c>
      <c r="N163" s="30" t="s">
        <v>109</v>
      </c>
      <c r="O163" s="30">
        <v>8.25</v>
      </c>
    </row>
    <row r="164" spans="1:15">
      <c r="A164" s="30" t="s">
        <v>99</v>
      </c>
      <c r="B164" s="30" t="s">
        <v>100</v>
      </c>
      <c r="C164" s="30" t="s">
        <v>2</v>
      </c>
      <c r="D164" s="30">
        <v>158</v>
      </c>
      <c r="E164" s="30" t="s">
        <v>101</v>
      </c>
      <c r="F164" s="30" t="s">
        <v>102</v>
      </c>
      <c r="G164" s="30" t="s">
        <v>103</v>
      </c>
      <c r="H164" s="30" t="s">
        <v>104</v>
      </c>
      <c r="I164" s="30" t="s">
        <v>105</v>
      </c>
      <c r="J164" s="30" t="s">
        <v>106</v>
      </c>
      <c r="K164" s="30" t="s">
        <v>1149</v>
      </c>
      <c r="L164" s="30" t="s">
        <v>1148</v>
      </c>
      <c r="M164" s="30" t="s">
        <v>36</v>
      </c>
      <c r="N164" s="30" t="s">
        <v>109</v>
      </c>
      <c r="O164" s="30">
        <v>8.5</v>
      </c>
    </row>
    <row r="165" spans="1:15">
      <c r="A165" s="30" t="s">
        <v>99</v>
      </c>
      <c r="B165" s="30" t="s">
        <v>100</v>
      </c>
      <c r="C165" s="30" t="s">
        <v>2</v>
      </c>
      <c r="D165" s="30">
        <v>158</v>
      </c>
      <c r="E165" s="30" t="s">
        <v>101</v>
      </c>
      <c r="F165" s="30" t="s">
        <v>102</v>
      </c>
      <c r="G165" s="30" t="s">
        <v>103</v>
      </c>
      <c r="H165" s="30" t="s">
        <v>104</v>
      </c>
      <c r="I165" s="30" t="s">
        <v>105</v>
      </c>
      <c r="J165" s="30" t="s">
        <v>106</v>
      </c>
      <c r="K165" s="30" t="s">
        <v>1147</v>
      </c>
      <c r="L165" s="30" t="s">
        <v>1146</v>
      </c>
      <c r="M165" s="30" t="s">
        <v>36</v>
      </c>
      <c r="N165" s="30" t="s">
        <v>109</v>
      </c>
      <c r="O165" s="30">
        <v>8.5</v>
      </c>
    </row>
    <row r="166" spans="1:15">
      <c r="A166" s="30" t="s">
        <v>99</v>
      </c>
      <c r="B166" s="30" t="s">
        <v>100</v>
      </c>
      <c r="C166" s="30" t="s">
        <v>2</v>
      </c>
      <c r="D166" s="30">
        <v>158</v>
      </c>
      <c r="E166" s="30" t="s">
        <v>101</v>
      </c>
      <c r="F166" s="30" t="s">
        <v>102</v>
      </c>
      <c r="G166" s="30" t="s">
        <v>103</v>
      </c>
      <c r="H166" s="30" t="s">
        <v>104</v>
      </c>
      <c r="I166" s="30" t="s">
        <v>105</v>
      </c>
      <c r="J166" s="30" t="s">
        <v>106</v>
      </c>
      <c r="K166" s="30" t="s">
        <v>1145</v>
      </c>
      <c r="L166" s="30" t="s">
        <v>1144</v>
      </c>
      <c r="M166" s="30" t="s">
        <v>36</v>
      </c>
      <c r="N166" s="30" t="s">
        <v>109</v>
      </c>
      <c r="O166" s="30">
        <v>8.5</v>
      </c>
    </row>
    <row r="167" spans="1:15">
      <c r="A167" s="30" t="s">
        <v>99</v>
      </c>
      <c r="B167" s="30" t="s">
        <v>100</v>
      </c>
      <c r="C167" s="30" t="s">
        <v>2</v>
      </c>
      <c r="D167" s="30">
        <v>158</v>
      </c>
      <c r="E167" s="30" t="s">
        <v>101</v>
      </c>
      <c r="F167" s="30" t="s">
        <v>102</v>
      </c>
      <c r="G167" s="30" t="s">
        <v>103</v>
      </c>
      <c r="H167" s="30" t="s">
        <v>104</v>
      </c>
      <c r="I167" s="30" t="s">
        <v>105</v>
      </c>
      <c r="J167" s="30" t="s">
        <v>106</v>
      </c>
      <c r="K167" s="30" t="s">
        <v>1143</v>
      </c>
      <c r="L167" s="30" t="s">
        <v>1142</v>
      </c>
      <c r="M167" s="30" t="s">
        <v>36</v>
      </c>
      <c r="N167" s="30" t="s">
        <v>109</v>
      </c>
      <c r="O167" s="30">
        <v>8.1799999999999908</v>
      </c>
    </row>
    <row r="168" spans="1:15">
      <c r="A168" s="30" t="s">
        <v>99</v>
      </c>
      <c r="B168" s="30" t="s">
        <v>100</v>
      </c>
      <c r="C168" s="30" t="s">
        <v>2</v>
      </c>
      <c r="D168" s="30">
        <v>158</v>
      </c>
      <c r="E168" s="30" t="s">
        <v>101</v>
      </c>
      <c r="F168" s="30" t="s">
        <v>102</v>
      </c>
      <c r="G168" s="30" t="s">
        <v>103</v>
      </c>
      <c r="H168" s="30" t="s">
        <v>104</v>
      </c>
      <c r="I168" s="30" t="s">
        <v>105</v>
      </c>
      <c r="J168" s="30" t="s">
        <v>106</v>
      </c>
      <c r="K168" s="30" t="s">
        <v>1141</v>
      </c>
      <c r="L168" s="30" t="s">
        <v>1140</v>
      </c>
      <c r="M168" s="30" t="s">
        <v>36</v>
      </c>
      <c r="N168" s="30" t="s">
        <v>109</v>
      </c>
      <c r="O168" s="30">
        <v>7.75</v>
      </c>
    </row>
    <row r="169" spans="1:15">
      <c r="A169" s="30" t="s">
        <v>99</v>
      </c>
      <c r="B169" s="30" t="s">
        <v>100</v>
      </c>
      <c r="C169" s="30" t="s">
        <v>2</v>
      </c>
      <c r="D169" s="30">
        <v>158</v>
      </c>
      <c r="E169" s="30" t="s">
        <v>101</v>
      </c>
      <c r="F169" s="30" t="s">
        <v>102</v>
      </c>
      <c r="G169" s="30" t="s">
        <v>103</v>
      </c>
      <c r="H169" s="30" t="s">
        <v>104</v>
      </c>
      <c r="I169" s="30" t="s">
        <v>105</v>
      </c>
      <c r="J169" s="30" t="s">
        <v>106</v>
      </c>
      <c r="K169" s="30" t="s">
        <v>1139</v>
      </c>
      <c r="L169" s="30" t="s">
        <v>1138</v>
      </c>
      <c r="M169" s="30" t="s">
        <v>36</v>
      </c>
      <c r="N169" s="30" t="s">
        <v>109</v>
      </c>
      <c r="O169" s="30">
        <v>7.98</v>
      </c>
    </row>
    <row r="170" spans="1:15">
      <c r="A170" s="30" t="s">
        <v>99</v>
      </c>
      <c r="B170" s="30" t="s">
        <v>100</v>
      </c>
      <c r="C170" s="30" t="s">
        <v>2</v>
      </c>
      <c r="D170" s="30">
        <v>158</v>
      </c>
      <c r="E170" s="30" t="s">
        <v>101</v>
      </c>
      <c r="F170" s="30" t="s">
        <v>102</v>
      </c>
      <c r="G170" s="30" t="s">
        <v>103</v>
      </c>
      <c r="H170" s="30" t="s">
        <v>104</v>
      </c>
      <c r="I170" s="30" t="s">
        <v>105</v>
      </c>
      <c r="J170" s="30" t="s">
        <v>106</v>
      </c>
      <c r="K170" s="30" t="s">
        <v>1137</v>
      </c>
      <c r="L170" s="30" t="s">
        <v>1136</v>
      </c>
      <c r="M170" s="30" t="s">
        <v>36</v>
      </c>
      <c r="N170" s="30" t="s">
        <v>109</v>
      </c>
      <c r="O170" s="30">
        <v>7.3899999999999899</v>
      </c>
    </row>
    <row r="171" spans="1:15">
      <c r="A171" s="30" t="s">
        <v>99</v>
      </c>
      <c r="B171" s="30" t="s">
        <v>100</v>
      </c>
      <c r="C171" s="30" t="s">
        <v>2</v>
      </c>
      <c r="D171" s="30">
        <v>158</v>
      </c>
      <c r="E171" s="30" t="s">
        <v>101</v>
      </c>
      <c r="F171" s="30" t="s">
        <v>102</v>
      </c>
      <c r="G171" s="30" t="s">
        <v>103</v>
      </c>
      <c r="H171" s="30" t="s">
        <v>104</v>
      </c>
      <c r="I171" s="30" t="s">
        <v>105</v>
      </c>
      <c r="J171" s="30" t="s">
        <v>106</v>
      </c>
      <c r="K171" s="30" t="s">
        <v>1135</v>
      </c>
      <c r="L171" s="30" t="s">
        <v>1134</v>
      </c>
      <c r="M171" s="30" t="s">
        <v>36</v>
      </c>
      <c r="N171" s="30" t="s">
        <v>109</v>
      </c>
      <c r="O171" s="30">
        <v>7.25</v>
      </c>
    </row>
    <row r="172" spans="1:15">
      <c r="A172" s="30" t="s">
        <v>99</v>
      </c>
      <c r="B172" s="30" t="s">
        <v>100</v>
      </c>
      <c r="C172" s="30" t="s">
        <v>2</v>
      </c>
      <c r="D172" s="30">
        <v>158</v>
      </c>
      <c r="E172" s="30" t="s">
        <v>101</v>
      </c>
      <c r="F172" s="30" t="s">
        <v>102</v>
      </c>
      <c r="G172" s="30" t="s">
        <v>103</v>
      </c>
      <c r="H172" s="30" t="s">
        <v>104</v>
      </c>
      <c r="I172" s="30" t="s">
        <v>105</v>
      </c>
      <c r="J172" s="30" t="s">
        <v>106</v>
      </c>
      <c r="K172" s="30" t="s">
        <v>1133</v>
      </c>
      <c r="L172" s="30" t="s">
        <v>1132</v>
      </c>
      <c r="M172" s="30" t="s">
        <v>36</v>
      </c>
      <c r="N172" s="30" t="s">
        <v>109</v>
      </c>
      <c r="O172" s="30">
        <v>7.25</v>
      </c>
    </row>
    <row r="173" spans="1:15">
      <c r="A173" s="30" t="s">
        <v>99</v>
      </c>
      <c r="B173" s="30" t="s">
        <v>100</v>
      </c>
      <c r="C173" s="30" t="s">
        <v>2</v>
      </c>
      <c r="D173" s="30">
        <v>158</v>
      </c>
      <c r="E173" s="30" t="s">
        <v>101</v>
      </c>
      <c r="F173" s="30" t="s">
        <v>102</v>
      </c>
      <c r="G173" s="30" t="s">
        <v>103</v>
      </c>
      <c r="H173" s="30" t="s">
        <v>104</v>
      </c>
      <c r="I173" s="30" t="s">
        <v>105</v>
      </c>
      <c r="J173" s="30" t="s">
        <v>106</v>
      </c>
      <c r="K173" s="30" t="s">
        <v>1131</v>
      </c>
      <c r="L173" s="30" t="s">
        <v>1130</v>
      </c>
      <c r="M173" s="30" t="s">
        <v>36</v>
      </c>
      <c r="N173" s="30" t="s">
        <v>109</v>
      </c>
      <c r="O173" s="30">
        <v>6.75</v>
      </c>
    </row>
    <row r="174" spans="1:15">
      <c r="A174" s="30" t="s">
        <v>99</v>
      </c>
      <c r="B174" s="30" t="s">
        <v>100</v>
      </c>
      <c r="C174" s="30" t="s">
        <v>2</v>
      </c>
      <c r="D174" s="30">
        <v>158</v>
      </c>
      <c r="E174" s="30" t="s">
        <v>101</v>
      </c>
      <c r="F174" s="30" t="s">
        <v>102</v>
      </c>
      <c r="G174" s="30" t="s">
        <v>103</v>
      </c>
      <c r="H174" s="30" t="s">
        <v>104</v>
      </c>
      <c r="I174" s="30" t="s">
        <v>105</v>
      </c>
      <c r="J174" s="30" t="s">
        <v>106</v>
      </c>
      <c r="K174" s="30" t="s">
        <v>1129</v>
      </c>
      <c r="L174" s="30" t="s">
        <v>1128</v>
      </c>
      <c r="M174" s="30" t="s">
        <v>36</v>
      </c>
      <c r="N174" s="30" t="s">
        <v>109</v>
      </c>
      <c r="O174" s="30">
        <v>6.54</v>
      </c>
    </row>
    <row r="175" spans="1:15">
      <c r="A175" s="30" t="s">
        <v>99</v>
      </c>
      <c r="B175" s="30" t="s">
        <v>100</v>
      </c>
      <c r="C175" s="30" t="s">
        <v>2</v>
      </c>
      <c r="D175" s="30">
        <v>158</v>
      </c>
      <c r="E175" s="30" t="s">
        <v>101</v>
      </c>
      <c r="F175" s="30" t="s">
        <v>102</v>
      </c>
      <c r="G175" s="30" t="s">
        <v>103</v>
      </c>
      <c r="H175" s="30" t="s">
        <v>104</v>
      </c>
      <c r="I175" s="30" t="s">
        <v>105</v>
      </c>
      <c r="J175" s="30" t="s">
        <v>106</v>
      </c>
      <c r="K175" s="30" t="s">
        <v>1127</v>
      </c>
      <c r="L175" s="30" t="s">
        <v>1126</v>
      </c>
      <c r="M175" s="30" t="s">
        <v>36</v>
      </c>
      <c r="N175" s="30" t="s">
        <v>109</v>
      </c>
      <c r="O175" s="30">
        <v>6.5</v>
      </c>
    </row>
    <row r="176" spans="1:15">
      <c r="A176" s="30" t="s">
        <v>99</v>
      </c>
      <c r="B176" s="30" t="s">
        <v>100</v>
      </c>
      <c r="C176" s="30" t="s">
        <v>2</v>
      </c>
      <c r="D176" s="30">
        <v>158</v>
      </c>
      <c r="E176" s="30" t="s">
        <v>101</v>
      </c>
      <c r="F176" s="30" t="s">
        <v>102</v>
      </c>
      <c r="G176" s="30" t="s">
        <v>103</v>
      </c>
      <c r="H176" s="30" t="s">
        <v>104</v>
      </c>
      <c r="I176" s="30" t="s">
        <v>105</v>
      </c>
      <c r="J176" s="30" t="s">
        <v>106</v>
      </c>
      <c r="K176" s="30" t="s">
        <v>1125</v>
      </c>
      <c r="L176" s="30" t="s">
        <v>1124</v>
      </c>
      <c r="M176" s="30" t="s">
        <v>36</v>
      </c>
      <c r="N176" s="30" t="s">
        <v>109</v>
      </c>
      <c r="O176" s="30">
        <v>6.46</v>
      </c>
    </row>
    <row r="177" spans="1:15">
      <c r="A177" s="30" t="s">
        <v>99</v>
      </c>
      <c r="B177" s="30" t="s">
        <v>100</v>
      </c>
      <c r="C177" s="30" t="s">
        <v>2</v>
      </c>
      <c r="D177" s="30">
        <v>158</v>
      </c>
      <c r="E177" s="30" t="s">
        <v>101</v>
      </c>
      <c r="F177" s="30" t="s">
        <v>102</v>
      </c>
      <c r="G177" s="30" t="s">
        <v>103</v>
      </c>
      <c r="H177" s="30" t="s">
        <v>104</v>
      </c>
      <c r="I177" s="30" t="s">
        <v>105</v>
      </c>
      <c r="J177" s="30" t="s">
        <v>106</v>
      </c>
      <c r="K177" s="30" t="s">
        <v>1123</v>
      </c>
      <c r="L177" s="30" t="s">
        <v>1122</v>
      </c>
      <c r="M177" s="30" t="s">
        <v>36</v>
      </c>
      <c r="N177" s="30" t="s">
        <v>109</v>
      </c>
      <c r="O177" s="30">
        <v>6.25</v>
      </c>
    </row>
    <row r="178" spans="1:15">
      <c r="A178" s="30" t="s">
        <v>99</v>
      </c>
      <c r="B178" s="30" t="s">
        <v>100</v>
      </c>
      <c r="C178" s="30" t="s">
        <v>2</v>
      </c>
      <c r="D178" s="30">
        <v>158</v>
      </c>
      <c r="E178" s="30" t="s">
        <v>101</v>
      </c>
      <c r="F178" s="30" t="s">
        <v>102</v>
      </c>
      <c r="G178" s="30" t="s">
        <v>103</v>
      </c>
      <c r="H178" s="30" t="s">
        <v>104</v>
      </c>
      <c r="I178" s="30" t="s">
        <v>105</v>
      </c>
      <c r="J178" s="30" t="s">
        <v>106</v>
      </c>
      <c r="K178" s="30" t="s">
        <v>1121</v>
      </c>
      <c r="L178" s="30" t="s">
        <v>1120</v>
      </c>
      <c r="M178" s="30" t="s">
        <v>36</v>
      </c>
      <c r="N178" s="30" t="s">
        <v>109</v>
      </c>
      <c r="O178" s="30">
        <v>6</v>
      </c>
    </row>
    <row r="179" spans="1:15">
      <c r="A179" s="30" t="s">
        <v>99</v>
      </c>
      <c r="B179" s="30" t="s">
        <v>100</v>
      </c>
      <c r="C179" s="30" t="s">
        <v>2</v>
      </c>
      <c r="D179" s="30">
        <v>158</v>
      </c>
      <c r="E179" s="30" t="s">
        <v>101</v>
      </c>
      <c r="F179" s="30" t="s">
        <v>102</v>
      </c>
      <c r="G179" s="30" t="s">
        <v>103</v>
      </c>
      <c r="H179" s="30" t="s">
        <v>104</v>
      </c>
      <c r="I179" s="30" t="s">
        <v>105</v>
      </c>
      <c r="J179" s="30" t="s">
        <v>106</v>
      </c>
      <c r="K179" s="30" t="s">
        <v>1119</v>
      </c>
      <c r="L179" s="30" t="s">
        <v>1118</v>
      </c>
      <c r="M179" s="30" t="s">
        <v>36</v>
      </c>
      <c r="N179" s="30" t="s">
        <v>109</v>
      </c>
      <c r="O179" s="30">
        <v>5.62</v>
      </c>
    </row>
    <row r="180" spans="1:15">
      <c r="A180" s="30" t="s">
        <v>99</v>
      </c>
      <c r="B180" s="30" t="s">
        <v>100</v>
      </c>
      <c r="C180" s="30" t="s">
        <v>2</v>
      </c>
      <c r="D180" s="30">
        <v>158</v>
      </c>
      <c r="E180" s="30" t="s">
        <v>101</v>
      </c>
      <c r="F180" s="30" t="s">
        <v>102</v>
      </c>
      <c r="G180" s="30" t="s">
        <v>103</v>
      </c>
      <c r="H180" s="30" t="s">
        <v>104</v>
      </c>
      <c r="I180" s="30" t="s">
        <v>105</v>
      </c>
      <c r="J180" s="30" t="s">
        <v>106</v>
      </c>
      <c r="K180" s="30" t="s">
        <v>1117</v>
      </c>
      <c r="L180" s="30" t="s">
        <v>1116</v>
      </c>
      <c r="M180" s="30" t="s">
        <v>36</v>
      </c>
      <c r="N180" s="30" t="s">
        <v>109</v>
      </c>
      <c r="O180" s="30">
        <v>5.5</v>
      </c>
    </row>
    <row r="181" spans="1:15">
      <c r="A181" s="30" t="s">
        <v>99</v>
      </c>
      <c r="B181" s="30" t="s">
        <v>100</v>
      </c>
      <c r="C181" s="30" t="s">
        <v>2</v>
      </c>
      <c r="D181" s="30">
        <v>158</v>
      </c>
      <c r="E181" s="30" t="s">
        <v>101</v>
      </c>
      <c r="F181" s="30" t="s">
        <v>102</v>
      </c>
      <c r="G181" s="30" t="s">
        <v>103</v>
      </c>
      <c r="H181" s="30" t="s">
        <v>104</v>
      </c>
      <c r="I181" s="30" t="s">
        <v>105</v>
      </c>
      <c r="J181" s="30" t="s">
        <v>106</v>
      </c>
      <c r="K181" s="30" t="s">
        <v>1115</v>
      </c>
      <c r="L181" s="30" t="s">
        <v>1114</v>
      </c>
      <c r="M181" s="30" t="s">
        <v>36</v>
      </c>
      <c r="N181" s="30" t="s">
        <v>109</v>
      </c>
      <c r="O181" s="30">
        <v>5.46</v>
      </c>
    </row>
    <row r="182" spans="1:15">
      <c r="A182" s="30" t="s">
        <v>99</v>
      </c>
      <c r="B182" s="30" t="s">
        <v>100</v>
      </c>
      <c r="C182" s="30" t="s">
        <v>2</v>
      </c>
      <c r="D182" s="30">
        <v>158</v>
      </c>
      <c r="E182" s="30" t="s">
        <v>101</v>
      </c>
      <c r="F182" s="30" t="s">
        <v>102</v>
      </c>
      <c r="G182" s="30" t="s">
        <v>103</v>
      </c>
      <c r="H182" s="30" t="s">
        <v>104</v>
      </c>
      <c r="I182" s="30" t="s">
        <v>105</v>
      </c>
      <c r="J182" s="30" t="s">
        <v>106</v>
      </c>
      <c r="K182" s="30" t="s">
        <v>1113</v>
      </c>
      <c r="L182" s="30" t="s">
        <v>1112</v>
      </c>
      <c r="M182" s="30" t="s">
        <v>36</v>
      </c>
      <c r="N182" s="30" t="s">
        <v>109</v>
      </c>
      <c r="O182" s="30">
        <v>5.0199999999999898</v>
      </c>
    </row>
    <row r="183" spans="1:15">
      <c r="A183" s="30" t="s">
        <v>99</v>
      </c>
      <c r="B183" s="30" t="s">
        <v>100</v>
      </c>
      <c r="C183" s="30" t="s">
        <v>2</v>
      </c>
      <c r="D183" s="30">
        <v>158</v>
      </c>
      <c r="E183" s="30" t="s">
        <v>101</v>
      </c>
      <c r="F183" s="30" t="s">
        <v>102</v>
      </c>
      <c r="G183" s="30" t="s">
        <v>103</v>
      </c>
      <c r="H183" s="30" t="s">
        <v>104</v>
      </c>
      <c r="I183" s="30" t="s">
        <v>105</v>
      </c>
      <c r="J183" s="30" t="s">
        <v>106</v>
      </c>
      <c r="K183" s="30" t="s">
        <v>1111</v>
      </c>
      <c r="L183" s="30" t="s">
        <v>1110</v>
      </c>
      <c r="M183" s="30" t="s">
        <v>36</v>
      </c>
      <c r="N183" s="30" t="s">
        <v>109</v>
      </c>
      <c r="O183" s="30">
        <v>5.0999999999999899</v>
      </c>
    </row>
    <row r="184" spans="1:15">
      <c r="A184" s="30" t="s">
        <v>99</v>
      </c>
      <c r="B184" s="30" t="s">
        <v>100</v>
      </c>
      <c r="C184" s="30" t="s">
        <v>2</v>
      </c>
      <c r="D184" s="30">
        <v>158</v>
      </c>
      <c r="E184" s="30" t="s">
        <v>101</v>
      </c>
      <c r="F184" s="30" t="s">
        <v>102</v>
      </c>
      <c r="G184" s="30" t="s">
        <v>103</v>
      </c>
      <c r="H184" s="30" t="s">
        <v>104</v>
      </c>
      <c r="I184" s="30" t="s">
        <v>105</v>
      </c>
      <c r="J184" s="30" t="s">
        <v>106</v>
      </c>
      <c r="K184" s="30" t="s">
        <v>1109</v>
      </c>
      <c r="L184" s="30" t="s">
        <v>1108</v>
      </c>
      <c r="M184" s="30" t="s">
        <v>36</v>
      </c>
      <c r="N184" s="30" t="s">
        <v>109</v>
      </c>
      <c r="O184" s="30">
        <v>5.25</v>
      </c>
    </row>
    <row r="185" spans="1:15">
      <c r="A185" s="30" t="s">
        <v>99</v>
      </c>
      <c r="B185" s="30" t="s">
        <v>100</v>
      </c>
      <c r="C185" s="30" t="s">
        <v>2</v>
      </c>
      <c r="D185" s="30">
        <v>158</v>
      </c>
      <c r="E185" s="30" t="s">
        <v>101</v>
      </c>
      <c r="F185" s="30" t="s">
        <v>102</v>
      </c>
      <c r="G185" s="30" t="s">
        <v>103</v>
      </c>
      <c r="H185" s="30" t="s">
        <v>104</v>
      </c>
      <c r="I185" s="30" t="s">
        <v>105</v>
      </c>
      <c r="J185" s="30" t="s">
        <v>106</v>
      </c>
      <c r="K185" s="30" t="s">
        <v>1107</v>
      </c>
      <c r="L185" s="30" t="s">
        <v>1106</v>
      </c>
      <c r="M185" s="30" t="s">
        <v>36</v>
      </c>
      <c r="N185" s="30" t="s">
        <v>109</v>
      </c>
      <c r="O185" s="30">
        <v>5</v>
      </c>
    </row>
    <row r="186" spans="1:15">
      <c r="A186" s="30" t="s">
        <v>99</v>
      </c>
      <c r="B186" s="30" t="s">
        <v>100</v>
      </c>
      <c r="C186" s="30" t="s">
        <v>2</v>
      </c>
      <c r="D186" s="30">
        <v>158</v>
      </c>
      <c r="E186" s="30" t="s">
        <v>101</v>
      </c>
      <c r="F186" s="30" t="s">
        <v>102</v>
      </c>
      <c r="G186" s="30" t="s">
        <v>103</v>
      </c>
      <c r="H186" s="30" t="s">
        <v>104</v>
      </c>
      <c r="I186" s="30" t="s">
        <v>105</v>
      </c>
      <c r="J186" s="30" t="s">
        <v>106</v>
      </c>
      <c r="K186" s="30" t="s">
        <v>1105</v>
      </c>
      <c r="L186" s="30" t="s">
        <v>1104</v>
      </c>
      <c r="M186" s="30" t="s">
        <v>36</v>
      </c>
      <c r="N186" s="30" t="s">
        <v>109</v>
      </c>
      <c r="O186" s="30">
        <v>4.8099999999999898</v>
      </c>
    </row>
    <row r="187" spans="1:15">
      <c r="A187" s="30" t="s">
        <v>99</v>
      </c>
      <c r="B187" s="30" t="s">
        <v>100</v>
      </c>
      <c r="C187" s="30" t="s">
        <v>2</v>
      </c>
      <c r="D187" s="30">
        <v>158</v>
      </c>
      <c r="E187" s="30" t="s">
        <v>101</v>
      </c>
      <c r="F187" s="30" t="s">
        <v>102</v>
      </c>
      <c r="G187" s="30" t="s">
        <v>103</v>
      </c>
      <c r="H187" s="30" t="s">
        <v>104</v>
      </c>
      <c r="I187" s="30" t="s">
        <v>105</v>
      </c>
      <c r="J187" s="30" t="s">
        <v>106</v>
      </c>
      <c r="K187" s="30" t="s">
        <v>1103</v>
      </c>
      <c r="L187" s="30" t="s">
        <v>1102</v>
      </c>
      <c r="M187" s="30" t="s">
        <v>36</v>
      </c>
      <c r="N187" s="30" t="s">
        <v>109</v>
      </c>
      <c r="O187" s="30">
        <v>4.6399999999999899</v>
      </c>
    </row>
    <row r="188" spans="1:15">
      <c r="A188" s="30" t="s">
        <v>99</v>
      </c>
      <c r="B188" s="30" t="s">
        <v>100</v>
      </c>
      <c r="C188" s="30" t="s">
        <v>2</v>
      </c>
      <c r="D188" s="30">
        <v>158</v>
      </c>
      <c r="E188" s="30" t="s">
        <v>101</v>
      </c>
      <c r="F188" s="30" t="s">
        <v>102</v>
      </c>
      <c r="G188" s="30" t="s">
        <v>103</v>
      </c>
      <c r="H188" s="30" t="s">
        <v>104</v>
      </c>
      <c r="I188" s="30" t="s">
        <v>105</v>
      </c>
      <c r="J188" s="30" t="s">
        <v>106</v>
      </c>
      <c r="K188" s="30" t="s">
        <v>1101</v>
      </c>
      <c r="L188" s="30" t="s">
        <v>1100</v>
      </c>
      <c r="M188" s="30" t="s">
        <v>36</v>
      </c>
      <c r="N188" s="30" t="s">
        <v>109</v>
      </c>
      <c r="O188" s="30">
        <v>4.3940000000000001</v>
      </c>
    </row>
    <row r="189" spans="1:15">
      <c r="A189" s="30" t="s">
        <v>99</v>
      </c>
      <c r="B189" s="30" t="s">
        <v>100</v>
      </c>
      <c r="C189" s="30" t="s">
        <v>2</v>
      </c>
      <c r="D189" s="30">
        <v>158</v>
      </c>
      <c r="E189" s="30" t="s">
        <v>101</v>
      </c>
      <c r="F189" s="30" t="s">
        <v>102</v>
      </c>
      <c r="G189" s="30" t="s">
        <v>103</v>
      </c>
      <c r="H189" s="30" t="s">
        <v>104</v>
      </c>
      <c r="I189" s="30" t="s">
        <v>105</v>
      </c>
      <c r="J189" s="30" t="s">
        <v>106</v>
      </c>
      <c r="K189" s="30" t="s">
        <v>1099</v>
      </c>
      <c r="L189" s="30" t="s">
        <v>1098</v>
      </c>
      <c r="M189" s="30" t="s">
        <v>36</v>
      </c>
      <c r="N189" s="30" t="s">
        <v>109</v>
      </c>
      <c r="O189" s="30">
        <v>4.5</v>
      </c>
    </row>
    <row r="190" spans="1:15">
      <c r="A190" s="30" t="s">
        <v>99</v>
      </c>
      <c r="B190" s="30" t="s">
        <v>100</v>
      </c>
      <c r="C190" s="30" t="s">
        <v>2</v>
      </c>
      <c r="D190" s="30">
        <v>158</v>
      </c>
      <c r="E190" s="30" t="s">
        <v>101</v>
      </c>
      <c r="F190" s="30" t="s">
        <v>102</v>
      </c>
      <c r="G190" s="30" t="s">
        <v>103</v>
      </c>
      <c r="H190" s="30" t="s">
        <v>104</v>
      </c>
      <c r="I190" s="30" t="s">
        <v>105</v>
      </c>
      <c r="J190" s="30" t="s">
        <v>106</v>
      </c>
      <c r="K190" s="30" t="s">
        <v>1097</v>
      </c>
      <c r="L190" s="30" t="s">
        <v>1096</v>
      </c>
      <c r="M190" s="30" t="s">
        <v>36</v>
      </c>
      <c r="N190" s="30" t="s">
        <v>109</v>
      </c>
      <c r="O190" s="30">
        <v>4.5</v>
      </c>
    </row>
    <row r="191" spans="1:15">
      <c r="A191" s="30" t="s">
        <v>99</v>
      </c>
      <c r="B191" s="30" t="s">
        <v>100</v>
      </c>
      <c r="C191" s="30" t="s">
        <v>2</v>
      </c>
      <c r="D191" s="30">
        <v>158</v>
      </c>
      <c r="E191" s="30" t="s">
        <v>101</v>
      </c>
      <c r="F191" s="30" t="s">
        <v>102</v>
      </c>
      <c r="G191" s="30" t="s">
        <v>103</v>
      </c>
      <c r="H191" s="30" t="s">
        <v>104</v>
      </c>
      <c r="I191" s="30" t="s">
        <v>105</v>
      </c>
      <c r="J191" s="30" t="s">
        <v>106</v>
      </c>
      <c r="K191" s="30" t="s">
        <v>1095</v>
      </c>
      <c r="L191" s="30" t="s">
        <v>1094</v>
      </c>
      <c r="M191" s="30" t="s">
        <v>36</v>
      </c>
      <c r="N191" s="30" t="s">
        <v>109</v>
      </c>
      <c r="O191" s="30">
        <v>4.4249999999999901</v>
      </c>
    </row>
    <row r="192" spans="1:15">
      <c r="A192" s="30" t="s">
        <v>99</v>
      </c>
      <c r="B192" s="30" t="s">
        <v>100</v>
      </c>
      <c r="C192" s="30" t="s">
        <v>2</v>
      </c>
      <c r="D192" s="30">
        <v>158</v>
      </c>
      <c r="E192" s="30" t="s">
        <v>101</v>
      </c>
      <c r="F192" s="30" t="s">
        <v>102</v>
      </c>
      <c r="G192" s="30" t="s">
        <v>103</v>
      </c>
      <c r="H192" s="30" t="s">
        <v>104</v>
      </c>
      <c r="I192" s="30" t="s">
        <v>105</v>
      </c>
      <c r="J192" s="30" t="s">
        <v>106</v>
      </c>
      <c r="K192" s="30" t="s">
        <v>1093</v>
      </c>
      <c r="L192" s="30" t="s">
        <v>1092</v>
      </c>
      <c r="M192" s="30" t="s">
        <v>36</v>
      </c>
      <c r="N192" s="30" t="s">
        <v>109</v>
      </c>
      <c r="O192" s="30">
        <v>4.3230000000000004</v>
      </c>
    </row>
    <row r="193" spans="1:15">
      <c r="A193" s="30" t="s">
        <v>99</v>
      </c>
      <c r="B193" s="30" t="s">
        <v>100</v>
      </c>
      <c r="C193" s="30" t="s">
        <v>2</v>
      </c>
      <c r="D193" s="30">
        <v>158</v>
      </c>
      <c r="E193" s="30" t="s">
        <v>101</v>
      </c>
      <c r="F193" s="30" t="s">
        <v>102</v>
      </c>
      <c r="G193" s="30" t="s">
        <v>103</v>
      </c>
      <c r="H193" s="30" t="s">
        <v>104</v>
      </c>
      <c r="I193" s="30" t="s">
        <v>105</v>
      </c>
      <c r="J193" s="30" t="s">
        <v>106</v>
      </c>
      <c r="K193" s="30" t="s">
        <v>1091</v>
      </c>
      <c r="L193" s="30" t="s">
        <v>1090</v>
      </c>
      <c r="M193" s="30" t="s">
        <v>36</v>
      </c>
      <c r="N193" s="30" t="s">
        <v>109</v>
      </c>
      <c r="O193" s="30">
        <v>4.71199999999999</v>
      </c>
    </row>
    <row r="194" spans="1:15">
      <c r="A194" s="30" t="s">
        <v>99</v>
      </c>
      <c r="B194" s="30" t="s">
        <v>100</v>
      </c>
      <c r="C194" s="30" t="s">
        <v>2</v>
      </c>
      <c r="D194" s="30">
        <v>158</v>
      </c>
      <c r="E194" s="30" t="s">
        <v>101</v>
      </c>
      <c r="F194" s="30" t="s">
        <v>102</v>
      </c>
      <c r="G194" s="30" t="s">
        <v>103</v>
      </c>
      <c r="H194" s="30" t="s">
        <v>104</v>
      </c>
      <c r="I194" s="30" t="s">
        <v>105</v>
      </c>
      <c r="J194" s="30" t="s">
        <v>106</v>
      </c>
      <c r="K194" s="30" t="s">
        <v>1089</v>
      </c>
      <c r="L194" s="30" t="s">
        <v>1088</v>
      </c>
      <c r="M194" s="30" t="s">
        <v>36</v>
      </c>
      <c r="N194" s="30" t="s">
        <v>109</v>
      </c>
      <c r="O194" s="30">
        <v>4.96199999999999</v>
      </c>
    </row>
    <row r="195" spans="1:15">
      <c r="A195" s="30" t="s">
        <v>99</v>
      </c>
      <c r="B195" s="30" t="s">
        <v>100</v>
      </c>
      <c r="C195" s="30" t="s">
        <v>2</v>
      </c>
      <c r="D195" s="30">
        <v>158</v>
      </c>
      <c r="E195" s="30" t="s">
        <v>101</v>
      </c>
      <c r="F195" s="30" t="s">
        <v>102</v>
      </c>
      <c r="G195" s="30" t="s">
        <v>103</v>
      </c>
      <c r="H195" s="30" t="s">
        <v>104</v>
      </c>
      <c r="I195" s="30" t="s">
        <v>105</v>
      </c>
      <c r="J195" s="30" t="s">
        <v>106</v>
      </c>
      <c r="K195" s="30" t="s">
        <v>1087</v>
      </c>
      <c r="L195" s="30" t="s">
        <v>1086</v>
      </c>
      <c r="M195" s="30" t="s">
        <v>36</v>
      </c>
      <c r="N195" s="30" t="s">
        <v>109</v>
      </c>
      <c r="O195" s="30">
        <v>5.1719999999999899</v>
      </c>
    </row>
    <row r="196" spans="1:15">
      <c r="A196" s="30" t="s">
        <v>99</v>
      </c>
      <c r="B196" s="30" t="s">
        <v>100</v>
      </c>
      <c r="C196" s="30" t="s">
        <v>2</v>
      </c>
      <c r="D196" s="30">
        <v>158</v>
      </c>
      <c r="E196" s="30" t="s">
        <v>101</v>
      </c>
      <c r="F196" s="30" t="s">
        <v>102</v>
      </c>
      <c r="G196" s="30" t="s">
        <v>103</v>
      </c>
      <c r="H196" s="30" t="s">
        <v>104</v>
      </c>
      <c r="I196" s="30" t="s">
        <v>105</v>
      </c>
      <c r="J196" s="30" t="s">
        <v>106</v>
      </c>
      <c r="K196" s="30" t="s">
        <v>1085</v>
      </c>
      <c r="L196" s="30" t="s">
        <v>1084</v>
      </c>
      <c r="M196" s="30" t="s">
        <v>36</v>
      </c>
      <c r="N196" s="30" t="s">
        <v>109</v>
      </c>
      <c r="O196" s="30">
        <v>5.4329999999999901</v>
      </c>
    </row>
    <row r="197" spans="1:15">
      <c r="A197" s="30" t="s">
        <v>99</v>
      </c>
      <c r="B197" s="30" t="s">
        <v>100</v>
      </c>
      <c r="C197" s="30" t="s">
        <v>2</v>
      </c>
      <c r="D197" s="30">
        <v>158</v>
      </c>
      <c r="E197" s="30" t="s">
        <v>101</v>
      </c>
      <c r="F197" s="30" t="s">
        <v>102</v>
      </c>
      <c r="G197" s="30" t="s">
        <v>103</v>
      </c>
      <c r="H197" s="30" t="s">
        <v>104</v>
      </c>
      <c r="I197" s="30" t="s">
        <v>105</v>
      </c>
      <c r="J197" s="30" t="s">
        <v>106</v>
      </c>
      <c r="K197" s="30" t="s">
        <v>1083</v>
      </c>
      <c r="L197" s="30" t="s">
        <v>1082</v>
      </c>
      <c r="M197" s="30" t="s">
        <v>36</v>
      </c>
      <c r="N197" s="30" t="s">
        <v>109</v>
      </c>
      <c r="O197" s="30">
        <v>5.88499999999999</v>
      </c>
    </row>
    <row r="198" spans="1:15">
      <c r="A198" s="30" t="s">
        <v>99</v>
      </c>
      <c r="B198" s="30" t="s">
        <v>100</v>
      </c>
      <c r="C198" s="30" t="s">
        <v>2</v>
      </c>
      <c r="D198" s="30">
        <v>158</v>
      </c>
      <c r="E198" s="30" t="s">
        <v>101</v>
      </c>
      <c r="F198" s="30" t="s">
        <v>102</v>
      </c>
      <c r="G198" s="30" t="s">
        <v>103</v>
      </c>
      <c r="H198" s="30" t="s">
        <v>104</v>
      </c>
      <c r="I198" s="30" t="s">
        <v>105</v>
      </c>
      <c r="J198" s="30" t="s">
        <v>106</v>
      </c>
      <c r="K198" s="30" t="s">
        <v>1081</v>
      </c>
      <c r="L198" s="30" t="s">
        <v>1080</v>
      </c>
      <c r="M198" s="30" t="s">
        <v>36</v>
      </c>
      <c r="N198" s="30" t="s">
        <v>109</v>
      </c>
      <c r="O198" s="30">
        <v>5.9550000000000001</v>
      </c>
    </row>
    <row r="199" spans="1:15">
      <c r="A199" s="30" t="s">
        <v>99</v>
      </c>
      <c r="B199" s="30" t="s">
        <v>100</v>
      </c>
      <c r="C199" s="30" t="s">
        <v>2</v>
      </c>
      <c r="D199" s="30">
        <v>158</v>
      </c>
      <c r="E199" s="30" t="s">
        <v>101</v>
      </c>
      <c r="F199" s="30" t="s">
        <v>102</v>
      </c>
      <c r="G199" s="30" t="s">
        <v>103</v>
      </c>
      <c r="H199" s="30" t="s">
        <v>104</v>
      </c>
      <c r="I199" s="30" t="s">
        <v>105</v>
      </c>
      <c r="J199" s="30" t="s">
        <v>106</v>
      </c>
      <c r="K199" s="30" t="s">
        <v>1079</v>
      </c>
      <c r="L199" s="30" t="s">
        <v>1078</v>
      </c>
      <c r="M199" s="30" t="s">
        <v>36</v>
      </c>
      <c r="N199" s="30" t="s">
        <v>109</v>
      </c>
      <c r="O199" s="30">
        <v>6.548</v>
      </c>
    </row>
    <row r="200" spans="1:15">
      <c r="A200" s="30" t="s">
        <v>99</v>
      </c>
      <c r="B200" s="30" t="s">
        <v>100</v>
      </c>
      <c r="C200" s="30" t="s">
        <v>2</v>
      </c>
      <c r="D200" s="30">
        <v>158</v>
      </c>
      <c r="E200" s="30" t="s">
        <v>101</v>
      </c>
      <c r="F200" s="30" t="s">
        <v>102</v>
      </c>
      <c r="G200" s="30" t="s">
        <v>103</v>
      </c>
      <c r="H200" s="30" t="s">
        <v>104</v>
      </c>
      <c r="I200" s="30" t="s">
        <v>105</v>
      </c>
      <c r="J200" s="30" t="s">
        <v>106</v>
      </c>
      <c r="K200" s="30" t="s">
        <v>1077</v>
      </c>
      <c r="L200" s="30" t="s">
        <v>1076</v>
      </c>
      <c r="M200" s="30" t="s">
        <v>36</v>
      </c>
      <c r="N200" s="30" t="s">
        <v>109</v>
      </c>
      <c r="O200" s="30">
        <v>7.3170000000000002</v>
      </c>
    </row>
    <row r="201" spans="1:15">
      <c r="A201" s="30" t="s">
        <v>99</v>
      </c>
      <c r="B201" s="30" t="s">
        <v>100</v>
      </c>
      <c r="C201" s="30" t="s">
        <v>2</v>
      </c>
      <c r="D201" s="30">
        <v>158</v>
      </c>
      <c r="E201" s="30" t="s">
        <v>101</v>
      </c>
      <c r="F201" s="30" t="s">
        <v>102</v>
      </c>
      <c r="G201" s="30" t="s">
        <v>103</v>
      </c>
      <c r="H201" s="30" t="s">
        <v>104</v>
      </c>
      <c r="I201" s="30" t="s">
        <v>105</v>
      </c>
      <c r="J201" s="30" t="s">
        <v>106</v>
      </c>
      <c r="K201" s="30" t="s">
        <v>1075</v>
      </c>
      <c r="L201" s="30" t="s">
        <v>1074</v>
      </c>
      <c r="M201" s="30" t="s">
        <v>36</v>
      </c>
      <c r="N201" s="30" t="s">
        <v>109</v>
      </c>
      <c r="O201" s="30">
        <v>7.61099999999999</v>
      </c>
    </row>
    <row r="202" spans="1:15">
      <c r="A202" s="30" t="s">
        <v>99</v>
      </c>
      <c r="B202" s="30" t="s">
        <v>100</v>
      </c>
      <c r="C202" s="30" t="s">
        <v>2</v>
      </c>
      <c r="D202" s="30">
        <v>158</v>
      </c>
      <c r="E202" s="30" t="s">
        <v>101</v>
      </c>
      <c r="F202" s="30" t="s">
        <v>102</v>
      </c>
      <c r="G202" s="30" t="s">
        <v>103</v>
      </c>
      <c r="H202" s="30" t="s">
        <v>104</v>
      </c>
      <c r="I202" s="30" t="s">
        <v>105</v>
      </c>
      <c r="J202" s="30" t="s">
        <v>106</v>
      </c>
      <c r="K202" s="30" t="s">
        <v>1073</v>
      </c>
      <c r="L202" s="30" t="s">
        <v>1072</v>
      </c>
      <c r="M202" s="30" t="s">
        <v>36</v>
      </c>
      <c r="N202" s="30" t="s">
        <v>109</v>
      </c>
      <c r="O202" s="30">
        <v>8.7170000000000005</v>
      </c>
    </row>
    <row r="203" spans="1:15">
      <c r="A203" s="30" t="s">
        <v>99</v>
      </c>
      <c r="B203" s="30" t="s">
        <v>100</v>
      </c>
      <c r="C203" s="30" t="s">
        <v>2</v>
      </c>
      <c r="D203" s="30">
        <v>158</v>
      </c>
      <c r="E203" s="30" t="s">
        <v>101</v>
      </c>
      <c r="F203" s="30" t="s">
        <v>102</v>
      </c>
      <c r="G203" s="30" t="s">
        <v>103</v>
      </c>
      <c r="H203" s="30" t="s">
        <v>104</v>
      </c>
      <c r="I203" s="30" t="s">
        <v>105</v>
      </c>
      <c r="J203" s="30" t="s">
        <v>106</v>
      </c>
      <c r="K203" s="30" t="s">
        <v>1071</v>
      </c>
      <c r="L203" s="30" t="s">
        <v>1070</v>
      </c>
      <c r="M203" s="30" t="s">
        <v>36</v>
      </c>
      <c r="N203" s="30" t="s">
        <v>109</v>
      </c>
      <c r="O203" s="30">
        <v>8.8170000000000002</v>
      </c>
    </row>
    <row r="204" spans="1:15">
      <c r="A204" s="30" t="s">
        <v>99</v>
      </c>
      <c r="B204" s="30" t="s">
        <v>100</v>
      </c>
      <c r="C204" s="30" t="s">
        <v>2</v>
      </c>
      <c r="D204" s="30">
        <v>158</v>
      </c>
      <c r="E204" s="30" t="s">
        <v>101</v>
      </c>
      <c r="F204" s="30" t="s">
        <v>102</v>
      </c>
      <c r="G204" s="30" t="s">
        <v>103</v>
      </c>
      <c r="H204" s="30" t="s">
        <v>104</v>
      </c>
      <c r="I204" s="30" t="s">
        <v>105</v>
      </c>
      <c r="J204" s="30" t="s">
        <v>106</v>
      </c>
      <c r="K204" s="30" t="s">
        <v>1069</v>
      </c>
      <c r="L204" s="30" t="s">
        <v>1068</v>
      </c>
      <c r="M204" s="30" t="s">
        <v>36</v>
      </c>
      <c r="N204" s="30" t="s">
        <v>109</v>
      </c>
      <c r="O204" s="30">
        <v>9.0410000000000004</v>
      </c>
    </row>
    <row r="205" spans="1:15">
      <c r="A205" s="30" t="s">
        <v>99</v>
      </c>
      <c r="B205" s="30" t="s">
        <v>100</v>
      </c>
      <c r="C205" s="30" t="s">
        <v>2</v>
      </c>
      <c r="D205" s="30">
        <v>158</v>
      </c>
      <c r="E205" s="30" t="s">
        <v>101</v>
      </c>
      <c r="F205" s="30" t="s">
        <v>102</v>
      </c>
      <c r="G205" s="30" t="s">
        <v>103</v>
      </c>
      <c r="H205" s="30" t="s">
        <v>104</v>
      </c>
      <c r="I205" s="30" t="s">
        <v>105</v>
      </c>
      <c r="J205" s="30" t="s">
        <v>106</v>
      </c>
      <c r="K205" s="30" t="s">
        <v>1067</v>
      </c>
      <c r="L205" s="30" t="s">
        <v>1066</v>
      </c>
      <c r="M205" s="30" t="s">
        <v>36</v>
      </c>
      <c r="N205" s="30" t="s">
        <v>109</v>
      </c>
      <c r="O205" s="30">
        <v>10.471</v>
      </c>
    </row>
    <row r="206" spans="1:15">
      <c r="A206" s="30" t="s">
        <v>99</v>
      </c>
      <c r="B206" s="30" t="s">
        <v>100</v>
      </c>
      <c r="C206" s="30" t="s">
        <v>2</v>
      </c>
      <c r="D206" s="30">
        <v>158</v>
      </c>
      <c r="E206" s="30" t="s">
        <v>101</v>
      </c>
      <c r="F206" s="30" t="s">
        <v>102</v>
      </c>
      <c r="G206" s="30" t="s">
        <v>103</v>
      </c>
      <c r="H206" s="30" t="s">
        <v>104</v>
      </c>
      <c r="I206" s="30" t="s">
        <v>105</v>
      </c>
      <c r="J206" s="30" t="s">
        <v>106</v>
      </c>
      <c r="K206" s="30" t="s">
        <v>1065</v>
      </c>
      <c r="L206" s="30" t="s">
        <v>1064</v>
      </c>
      <c r="M206" s="30" t="s">
        <v>36</v>
      </c>
      <c r="N206" s="30" t="s">
        <v>109</v>
      </c>
      <c r="O206" s="30">
        <v>11.6519999999999</v>
      </c>
    </row>
    <row r="207" spans="1:15">
      <c r="A207" s="30" t="s">
        <v>99</v>
      </c>
      <c r="B207" s="30" t="s">
        <v>100</v>
      </c>
      <c r="C207" s="30" t="s">
        <v>2</v>
      </c>
      <c r="D207" s="30">
        <v>158</v>
      </c>
      <c r="E207" s="30" t="s">
        <v>101</v>
      </c>
      <c r="F207" s="30" t="s">
        <v>102</v>
      </c>
      <c r="G207" s="30" t="s">
        <v>103</v>
      </c>
      <c r="H207" s="30" t="s">
        <v>104</v>
      </c>
      <c r="I207" s="30" t="s">
        <v>105</v>
      </c>
      <c r="J207" s="30" t="s">
        <v>106</v>
      </c>
      <c r="K207" s="30" t="s">
        <v>1063</v>
      </c>
      <c r="L207" s="30" t="s">
        <v>1062</v>
      </c>
      <c r="M207" s="30" t="s">
        <v>36</v>
      </c>
      <c r="N207" s="30" t="s">
        <v>109</v>
      </c>
      <c r="O207" s="30">
        <v>12.098000000000001</v>
      </c>
    </row>
    <row r="208" spans="1:15">
      <c r="A208" s="30" t="s">
        <v>99</v>
      </c>
      <c r="B208" s="30" t="s">
        <v>100</v>
      </c>
      <c r="C208" s="30" t="s">
        <v>2</v>
      </c>
      <c r="D208" s="30">
        <v>158</v>
      </c>
      <c r="E208" s="30" t="s">
        <v>101</v>
      </c>
      <c r="F208" s="30" t="s">
        <v>102</v>
      </c>
      <c r="G208" s="30" t="s">
        <v>103</v>
      </c>
      <c r="H208" s="30" t="s">
        <v>104</v>
      </c>
      <c r="I208" s="30" t="s">
        <v>105</v>
      </c>
      <c r="J208" s="30" t="s">
        <v>106</v>
      </c>
      <c r="K208" s="30" t="s">
        <v>1061</v>
      </c>
      <c r="L208" s="30" t="s">
        <v>1060</v>
      </c>
      <c r="M208" s="30" t="s">
        <v>36</v>
      </c>
      <c r="N208" s="30" t="s">
        <v>109</v>
      </c>
      <c r="O208" s="30">
        <v>12.48</v>
      </c>
    </row>
    <row r="209" spans="1:15">
      <c r="A209" s="30" t="s">
        <v>99</v>
      </c>
      <c r="B209" s="30" t="s">
        <v>100</v>
      </c>
      <c r="C209" s="30" t="s">
        <v>2</v>
      </c>
      <c r="D209" s="30">
        <v>158</v>
      </c>
      <c r="E209" s="30" t="s">
        <v>101</v>
      </c>
      <c r="F209" s="30" t="s">
        <v>102</v>
      </c>
      <c r="G209" s="30" t="s">
        <v>103</v>
      </c>
      <c r="H209" s="30" t="s">
        <v>104</v>
      </c>
      <c r="I209" s="30" t="s">
        <v>105</v>
      </c>
      <c r="J209" s="30" t="s">
        <v>106</v>
      </c>
      <c r="K209" s="30" t="s">
        <v>1059</v>
      </c>
      <c r="L209" s="30" t="s">
        <v>1058</v>
      </c>
      <c r="M209" s="30" t="s">
        <v>36</v>
      </c>
      <c r="N209" s="30" t="s">
        <v>109</v>
      </c>
      <c r="O209" s="30">
        <v>12.0399999999999</v>
      </c>
    </row>
    <row r="210" spans="1:15">
      <c r="A210" s="30" t="s">
        <v>99</v>
      </c>
      <c r="B210" s="30" t="s">
        <v>100</v>
      </c>
      <c r="C210" s="30" t="s">
        <v>2</v>
      </c>
      <c r="D210" s="30">
        <v>158</v>
      </c>
      <c r="E210" s="30" t="s">
        <v>101</v>
      </c>
      <c r="F210" s="30" t="s">
        <v>102</v>
      </c>
      <c r="G210" s="30" t="s">
        <v>103</v>
      </c>
      <c r="H210" s="30" t="s">
        <v>104</v>
      </c>
      <c r="I210" s="30" t="s">
        <v>105</v>
      </c>
      <c r="J210" s="30" t="s">
        <v>106</v>
      </c>
      <c r="K210" s="30" t="s">
        <v>1057</v>
      </c>
      <c r="L210" s="30" t="s">
        <v>1056</v>
      </c>
      <c r="M210" s="30" t="s">
        <v>36</v>
      </c>
      <c r="N210" s="30" t="s">
        <v>109</v>
      </c>
      <c r="O210" s="30">
        <v>12</v>
      </c>
    </row>
    <row r="211" spans="1:15">
      <c r="A211" s="30" t="s">
        <v>99</v>
      </c>
      <c r="B211" s="30" t="s">
        <v>100</v>
      </c>
      <c r="C211" s="30" t="s">
        <v>2</v>
      </c>
      <c r="D211" s="30">
        <v>158</v>
      </c>
      <c r="E211" s="30" t="s">
        <v>101</v>
      </c>
      <c r="F211" s="30" t="s">
        <v>102</v>
      </c>
      <c r="G211" s="30" t="s">
        <v>103</v>
      </c>
      <c r="H211" s="30" t="s">
        <v>104</v>
      </c>
      <c r="I211" s="30" t="s">
        <v>105</v>
      </c>
      <c r="J211" s="30" t="s">
        <v>106</v>
      </c>
      <c r="K211" s="30" t="s">
        <v>1055</v>
      </c>
      <c r="L211" s="30" t="s">
        <v>1054</v>
      </c>
      <c r="M211" s="30" t="s">
        <v>36</v>
      </c>
      <c r="N211" s="30" t="s">
        <v>109</v>
      </c>
      <c r="O211" s="30">
        <v>12.48</v>
      </c>
    </row>
    <row r="212" spans="1:15">
      <c r="A212" s="30" t="s">
        <v>99</v>
      </c>
      <c r="B212" s="30" t="s">
        <v>100</v>
      </c>
      <c r="C212" s="30" t="s">
        <v>2</v>
      </c>
      <c r="D212" s="30">
        <v>158</v>
      </c>
      <c r="E212" s="30" t="s">
        <v>101</v>
      </c>
      <c r="F212" s="30" t="s">
        <v>102</v>
      </c>
      <c r="G212" s="30" t="s">
        <v>103</v>
      </c>
      <c r="H212" s="30" t="s">
        <v>104</v>
      </c>
      <c r="I212" s="30" t="s">
        <v>105</v>
      </c>
      <c r="J212" s="30" t="s">
        <v>106</v>
      </c>
      <c r="K212" s="30" t="s">
        <v>1053</v>
      </c>
      <c r="L212" s="30" t="s">
        <v>1052</v>
      </c>
      <c r="M212" s="30" t="s">
        <v>36</v>
      </c>
      <c r="N212" s="30" t="s">
        <v>109</v>
      </c>
      <c r="O212" s="30">
        <v>12.63</v>
      </c>
    </row>
    <row r="213" spans="1:15">
      <c r="A213" s="30" t="s">
        <v>99</v>
      </c>
      <c r="B213" s="30" t="s">
        <v>100</v>
      </c>
      <c r="C213" s="30" t="s">
        <v>2</v>
      </c>
      <c r="D213" s="30">
        <v>158</v>
      </c>
      <c r="E213" s="30" t="s">
        <v>101</v>
      </c>
      <c r="F213" s="30" t="s">
        <v>102</v>
      </c>
      <c r="G213" s="30" t="s">
        <v>103</v>
      </c>
      <c r="H213" s="30" t="s">
        <v>104</v>
      </c>
      <c r="I213" s="30" t="s">
        <v>105</v>
      </c>
      <c r="J213" s="30" t="s">
        <v>106</v>
      </c>
      <c r="K213" s="30" t="s">
        <v>1051</v>
      </c>
      <c r="L213" s="30" t="s">
        <v>1050</v>
      </c>
      <c r="M213" s="30" t="s">
        <v>36</v>
      </c>
      <c r="N213" s="30" t="s">
        <v>109</v>
      </c>
      <c r="O213" s="30">
        <v>13.481</v>
      </c>
    </row>
    <row r="214" spans="1:15">
      <c r="A214" s="30" t="s">
        <v>99</v>
      </c>
      <c r="B214" s="30" t="s">
        <v>100</v>
      </c>
      <c r="C214" s="30" t="s">
        <v>2</v>
      </c>
      <c r="D214" s="30">
        <v>158</v>
      </c>
      <c r="E214" s="30" t="s">
        <v>101</v>
      </c>
      <c r="F214" s="30" t="s">
        <v>102</v>
      </c>
      <c r="G214" s="30" t="s">
        <v>103</v>
      </c>
      <c r="H214" s="30" t="s">
        <v>104</v>
      </c>
      <c r="I214" s="30" t="s">
        <v>105</v>
      </c>
      <c r="J214" s="30" t="s">
        <v>106</v>
      </c>
      <c r="K214" s="30" t="s">
        <v>1049</v>
      </c>
      <c r="L214" s="30" t="s">
        <v>1048</v>
      </c>
      <c r="M214" s="30" t="s">
        <v>36</v>
      </c>
      <c r="N214" s="30" t="s">
        <v>109</v>
      </c>
      <c r="O214" s="30">
        <v>13</v>
      </c>
    </row>
    <row r="215" spans="1:15">
      <c r="A215" s="30" t="s">
        <v>99</v>
      </c>
      <c r="B215" s="30" t="s">
        <v>100</v>
      </c>
      <c r="C215" s="30" t="s">
        <v>2</v>
      </c>
      <c r="D215" s="30">
        <v>158</v>
      </c>
      <c r="E215" s="30" t="s">
        <v>101</v>
      </c>
      <c r="F215" s="30" t="s">
        <v>102</v>
      </c>
      <c r="G215" s="30" t="s">
        <v>103</v>
      </c>
      <c r="H215" s="30" t="s">
        <v>104</v>
      </c>
      <c r="I215" s="30" t="s">
        <v>105</v>
      </c>
      <c r="J215" s="30" t="s">
        <v>106</v>
      </c>
      <c r="K215" s="30" t="s">
        <v>1047</v>
      </c>
      <c r="L215" s="30" t="s">
        <v>1046</v>
      </c>
      <c r="M215" s="30" t="s">
        <v>36</v>
      </c>
      <c r="N215" s="30" t="s">
        <v>109</v>
      </c>
      <c r="O215" s="30">
        <v>12.5</v>
      </c>
    </row>
    <row r="216" spans="1:15">
      <c r="A216" s="30" t="s">
        <v>99</v>
      </c>
      <c r="B216" s="30" t="s">
        <v>100</v>
      </c>
      <c r="C216" s="30" t="s">
        <v>2</v>
      </c>
      <c r="D216" s="30">
        <v>158</v>
      </c>
      <c r="E216" s="30" t="s">
        <v>101</v>
      </c>
      <c r="F216" s="30" t="s">
        <v>102</v>
      </c>
      <c r="G216" s="30" t="s">
        <v>103</v>
      </c>
      <c r="H216" s="30" t="s">
        <v>104</v>
      </c>
      <c r="I216" s="30" t="s">
        <v>105</v>
      </c>
      <c r="J216" s="30" t="s">
        <v>106</v>
      </c>
      <c r="K216" s="30" t="s">
        <v>1045</v>
      </c>
      <c r="L216" s="30" t="s">
        <v>1044</v>
      </c>
      <c r="M216" s="30" t="s">
        <v>36</v>
      </c>
      <c r="N216" s="30" t="s">
        <v>109</v>
      </c>
      <c r="O216" s="30">
        <v>12.646000000000001</v>
      </c>
    </row>
    <row r="217" spans="1:15">
      <c r="A217" s="30" t="s">
        <v>99</v>
      </c>
      <c r="B217" s="30" t="s">
        <v>100</v>
      </c>
      <c r="C217" s="30" t="s">
        <v>2</v>
      </c>
      <c r="D217" s="30">
        <v>158</v>
      </c>
      <c r="E217" s="30" t="s">
        <v>101</v>
      </c>
      <c r="F217" s="30" t="s">
        <v>102</v>
      </c>
      <c r="G217" s="30" t="s">
        <v>103</v>
      </c>
      <c r="H217" s="30" t="s">
        <v>104</v>
      </c>
      <c r="I217" s="30" t="s">
        <v>105</v>
      </c>
      <c r="J217" s="30" t="s">
        <v>106</v>
      </c>
      <c r="K217" s="30" t="s">
        <v>1043</v>
      </c>
      <c r="L217" s="30" t="s">
        <v>1042</v>
      </c>
      <c r="M217" s="30" t="s">
        <v>36</v>
      </c>
      <c r="N217" s="30" t="s">
        <v>109</v>
      </c>
      <c r="O217" s="30">
        <v>13.462</v>
      </c>
    </row>
    <row r="218" spans="1:15">
      <c r="A218" s="30" t="s">
        <v>99</v>
      </c>
      <c r="B218" s="30" t="s">
        <v>100</v>
      </c>
      <c r="C218" s="30" t="s">
        <v>2</v>
      </c>
      <c r="D218" s="30">
        <v>158</v>
      </c>
      <c r="E218" s="30" t="s">
        <v>101</v>
      </c>
      <c r="F218" s="30" t="s">
        <v>102</v>
      </c>
      <c r="G218" s="30" t="s">
        <v>103</v>
      </c>
      <c r="H218" s="30" t="s">
        <v>104</v>
      </c>
      <c r="I218" s="30" t="s">
        <v>105</v>
      </c>
      <c r="J218" s="30" t="s">
        <v>106</v>
      </c>
      <c r="K218" s="30" t="s">
        <v>1041</v>
      </c>
      <c r="L218" s="30" t="s">
        <v>1040</v>
      </c>
      <c r="M218" s="30" t="s">
        <v>36</v>
      </c>
      <c r="N218" s="30" t="s">
        <v>109</v>
      </c>
      <c r="O218" s="30">
        <v>12.6739999999999</v>
      </c>
    </row>
    <row r="219" spans="1:15">
      <c r="A219" s="30" t="s">
        <v>99</v>
      </c>
      <c r="B219" s="30" t="s">
        <v>100</v>
      </c>
      <c r="C219" s="30" t="s">
        <v>2</v>
      </c>
      <c r="D219" s="30">
        <v>158</v>
      </c>
      <c r="E219" s="30" t="s">
        <v>101</v>
      </c>
      <c r="F219" s="30" t="s">
        <v>102</v>
      </c>
      <c r="G219" s="30" t="s">
        <v>103</v>
      </c>
      <c r="H219" s="30" t="s">
        <v>104</v>
      </c>
      <c r="I219" s="30" t="s">
        <v>105</v>
      </c>
      <c r="J219" s="30" t="s">
        <v>106</v>
      </c>
      <c r="K219" s="30" t="s">
        <v>1039</v>
      </c>
      <c r="L219" s="30" t="s">
        <v>1038</v>
      </c>
      <c r="M219" s="30" t="s">
        <v>36</v>
      </c>
      <c r="N219" s="30" t="s">
        <v>109</v>
      </c>
      <c r="O219" s="30">
        <v>13</v>
      </c>
    </row>
    <row r="220" spans="1:15">
      <c r="A220" s="30" t="s">
        <v>99</v>
      </c>
      <c r="B220" s="30" t="s">
        <v>100</v>
      </c>
      <c r="C220" s="30" t="s">
        <v>2</v>
      </c>
      <c r="D220" s="30">
        <v>158</v>
      </c>
      <c r="E220" s="30" t="s">
        <v>101</v>
      </c>
      <c r="F220" s="30" t="s">
        <v>102</v>
      </c>
      <c r="G220" s="30" t="s">
        <v>103</v>
      </c>
      <c r="H220" s="30" t="s">
        <v>104</v>
      </c>
      <c r="I220" s="30" t="s">
        <v>105</v>
      </c>
      <c r="J220" s="30" t="s">
        <v>106</v>
      </c>
      <c r="K220" s="30" t="s">
        <v>1037</v>
      </c>
      <c r="L220" s="30" t="s">
        <v>1036</v>
      </c>
      <c r="M220" s="30" t="s">
        <v>36</v>
      </c>
      <c r="N220" s="30" t="s">
        <v>109</v>
      </c>
      <c r="O220" s="30">
        <v>12.92</v>
      </c>
    </row>
    <row r="221" spans="1:15">
      <c r="A221" s="30" t="s">
        <v>99</v>
      </c>
      <c r="B221" s="30" t="s">
        <v>100</v>
      </c>
      <c r="C221" s="30" t="s">
        <v>2</v>
      </c>
      <c r="D221" s="30">
        <v>158</v>
      </c>
      <c r="E221" s="30" t="s">
        <v>101</v>
      </c>
      <c r="F221" s="30" t="s">
        <v>102</v>
      </c>
      <c r="G221" s="30" t="s">
        <v>103</v>
      </c>
      <c r="H221" s="30" t="s">
        <v>104</v>
      </c>
      <c r="I221" s="30" t="s">
        <v>105</v>
      </c>
      <c r="J221" s="30" t="s">
        <v>106</v>
      </c>
      <c r="K221" s="30" t="s">
        <v>1035</v>
      </c>
      <c r="L221" s="30" t="s">
        <v>1034</v>
      </c>
      <c r="M221" s="30" t="s">
        <v>36</v>
      </c>
      <c r="N221" s="30" t="s">
        <v>109</v>
      </c>
      <c r="O221" s="30">
        <v>12.02</v>
      </c>
    </row>
    <row r="222" spans="1:15">
      <c r="A222" s="30" t="s">
        <v>99</v>
      </c>
      <c r="B222" s="30" t="s">
        <v>100</v>
      </c>
      <c r="C222" s="30" t="s">
        <v>2</v>
      </c>
      <c r="D222" s="30">
        <v>158</v>
      </c>
      <c r="E222" s="30" t="s">
        <v>101</v>
      </c>
      <c r="F222" s="30" t="s">
        <v>102</v>
      </c>
      <c r="G222" s="30" t="s">
        <v>103</v>
      </c>
      <c r="H222" s="30" t="s">
        <v>104</v>
      </c>
      <c r="I222" s="30" t="s">
        <v>105</v>
      </c>
      <c r="J222" s="30" t="s">
        <v>106</v>
      </c>
      <c r="K222" s="30" t="s">
        <v>1033</v>
      </c>
      <c r="L222" s="30" t="s">
        <v>1032</v>
      </c>
      <c r="M222" s="30" t="s">
        <v>36</v>
      </c>
      <c r="N222" s="30" t="s">
        <v>109</v>
      </c>
      <c r="O222" s="30">
        <v>11.06</v>
      </c>
    </row>
    <row r="223" spans="1:15">
      <c r="A223" s="30" t="s">
        <v>99</v>
      </c>
      <c r="B223" s="30" t="s">
        <v>100</v>
      </c>
      <c r="C223" s="30" t="s">
        <v>2</v>
      </c>
      <c r="D223" s="30">
        <v>158</v>
      </c>
      <c r="E223" s="30" t="s">
        <v>101</v>
      </c>
      <c r="F223" s="30" t="s">
        <v>102</v>
      </c>
      <c r="G223" s="30" t="s">
        <v>103</v>
      </c>
      <c r="H223" s="30" t="s">
        <v>104</v>
      </c>
      <c r="I223" s="30" t="s">
        <v>105</v>
      </c>
      <c r="J223" s="30" t="s">
        <v>106</v>
      </c>
      <c r="K223" s="30" t="s">
        <v>1031</v>
      </c>
      <c r="L223" s="30" t="s">
        <v>1030</v>
      </c>
      <c r="M223" s="30" t="s">
        <v>36</v>
      </c>
      <c r="N223" s="30" t="s">
        <v>109</v>
      </c>
      <c r="O223" s="30">
        <v>10.72</v>
      </c>
    </row>
    <row r="224" spans="1:15">
      <c r="A224" s="30" t="s">
        <v>99</v>
      </c>
      <c r="B224" s="30" t="s">
        <v>100</v>
      </c>
      <c r="C224" s="30" t="s">
        <v>2</v>
      </c>
      <c r="D224" s="30">
        <v>158</v>
      </c>
      <c r="E224" s="30" t="s">
        <v>101</v>
      </c>
      <c r="F224" s="30" t="s">
        <v>102</v>
      </c>
      <c r="G224" s="30" t="s">
        <v>103</v>
      </c>
      <c r="H224" s="30" t="s">
        <v>104</v>
      </c>
      <c r="I224" s="30" t="s">
        <v>105</v>
      </c>
      <c r="J224" s="30" t="s">
        <v>106</v>
      </c>
      <c r="K224" s="30" t="s">
        <v>1029</v>
      </c>
      <c r="L224" s="30" t="s">
        <v>1028</v>
      </c>
      <c r="M224" s="30" t="s">
        <v>36</v>
      </c>
      <c r="N224" s="30" t="s">
        <v>109</v>
      </c>
      <c r="O224" s="30">
        <v>11</v>
      </c>
    </row>
    <row r="225" spans="1:15">
      <c r="A225" s="30" t="s">
        <v>99</v>
      </c>
      <c r="B225" s="30" t="s">
        <v>100</v>
      </c>
      <c r="C225" s="30" t="s">
        <v>2</v>
      </c>
      <c r="D225" s="30">
        <v>158</v>
      </c>
      <c r="E225" s="30" t="s">
        <v>101</v>
      </c>
      <c r="F225" s="30" t="s">
        <v>102</v>
      </c>
      <c r="G225" s="30" t="s">
        <v>103</v>
      </c>
      <c r="H225" s="30" t="s">
        <v>104</v>
      </c>
      <c r="I225" s="30" t="s">
        <v>105</v>
      </c>
      <c r="J225" s="30" t="s">
        <v>106</v>
      </c>
      <c r="K225" s="30" t="s">
        <v>1027</v>
      </c>
      <c r="L225" s="30" t="s">
        <v>1026</v>
      </c>
      <c r="M225" s="30" t="s">
        <v>36</v>
      </c>
      <c r="N225" s="30" t="s">
        <v>109</v>
      </c>
      <c r="O225" s="30">
        <v>10.692</v>
      </c>
    </row>
    <row r="226" spans="1:15">
      <c r="A226" s="30" t="s">
        <v>99</v>
      </c>
      <c r="B226" s="30" t="s">
        <v>100</v>
      </c>
      <c r="C226" s="30" t="s">
        <v>2</v>
      </c>
      <c r="D226" s="30">
        <v>158</v>
      </c>
      <c r="E226" s="30" t="s">
        <v>101</v>
      </c>
      <c r="F226" s="30" t="s">
        <v>102</v>
      </c>
      <c r="G226" s="30" t="s">
        <v>103</v>
      </c>
      <c r="H226" s="30" t="s">
        <v>104</v>
      </c>
      <c r="I226" s="30" t="s">
        <v>105</v>
      </c>
      <c r="J226" s="30" t="s">
        <v>106</v>
      </c>
      <c r="K226" s="30" t="s">
        <v>1025</v>
      </c>
      <c r="L226" s="30" t="s">
        <v>1024</v>
      </c>
      <c r="M226" s="30" t="s">
        <v>36</v>
      </c>
      <c r="N226" s="30" t="s">
        <v>109</v>
      </c>
      <c r="O226" s="30">
        <v>9.6669999999999892</v>
      </c>
    </row>
    <row r="227" spans="1:15">
      <c r="A227" s="30" t="s">
        <v>99</v>
      </c>
      <c r="B227" s="30" t="s">
        <v>100</v>
      </c>
      <c r="C227" s="30" t="s">
        <v>2</v>
      </c>
      <c r="D227" s="30">
        <v>158</v>
      </c>
      <c r="E227" s="30" t="s">
        <v>101</v>
      </c>
      <c r="F227" s="30" t="s">
        <v>102</v>
      </c>
      <c r="G227" s="30" t="s">
        <v>103</v>
      </c>
      <c r="H227" s="30" t="s">
        <v>104</v>
      </c>
      <c r="I227" s="30" t="s">
        <v>105</v>
      </c>
      <c r="J227" s="30" t="s">
        <v>106</v>
      </c>
      <c r="K227" s="30" t="s">
        <v>1023</v>
      </c>
      <c r="L227" s="30" t="s">
        <v>1022</v>
      </c>
      <c r="M227" s="30" t="s">
        <v>36</v>
      </c>
      <c r="N227" s="30" t="s">
        <v>109</v>
      </c>
      <c r="O227" s="30">
        <v>8.7309999999999892</v>
      </c>
    </row>
    <row r="228" spans="1:15">
      <c r="A228" s="30" t="s">
        <v>99</v>
      </c>
      <c r="B228" s="30" t="s">
        <v>100</v>
      </c>
      <c r="C228" s="30" t="s">
        <v>2</v>
      </c>
      <c r="D228" s="30">
        <v>158</v>
      </c>
      <c r="E228" s="30" t="s">
        <v>101</v>
      </c>
      <c r="F228" s="30" t="s">
        <v>102</v>
      </c>
      <c r="G228" s="30" t="s">
        <v>103</v>
      </c>
      <c r="H228" s="30" t="s">
        <v>104</v>
      </c>
      <c r="I228" s="30" t="s">
        <v>105</v>
      </c>
      <c r="J228" s="30" t="s">
        <v>106</v>
      </c>
      <c r="K228" s="30" t="s">
        <v>1021</v>
      </c>
      <c r="L228" s="30" t="s">
        <v>1020</v>
      </c>
      <c r="M228" s="30" t="s">
        <v>36</v>
      </c>
      <c r="N228" s="30" t="s">
        <v>109</v>
      </c>
      <c r="O228" s="30">
        <v>7.609</v>
      </c>
    </row>
    <row r="229" spans="1:15">
      <c r="A229" s="30" t="s">
        <v>99</v>
      </c>
      <c r="B229" s="30" t="s">
        <v>100</v>
      </c>
      <c r="C229" s="30" t="s">
        <v>2</v>
      </c>
      <c r="D229" s="30">
        <v>158</v>
      </c>
      <c r="E229" s="30" t="s">
        <v>101</v>
      </c>
      <c r="F229" s="30" t="s">
        <v>102</v>
      </c>
      <c r="G229" s="30" t="s">
        <v>103</v>
      </c>
      <c r="H229" s="30" t="s">
        <v>104</v>
      </c>
      <c r="I229" s="30" t="s">
        <v>105</v>
      </c>
      <c r="J229" s="30" t="s">
        <v>106</v>
      </c>
      <c r="K229" s="30" t="s">
        <v>1019</v>
      </c>
      <c r="L229" s="30" t="s">
        <v>1018</v>
      </c>
      <c r="M229" s="30" t="s">
        <v>36</v>
      </c>
      <c r="N229" s="30" t="s">
        <v>109</v>
      </c>
      <c r="O229" s="30">
        <v>7.9630000000000001</v>
      </c>
    </row>
    <row r="230" spans="1:15">
      <c r="A230" s="30" t="s">
        <v>99</v>
      </c>
      <c r="B230" s="30" t="s">
        <v>100</v>
      </c>
      <c r="C230" s="30" t="s">
        <v>2</v>
      </c>
      <c r="D230" s="30">
        <v>158</v>
      </c>
      <c r="E230" s="30" t="s">
        <v>101</v>
      </c>
      <c r="F230" s="30" t="s">
        <v>102</v>
      </c>
      <c r="G230" s="30" t="s">
        <v>103</v>
      </c>
      <c r="H230" s="30" t="s">
        <v>104</v>
      </c>
      <c r="I230" s="30" t="s">
        <v>105</v>
      </c>
      <c r="J230" s="30" t="s">
        <v>106</v>
      </c>
      <c r="K230" s="30" t="s">
        <v>1017</v>
      </c>
      <c r="L230" s="30" t="s">
        <v>1016</v>
      </c>
      <c r="M230" s="30" t="s">
        <v>36</v>
      </c>
      <c r="N230" s="30" t="s">
        <v>109</v>
      </c>
      <c r="O230" s="30">
        <v>7.2830000000000004</v>
      </c>
    </row>
    <row r="231" spans="1:15">
      <c r="A231" s="30" t="s">
        <v>99</v>
      </c>
      <c r="B231" s="30" t="s">
        <v>100</v>
      </c>
      <c r="C231" s="30" t="s">
        <v>2</v>
      </c>
      <c r="D231" s="30">
        <v>158</v>
      </c>
      <c r="E231" s="30" t="s">
        <v>101</v>
      </c>
      <c r="F231" s="30" t="s">
        <v>102</v>
      </c>
      <c r="G231" s="30" t="s">
        <v>103</v>
      </c>
      <c r="H231" s="30" t="s">
        <v>104</v>
      </c>
      <c r="I231" s="30" t="s">
        <v>105</v>
      </c>
      <c r="J231" s="30" t="s">
        <v>106</v>
      </c>
      <c r="K231" s="30" t="s">
        <v>1015</v>
      </c>
      <c r="L231" s="30" t="s">
        <v>1014</v>
      </c>
      <c r="M231" s="30" t="s">
        <v>36</v>
      </c>
      <c r="N231" s="30" t="s">
        <v>109</v>
      </c>
      <c r="O231" s="30">
        <v>7</v>
      </c>
    </row>
    <row r="232" spans="1:15">
      <c r="A232" s="30" t="s">
        <v>99</v>
      </c>
      <c r="B232" s="30" t="s">
        <v>100</v>
      </c>
      <c r="C232" s="30" t="s">
        <v>2</v>
      </c>
      <c r="D232" s="30">
        <v>158</v>
      </c>
      <c r="E232" s="30" t="s">
        <v>101</v>
      </c>
      <c r="F232" s="30" t="s">
        <v>102</v>
      </c>
      <c r="G232" s="30" t="s">
        <v>103</v>
      </c>
      <c r="H232" s="30" t="s">
        <v>104</v>
      </c>
      <c r="I232" s="30" t="s">
        <v>105</v>
      </c>
      <c r="J232" s="30" t="s">
        <v>106</v>
      </c>
      <c r="K232" s="30" t="s">
        <v>1013</v>
      </c>
      <c r="L232" s="30" t="s">
        <v>1012</v>
      </c>
      <c r="M232" s="30" t="s">
        <v>36</v>
      </c>
      <c r="N232" s="30" t="s">
        <v>109</v>
      </c>
      <c r="O232" s="30">
        <v>7</v>
      </c>
    </row>
    <row r="233" spans="1:15">
      <c r="A233" s="30" t="s">
        <v>99</v>
      </c>
      <c r="B233" s="30" t="s">
        <v>100</v>
      </c>
      <c r="C233" s="30" t="s">
        <v>2</v>
      </c>
      <c r="D233" s="30">
        <v>158</v>
      </c>
      <c r="E233" s="30" t="s">
        <v>101</v>
      </c>
      <c r="F233" s="30" t="s">
        <v>102</v>
      </c>
      <c r="G233" s="30" t="s">
        <v>103</v>
      </c>
      <c r="H233" s="30" t="s">
        <v>104</v>
      </c>
      <c r="I233" s="30" t="s">
        <v>105</v>
      </c>
      <c r="J233" s="30" t="s">
        <v>106</v>
      </c>
      <c r="K233" s="30" t="s">
        <v>1011</v>
      </c>
      <c r="L233" s="30" t="s">
        <v>1010</v>
      </c>
      <c r="M233" s="30" t="s">
        <v>36</v>
      </c>
      <c r="N233" s="30" t="s">
        <v>109</v>
      </c>
      <c r="O233" s="30">
        <v>6.75</v>
      </c>
    </row>
    <row r="234" spans="1:15">
      <c r="A234" s="30" t="s">
        <v>99</v>
      </c>
      <c r="B234" s="30" t="s">
        <v>100</v>
      </c>
      <c r="C234" s="30" t="s">
        <v>2</v>
      </c>
      <c r="D234" s="30">
        <v>158</v>
      </c>
      <c r="E234" s="30" t="s">
        <v>101</v>
      </c>
      <c r="F234" s="30" t="s">
        <v>102</v>
      </c>
      <c r="G234" s="30" t="s">
        <v>103</v>
      </c>
      <c r="H234" s="30" t="s">
        <v>104</v>
      </c>
      <c r="I234" s="30" t="s">
        <v>105</v>
      </c>
      <c r="J234" s="30" t="s">
        <v>106</v>
      </c>
      <c r="K234" s="30" t="s">
        <v>1009</v>
      </c>
      <c r="L234" s="30" t="s">
        <v>1008</v>
      </c>
      <c r="M234" s="30" t="s">
        <v>36</v>
      </c>
      <c r="N234" s="30" t="s">
        <v>109</v>
      </c>
      <c r="O234" s="30">
        <v>6.75</v>
      </c>
    </row>
    <row r="235" spans="1:15">
      <c r="A235" s="30" t="s">
        <v>99</v>
      </c>
      <c r="B235" s="30" t="s">
        <v>100</v>
      </c>
      <c r="C235" s="30" t="s">
        <v>2</v>
      </c>
      <c r="D235" s="30">
        <v>158</v>
      </c>
      <c r="E235" s="30" t="s">
        <v>101</v>
      </c>
      <c r="F235" s="30" t="s">
        <v>102</v>
      </c>
      <c r="G235" s="30" t="s">
        <v>103</v>
      </c>
      <c r="H235" s="30" t="s">
        <v>104</v>
      </c>
      <c r="I235" s="30" t="s">
        <v>105</v>
      </c>
      <c r="J235" s="30" t="s">
        <v>106</v>
      </c>
      <c r="K235" s="30" t="s">
        <v>1007</v>
      </c>
      <c r="L235" s="30" t="s">
        <v>1006</v>
      </c>
      <c r="M235" s="30" t="s">
        <v>36</v>
      </c>
      <c r="N235" s="30" t="s">
        <v>109</v>
      </c>
      <c r="O235" s="30">
        <v>6.9039999999999901</v>
      </c>
    </row>
    <row r="236" spans="1:15">
      <c r="A236" s="30" t="s">
        <v>99</v>
      </c>
      <c r="B236" s="30" t="s">
        <v>100</v>
      </c>
      <c r="C236" s="30" t="s">
        <v>2</v>
      </c>
      <c r="D236" s="30">
        <v>158</v>
      </c>
      <c r="E236" s="30" t="s">
        <v>101</v>
      </c>
      <c r="F236" s="30" t="s">
        <v>102</v>
      </c>
      <c r="G236" s="30" t="s">
        <v>103</v>
      </c>
      <c r="H236" s="30" t="s">
        <v>104</v>
      </c>
      <c r="I236" s="30" t="s">
        <v>105</v>
      </c>
      <c r="J236" s="30" t="s">
        <v>106</v>
      </c>
      <c r="K236" s="30" t="s">
        <v>1005</v>
      </c>
      <c r="L236" s="30" t="s">
        <v>1004</v>
      </c>
      <c r="M236" s="30" t="s">
        <v>36</v>
      </c>
      <c r="N236" s="30" t="s">
        <v>109</v>
      </c>
      <c r="O236" s="30">
        <v>7.0830000000000002</v>
      </c>
    </row>
    <row r="237" spans="1:15">
      <c r="A237" s="30" t="s">
        <v>99</v>
      </c>
      <c r="B237" s="30" t="s">
        <v>100</v>
      </c>
      <c r="C237" s="30" t="s">
        <v>2</v>
      </c>
      <c r="D237" s="30">
        <v>158</v>
      </c>
      <c r="E237" s="30" t="s">
        <v>101</v>
      </c>
      <c r="F237" s="30" t="s">
        <v>102</v>
      </c>
      <c r="G237" s="30" t="s">
        <v>103</v>
      </c>
      <c r="H237" s="30" t="s">
        <v>104</v>
      </c>
      <c r="I237" s="30" t="s">
        <v>105</v>
      </c>
      <c r="J237" s="30" t="s">
        <v>106</v>
      </c>
      <c r="K237" s="30" t="s">
        <v>1003</v>
      </c>
      <c r="L237" s="30" t="s">
        <v>1002</v>
      </c>
      <c r="M237" s="30" t="s">
        <v>36</v>
      </c>
      <c r="N237" s="30" t="s">
        <v>109</v>
      </c>
      <c r="O237" s="30">
        <v>7.25</v>
      </c>
    </row>
    <row r="238" spans="1:15">
      <c r="A238" s="30" t="s">
        <v>99</v>
      </c>
      <c r="B238" s="30" t="s">
        <v>100</v>
      </c>
      <c r="C238" s="30" t="s">
        <v>2</v>
      </c>
      <c r="D238" s="30">
        <v>158</v>
      </c>
      <c r="E238" s="30" t="s">
        <v>101</v>
      </c>
      <c r="F238" s="30" t="s">
        <v>102</v>
      </c>
      <c r="G238" s="30" t="s">
        <v>103</v>
      </c>
      <c r="H238" s="30" t="s">
        <v>104</v>
      </c>
      <c r="I238" s="30" t="s">
        <v>105</v>
      </c>
      <c r="J238" s="30" t="s">
        <v>106</v>
      </c>
      <c r="K238" s="30" t="s">
        <v>1001</v>
      </c>
      <c r="L238" s="30" t="s">
        <v>1000</v>
      </c>
      <c r="M238" s="30" t="s">
        <v>36</v>
      </c>
      <c r="N238" s="30" t="s">
        <v>109</v>
      </c>
      <c r="O238" s="30">
        <v>7.0519999999999898</v>
      </c>
    </row>
    <row r="239" spans="1:15">
      <c r="A239" s="30" t="s">
        <v>99</v>
      </c>
      <c r="B239" s="30" t="s">
        <v>100</v>
      </c>
      <c r="C239" s="30" t="s">
        <v>2</v>
      </c>
      <c r="D239" s="30">
        <v>158</v>
      </c>
      <c r="E239" s="30" t="s">
        <v>101</v>
      </c>
      <c r="F239" s="30" t="s">
        <v>102</v>
      </c>
      <c r="G239" s="30" t="s">
        <v>103</v>
      </c>
      <c r="H239" s="30" t="s">
        <v>104</v>
      </c>
      <c r="I239" s="30" t="s">
        <v>105</v>
      </c>
      <c r="J239" s="30" t="s">
        <v>106</v>
      </c>
      <c r="K239" s="30" t="s">
        <v>999</v>
      </c>
      <c r="L239" s="30" t="s">
        <v>998</v>
      </c>
      <c r="M239" s="30" t="s">
        <v>36</v>
      </c>
      <c r="N239" s="30" t="s">
        <v>109</v>
      </c>
      <c r="O239" s="30">
        <v>6.7699999999999898</v>
      </c>
    </row>
    <row r="240" spans="1:15">
      <c r="A240" s="30" t="s">
        <v>99</v>
      </c>
      <c r="B240" s="30" t="s">
        <v>100</v>
      </c>
      <c r="C240" s="30" t="s">
        <v>2</v>
      </c>
      <c r="D240" s="30">
        <v>158</v>
      </c>
      <c r="E240" s="30" t="s">
        <v>101</v>
      </c>
      <c r="F240" s="30" t="s">
        <v>102</v>
      </c>
      <c r="G240" s="30" t="s">
        <v>103</v>
      </c>
      <c r="H240" s="30" t="s">
        <v>104</v>
      </c>
      <c r="I240" s="30" t="s">
        <v>105</v>
      </c>
      <c r="J240" s="30" t="s">
        <v>106</v>
      </c>
      <c r="K240" s="30" t="s">
        <v>997</v>
      </c>
      <c r="L240" s="30" t="s">
        <v>996</v>
      </c>
      <c r="M240" s="30" t="s">
        <v>36</v>
      </c>
      <c r="N240" s="30" t="s">
        <v>109</v>
      </c>
      <c r="O240" s="30">
        <v>6.7709999999999901</v>
      </c>
    </row>
    <row r="241" spans="1:15">
      <c r="A241" s="30" t="s">
        <v>99</v>
      </c>
      <c r="B241" s="30" t="s">
        <v>100</v>
      </c>
      <c r="C241" s="30" t="s">
        <v>2</v>
      </c>
      <c r="D241" s="30">
        <v>158</v>
      </c>
      <c r="E241" s="30" t="s">
        <v>101</v>
      </c>
      <c r="F241" s="30" t="s">
        <v>102</v>
      </c>
      <c r="G241" s="30" t="s">
        <v>103</v>
      </c>
      <c r="H241" s="30" t="s">
        <v>104</v>
      </c>
      <c r="I241" s="30" t="s">
        <v>105</v>
      </c>
      <c r="J241" s="30" t="s">
        <v>106</v>
      </c>
      <c r="K241" s="30" t="s">
        <v>995</v>
      </c>
      <c r="L241" s="30" t="s">
        <v>994</v>
      </c>
      <c r="M241" s="30" t="s">
        <v>36</v>
      </c>
      <c r="N241" s="30" t="s">
        <v>109</v>
      </c>
      <c r="O241" s="30">
        <v>7.11099999999999</v>
      </c>
    </row>
    <row r="242" spans="1:15">
      <c r="A242" s="30" t="s">
        <v>99</v>
      </c>
      <c r="B242" s="30" t="s">
        <v>100</v>
      </c>
      <c r="C242" s="30" t="s">
        <v>2</v>
      </c>
      <c r="D242" s="30">
        <v>158</v>
      </c>
      <c r="E242" s="30" t="s">
        <v>101</v>
      </c>
      <c r="F242" s="30" t="s">
        <v>102</v>
      </c>
      <c r="G242" s="30" t="s">
        <v>103</v>
      </c>
      <c r="H242" s="30" t="s">
        <v>104</v>
      </c>
      <c r="I242" s="30" t="s">
        <v>105</v>
      </c>
      <c r="J242" s="30" t="s">
        <v>106</v>
      </c>
      <c r="K242" s="30" t="s">
        <v>993</v>
      </c>
      <c r="L242" s="30" t="s">
        <v>992</v>
      </c>
      <c r="M242" s="30" t="s">
        <v>36</v>
      </c>
      <c r="N242" s="30" t="s">
        <v>109</v>
      </c>
      <c r="O242" s="30">
        <v>7</v>
      </c>
    </row>
    <row r="243" spans="1:15">
      <c r="A243" s="30" t="s">
        <v>99</v>
      </c>
      <c r="B243" s="30" t="s">
        <v>100</v>
      </c>
      <c r="C243" s="30" t="s">
        <v>2</v>
      </c>
      <c r="D243" s="30">
        <v>158</v>
      </c>
      <c r="E243" s="30" t="s">
        <v>101</v>
      </c>
      <c r="F243" s="30" t="s">
        <v>102</v>
      </c>
      <c r="G243" s="30" t="s">
        <v>103</v>
      </c>
      <c r="H243" s="30" t="s">
        <v>104</v>
      </c>
      <c r="I243" s="30" t="s">
        <v>105</v>
      </c>
      <c r="J243" s="30" t="s">
        <v>106</v>
      </c>
      <c r="K243" s="30" t="s">
        <v>991</v>
      </c>
      <c r="L243" s="30" t="s">
        <v>990</v>
      </c>
      <c r="M243" s="30" t="s">
        <v>36</v>
      </c>
      <c r="N243" s="30" t="s">
        <v>109</v>
      </c>
      <c r="O243" s="30">
        <v>7</v>
      </c>
    </row>
    <row r="244" spans="1:15">
      <c r="A244" s="30" t="s">
        <v>99</v>
      </c>
      <c r="B244" s="30" t="s">
        <v>100</v>
      </c>
      <c r="C244" s="30" t="s">
        <v>2</v>
      </c>
      <c r="D244" s="30">
        <v>158</v>
      </c>
      <c r="E244" s="30" t="s">
        <v>101</v>
      </c>
      <c r="F244" s="30" t="s">
        <v>102</v>
      </c>
      <c r="G244" s="30" t="s">
        <v>103</v>
      </c>
      <c r="H244" s="30" t="s">
        <v>104</v>
      </c>
      <c r="I244" s="30" t="s">
        <v>105</v>
      </c>
      <c r="J244" s="30" t="s">
        <v>106</v>
      </c>
      <c r="K244" s="30" t="s">
        <v>989</v>
      </c>
      <c r="L244" s="30" t="s">
        <v>988</v>
      </c>
      <c r="M244" s="30" t="s">
        <v>36</v>
      </c>
      <c r="N244" s="30" t="s">
        <v>109</v>
      </c>
      <c r="O244" s="30">
        <v>6.6920000000000002</v>
      </c>
    </row>
    <row r="245" spans="1:15">
      <c r="A245" s="30" t="s">
        <v>99</v>
      </c>
      <c r="B245" s="30" t="s">
        <v>100</v>
      </c>
      <c r="C245" s="30" t="s">
        <v>2</v>
      </c>
      <c r="D245" s="30">
        <v>158</v>
      </c>
      <c r="E245" s="30" t="s">
        <v>101</v>
      </c>
      <c r="F245" s="30" t="s">
        <v>102</v>
      </c>
      <c r="G245" s="30" t="s">
        <v>103</v>
      </c>
      <c r="H245" s="30" t="s">
        <v>104</v>
      </c>
      <c r="I245" s="30" t="s">
        <v>105</v>
      </c>
      <c r="J245" s="30" t="s">
        <v>106</v>
      </c>
      <c r="K245" s="30" t="s">
        <v>987</v>
      </c>
      <c r="L245" s="30" t="s">
        <v>986</v>
      </c>
      <c r="M245" s="30" t="s">
        <v>36</v>
      </c>
      <c r="N245" s="30" t="s">
        <v>109</v>
      </c>
      <c r="O245" s="30">
        <v>5.87</v>
      </c>
    </row>
    <row r="246" spans="1:15">
      <c r="A246" s="30" t="s">
        <v>99</v>
      </c>
      <c r="B246" s="30" t="s">
        <v>100</v>
      </c>
      <c r="C246" s="30" t="s">
        <v>2</v>
      </c>
      <c r="D246" s="30">
        <v>158</v>
      </c>
      <c r="E246" s="30" t="s">
        <v>101</v>
      </c>
      <c r="F246" s="30" t="s">
        <v>102</v>
      </c>
      <c r="G246" s="30" t="s">
        <v>103</v>
      </c>
      <c r="H246" s="30" t="s">
        <v>104</v>
      </c>
      <c r="I246" s="30" t="s">
        <v>105</v>
      </c>
      <c r="J246" s="30" t="s">
        <v>106</v>
      </c>
      <c r="K246" s="30" t="s">
        <v>985</v>
      </c>
      <c r="L246" s="30" t="s">
        <v>984</v>
      </c>
      <c r="M246" s="30" t="s">
        <v>36</v>
      </c>
      <c r="N246" s="30" t="s">
        <v>109</v>
      </c>
      <c r="O246" s="30">
        <v>5.1820000000000004</v>
      </c>
    </row>
    <row r="247" spans="1:15">
      <c r="A247" s="30" t="s">
        <v>99</v>
      </c>
      <c r="B247" s="30" t="s">
        <v>100</v>
      </c>
      <c r="C247" s="30" t="s">
        <v>2</v>
      </c>
      <c r="D247" s="30">
        <v>158</v>
      </c>
      <c r="E247" s="30" t="s">
        <v>101</v>
      </c>
      <c r="F247" s="30" t="s">
        <v>102</v>
      </c>
      <c r="G247" s="30" t="s">
        <v>103</v>
      </c>
      <c r="H247" s="30" t="s">
        <v>104</v>
      </c>
      <c r="I247" s="30" t="s">
        <v>105</v>
      </c>
      <c r="J247" s="30" t="s">
        <v>106</v>
      </c>
      <c r="K247" s="30" t="s">
        <v>983</v>
      </c>
      <c r="L247" s="30" t="s">
        <v>982</v>
      </c>
      <c r="M247" s="30" t="s">
        <v>36</v>
      </c>
      <c r="N247" s="30" t="s">
        <v>109</v>
      </c>
      <c r="O247" s="30">
        <v>5.476</v>
      </c>
    </row>
    <row r="248" spans="1:15">
      <c r="A248" s="30" t="s">
        <v>99</v>
      </c>
      <c r="B248" s="30" t="s">
        <v>100</v>
      </c>
      <c r="C248" s="30" t="s">
        <v>2</v>
      </c>
      <c r="D248" s="30">
        <v>158</v>
      </c>
      <c r="E248" s="30" t="s">
        <v>101</v>
      </c>
      <c r="F248" s="30" t="s">
        <v>102</v>
      </c>
      <c r="G248" s="30" t="s">
        <v>103</v>
      </c>
      <c r="H248" s="30" t="s">
        <v>104</v>
      </c>
      <c r="I248" s="30" t="s">
        <v>105</v>
      </c>
      <c r="J248" s="30" t="s">
        <v>106</v>
      </c>
      <c r="K248" s="30" t="s">
        <v>981</v>
      </c>
      <c r="L248" s="30" t="s">
        <v>980</v>
      </c>
      <c r="M248" s="30" t="s">
        <v>36</v>
      </c>
      <c r="N248" s="30" t="s">
        <v>109</v>
      </c>
      <c r="O248" s="30">
        <v>5.65899999999999</v>
      </c>
    </row>
    <row r="249" spans="1:15">
      <c r="A249" s="30" t="s">
        <v>99</v>
      </c>
      <c r="B249" s="30" t="s">
        <v>100</v>
      </c>
      <c r="C249" s="30" t="s">
        <v>2</v>
      </c>
      <c r="D249" s="30">
        <v>158</v>
      </c>
      <c r="E249" s="30" t="s">
        <v>101</v>
      </c>
      <c r="F249" s="30" t="s">
        <v>102</v>
      </c>
      <c r="G249" s="30" t="s">
        <v>103</v>
      </c>
      <c r="H249" s="30" t="s">
        <v>104</v>
      </c>
      <c r="I249" s="30" t="s">
        <v>105</v>
      </c>
      <c r="J249" s="30" t="s">
        <v>106</v>
      </c>
      <c r="K249" s="30" t="s">
        <v>979</v>
      </c>
      <c r="L249" s="30" t="s">
        <v>978</v>
      </c>
      <c r="M249" s="30" t="s">
        <v>36</v>
      </c>
      <c r="N249" s="30" t="s">
        <v>109</v>
      </c>
      <c r="O249" s="30">
        <v>5.75</v>
      </c>
    </row>
    <row r="250" spans="1:15">
      <c r="A250" s="30" t="s">
        <v>99</v>
      </c>
      <c r="B250" s="30" t="s">
        <v>100</v>
      </c>
      <c r="C250" s="30" t="s">
        <v>2</v>
      </c>
      <c r="D250" s="30">
        <v>158</v>
      </c>
      <c r="E250" s="30" t="s">
        <v>101</v>
      </c>
      <c r="F250" s="30" t="s">
        <v>102</v>
      </c>
      <c r="G250" s="30" t="s">
        <v>103</v>
      </c>
      <c r="H250" s="30" t="s">
        <v>104</v>
      </c>
      <c r="I250" s="30" t="s">
        <v>105</v>
      </c>
      <c r="J250" s="30" t="s">
        <v>106</v>
      </c>
      <c r="K250" s="30" t="s">
        <v>977</v>
      </c>
      <c r="L250" s="30" t="s">
        <v>976</v>
      </c>
      <c r="M250" s="30" t="s">
        <v>36</v>
      </c>
      <c r="N250" s="30" t="s">
        <v>109</v>
      </c>
      <c r="O250" s="30">
        <v>4.9790000000000001</v>
      </c>
    </row>
    <row r="251" spans="1:15">
      <c r="A251" s="30" t="s">
        <v>99</v>
      </c>
      <c r="B251" s="30" t="s">
        <v>100</v>
      </c>
      <c r="C251" s="30" t="s">
        <v>2</v>
      </c>
      <c r="D251" s="30">
        <v>158</v>
      </c>
      <c r="E251" s="30" t="s">
        <v>101</v>
      </c>
      <c r="F251" s="30" t="s">
        <v>102</v>
      </c>
      <c r="G251" s="30" t="s">
        <v>103</v>
      </c>
      <c r="H251" s="30" t="s">
        <v>104</v>
      </c>
      <c r="I251" s="30" t="s">
        <v>105</v>
      </c>
      <c r="J251" s="30" t="s">
        <v>106</v>
      </c>
      <c r="K251" s="30" t="s">
        <v>975</v>
      </c>
      <c r="L251" s="30" t="s">
        <v>974</v>
      </c>
      <c r="M251" s="30" t="s">
        <v>36</v>
      </c>
      <c r="N251" s="30" t="s">
        <v>109</v>
      </c>
      <c r="O251" s="30">
        <v>4.915</v>
      </c>
    </row>
    <row r="252" spans="1:15">
      <c r="A252" s="30" t="s">
        <v>99</v>
      </c>
      <c r="B252" s="30" t="s">
        <v>100</v>
      </c>
      <c r="C252" s="30" t="s">
        <v>2</v>
      </c>
      <c r="D252" s="30">
        <v>158</v>
      </c>
      <c r="E252" s="30" t="s">
        <v>101</v>
      </c>
      <c r="F252" s="30" t="s">
        <v>102</v>
      </c>
      <c r="G252" s="30" t="s">
        <v>103</v>
      </c>
      <c r="H252" s="30" t="s">
        <v>104</v>
      </c>
      <c r="I252" s="30" t="s">
        <v>105</v>
      </c>
      <c r="J252" s="30" t="s">
        <v>106</v>
      </c>
      <c r="K252" s="30" t="s">
        <v>973</v>
      </c>
      <c r="L252" s="30" t="s">
        <v>972</v>
      </c>
      <c r="M252" s="30" t="s">
        <v>36</v>
      </c>
      <c r="N252" s="30" t="s">
        <v>109</v>
      </c>
      <c r="O252" s="30">
        <v>4.62</v>
      </c>
    </row>
    <row r="253" spans="1:15">
      <c r="A253" s="30" t="s">
        <v>99</v>
      </c>
      <c r="B253" s="30" t="s">
        <v>100</v>
      </c>
      <c r="C253" s="30" t="s">
        <v>2</v>
      </c>
      <c r="D253" s="30">
        <v>158</v>
      </c>
      <c r="E253" s="30" t="s">
        <v>101</v>
      </c>
      <c r="F253" s="30" t="s">
        <v>102</v>
      </c>
      <c r="G253" s="30" t="s">
        <v>103</v>
      </c>
      <c r="H253" s="30" t="s">
        <v>104</v>
      </c>
      <c r="I253" s="30" t="s">
        <v>105</v>
      </c>
      <c r="J253" s="30" t="s">
        <v>106</v>
      </c>
      <c r="K253" s="30" t="s">
        <v>971</v>
      </c>
      <c r="L253" s="30" t="s">
        <v>970</v>
      </c>
      <c r="M253" s="30" t="s">
        <v>36</v>
      </c>
      <c r="N253" s="30" t="s">
        <v>109</v>
      </c>
      <c r="O253" s="30">
        <v>5.0140000000000002</v>
      </c>
    </row>
    <row r="254" spans="1:15">
      <c r="A254" s="30" t="s">
        <v>99</v>
      </c>
      <c r="B254" s="30" t="s">
        <v>100</v>
      </c>
      <c r="C254" s="30" t="s">
        <v>2</v>
      </c>
      <c r="D254" s="30">
        <v>158</v>
      </c>
      <c r="E254" s="30" t="s">
        <v>101</v>
      </c>
      <c r="F254" s="30" t="s">
        <v>102</v>
      </c>
      <c r="G254" s="30" t="s">
        <v>103</v>
      </c>
      <c r="H254" s="30" t="s">
        <v>104</v>
      </c>
      <c r="I254" s="30" t="s">
        <v>105</v>
      </c>
      <c r="J254" s="30" t="s">
        <v>106</v>
      </c>
      <c r="K254" s="30" t="s">
        <v>969</v>
      </c>
      <c r="L254" s="30" t="s">
        <v>968</v>
      </c>
      <c r="M254" s="30" t="s">
        <v>36</v>
      </c>
      <c r="N254" s="30" t="s">
        <v>109</v>
      </c>
      <c r="O254" s="30">
        <v>4.7880000000000003</v>
      </c>
    </row>
    <row r="255" spans="1:15">
      <c r="A255" s="30" t="s">
        <v>99</v>
      </c>
      <c r="B255" s="30" t="s">
        <v>100</v>
      </c>
      <c r="C255" s="30" t="s">
        <v>2</v>
      </c>
      <c r="D255" s="30">
        <v>158</v>
      </c>
      <c r="E255" s="30" t="s">
        <v>101</v>
      </c>
      <c r="F255" s="30" t="s">
        <v>102</v>
      </c>
      <c r="G255" s="30" t="s">
        <v>103</v>
      </c>
      <c r="H255" s="30" t="s">
        <v>104</v>
      </c>
      <c r="I255" s="30" t="s">
        <v>105</v>
      </c>
      <c r="J255" s="30" t="s">
        <v>106</v>
      </c>
      <c r="K255" s="30" t="s">
        <v>967</v>
      </c>
      <c r="L255" s="30" t="s">
        <v>966</v>
      </c>
      <c r="M255" s="30" t="s">
        <v>36</v>
      </c>
      <c r="N255" s="30" t="s">
        <v>109</v>
      </c>
      <c r="O255" s="30">
        <v>4.8040000000000003</v>
      </c>
    </row>
    <row r="256" spans="1:15">
      <c r="A256" s="30" t="s">
        <v>99</v>
      </c>
      <c r="B256" s="30" t="s">
        <v>100</v>
      </c>
      <c r="C256" s="30" t="s">
        <v>2</v>
      </c>
      <c r="D256" s="30">
        <v>158</v>
      </c>
      <c r="E256" s="30" t="s">
        <v>101</v>
      </c>
      <c r="F256" s="30" t="s">
        <v>102</v>
      </c>
      <c r="G256" s="30" t="s">
        <v>103</v>
      </c>
      <c r="H256" s="30" t="s">
        <v>104</v>
      </c>
      <c r="I256" s="30" t="s">
        <v>105</v>
      </c>
      <c r="J256" s="30" t="s">
        <v>106</v>
      </c>
      <c r="K256" s="30" t="s">
        <v>965</v>
      </c>
      <c r="L256" s="30" t="s">
        <v>964</v>
      </c>
      <c r="M256" s="30" t="s">
        <v>36</v>
      </c>
      <c r="N256" s="30" t="s">
        <v>109</v>
      </c>
      <c r="O256" s="30">
        <v>4.62</v>
      </c>
    </row>
    <row r="257" spans="1:15">
      <c r="A257" s="30" t="s">
        <v>99</v>
      </c>
      <c r="B257" s="30" t="s">
        <v>100</v>
      </c>
      <c r="C257" s="30" t="s">
        <v>2</v>
      </c>
      <c r="D257" s="30">
        <v>158</v>
      </c>
      <c r="E257" s="30" t="s">
        <v>101</v>
      </c>
      <c r="F257" s="30" t="s">
        <v>102</v>
      </c>
      <c r="G257" s="30" t="s">
        <v>103</v>
      </c>
      <c r="H257" s="30" t="s">
        <v>104</v>
      </c>
      <c r="I257" s="30" t="s">
        <v>105</v>
      </c>
      <c r="J257" s="30" t="s">
        <v>106</v>
      </c>
      <c r="K257" s="30" t="s">
        <v>963</v>
      </c>
      <c r="L257" s="30" t="s">
        <v>962</v>
      </c>
      <c r="M257" s="30" t="s">
        <v>36</v>
      </c>
      <c r="N257" s="30" t="s">
        <v>109</v>
      </c>
      <c r="O257" s="30">
        <v>4.141</v>
      </c>
    </row>
    <row r="258" spans="1:15">
      <c r="A258" s="30" t="s">
        <v>99</v>
      </c>
      <c r="B258" s="30" t="s">
        <v>100</v>
      </c>
      <c r="C258" s="30" t="s">
        <v>2</v>
      </c>
      <c r="D258" s="30">
        <v>158</v>
      </c>
      <c r="E258" s="30" t="s">
        <v>101</v>
      </c>
      <c r="F258" s="30" t="s">
        <v>102</v>
      </c>
      <c r="G258" s="30" t="s">
        <v>103</v>
      </c>
      <c r="H258" s="30" t="s">
        <v>104</v>
      </c>
      <c r="I258" s="30" t="s">
        <v>105</v>
      </c>
      <c r="J258" s="30" t="s">
        <v>106</v>
      </c>
      <c r="K258" s="30" t="s">
        <v>961</v>
      </c>
      <c r="L258" s="30" t="s">
        <v>960</v>
      </c>
      <c r="M258" s="30" t="s">
        <v>36</v>
      </c>
      <c r="N258" s="30" t="s">
        <v>109</v>
      </c>
      <c r="O258" s="30">
        <v>4.0599999999999898</v>
      </c>
    </row>
    <row r="259" spans="1:15">
      <c r="A259" s="30" t="s">
        <v>99</v>
      </c>
      <c r="B259" s="30" t="s">
        <v>100</v>
      </c>
      <c r="C259" s="30" t="s">
        <v>2</v>
      </c>
      <c r="D259" s="30">
        <v>158</v>
      </c>
      <c r="E259" s="30" t="s">
        <v>101</v>
      </c>
      <c r="F259" s="30" t="s">
        <v>102</v>
      </c>
      <c r="G259" s="30" t="s">
        <v>103</v>
      </c>
      <c r="H259" s="30" t="s">
        <v>104</v>
      </c>
      <c r="I259" s="30" t="s">
        <v>105</v>
      </c>
      <c r="J259" s="30" t="s">
        <v>106</v>
      </c>
      <c r="K259" s="30" t="s">
        <v>959</v>
      </c>
      <c r="L259" s="30" t="s">
        <v>958</v>
      </c>
      <c r="M259" s="30" t="s">
        <v>36</v>
      </c>
      <c r="N259" s="30" t="s">
        <v>109</v>
      </c>
      <c r="O259" s="30">
        <v>4.1059999999999901</v>
      </c>
    </row>
    <row r="260" spans="1:15">
      <c r="A260" s="30" t="s">
        <v>99</v>
      </c>
      <c r="B260" s="30" t="s">
        <v>100</v>
      </c>
      <c r="C260" s="30" t="s">
        <v>2</v>
      </c>
      <c r="D260" s="30">
        <v>158</v>
      </c>
      <c r="E260" s="30" t="s">
        <v>101</v>
      </c>
      <c r="F260" s="30" t="s">
        <v>102</v>
      </c>
      <c r="G260" s="30" t="s">
        <v>103</v>
      </c>
      <c r="H260" s="30" t="s">
        <v>104</v>
      </c>
      <c r="I260" s="30" t="s">
        <v>105</v>
      </c>
      <c r="J260" s="30" t="s">
        <v>106</v>
      </c>
      <c r="K260" s="30" t="s">
        <v>957</v>
      </c>
      <c r="L260" s="30" t="s">
        <v>956</v>
      </c>
      <c r="M260" s="30" t="s">
        <v>36</v>
      </c>
      <c r="N260" s="30" t="s">
        <v>109</v>
      </c>
      <c r="O260" s="30">
        <v>4.4420000000000002</v>
      </c>
    </row>
    <row r="261" spans="1:15">
      <c r="A261" s="30" t="s">
        <v>99</v>
      </c>
      <c r="B261" s="30" t="s">
        <v>100</v>
      </c>
      <c r="C261" s="30" t="s">
        <v>2</v>
      </c>
      <c r="D261" s="30">
        <v>158</v>
      </c>
      <c r="E261" s="30" t="s">
        <v>101</v>
      </c>
      <c r="F261" s="30" t="s">
        <v>102</v>
      </c>
      <c r="G261" s="30" t="s">
        <v>103</v>
      </c>
      <c r="H261" s="30" t="s">
        <v>104</v>
      </c>
      <c r="I261" s="30" t="s">
        <v>105</v>
      </c>
      <c r="J261" s="30" t="s">
        <v>106</v>
      </c>
      <c r="K261" s="30" t="s">
        <v>955</v>
      </c>
      <c r="L261" s="30" t="s">
        <v>954</v>
      </c>
      <c r="M261" s="30" t="s">
        <v>36</v>
      </c>
      <c r="N261" s="30" t="s">
        <v>109</v>
      </c>
      <c r="O261" s="30">
        <v>4.3940000000000001</v>
      </c>
    </row>
    <row r="262" spans="1:15">
      <c r="A262" s="30" t="s">
        <v>99</v>
      </c>
      <c r="B262" s="30" t="s">
        <v>100</v>
      </c>
      <c r="C262" s="30" t="s">
        <v>2</v>
      </c>
      <c r="D262" s="30">
        <v>158</v>
      </c>
      <c r="E262" s="30" t="s">
        <v>101</v>
      </c>
      <c r="F262" s="30" t="s">
        <v>102</v>
      </c>
      <c r="G262" s="30" t="s">
        <v>103</v>
      </c>
      <c r="H262" s="30" t="s">
        <v>104</v>
      </c>
      <c r="I262" s="30" t="s">
        <v>105</v>
      </c>
      <c r="J262" s="30" t="s">
        <v>106</v>
      </c>
      <c r="K262" s="30" t="s">
        <v>953</v>
      </c>
      <c r="L262" s="30" t="s">
        <v>952</v>
      </c>
      <c r="M262" s="30" t="s">
        <v>36</v>
      </c>
      <c r="N262" s="30" t="s">
        <v>109</v>
      </c>
      <c r="O262" s="30">
        <v>4.25</v>
      </c>
    </row>
    <row r="263" spans="1:15">
      <c r="A263" s="30" t="s">
        <v>99</v>
      </c>
      <c r="B263" s="30" t="s">
        <v>100</v>
      </c>
      <c r="C263" s="30" t="s">
        <v>2</v>
      </c>
      <c r="D263" s="30">
        <v>158</v>
      </c>
      <c r="E263" s="30" t="s">
        <v>101</v>
      </c>
      <c r="F263" s="30" t="s">
        <v>102</v>
      </c>
      <c r="G263" s="30" t="s">
        <v>103</v>
      </c>
      <c r="H263" s="30" t="s">
        <v>104</v>
      </c>
      <c r="I263" s="30" t="s">
        <v>105</v>
      </c>
      <c r="J263" s="30" t="s">
        <v>106</v>
      </c>
      <c r="K263" s="30" t="s">
        <v>951</v>
      </c>
      <c r="L263" s="30" t="s">
        <v>950</v>
      </c>
      <c r="M263" s="30" t="s">
        <v>36</v>
      </c>
      <c r="N263" s="30" t="s">
        <v>109</v>
      </c>
      <c r="O263" s="30">
        <v>4.1799999999999899</v>
      </c>
    </row>
    <row r="264" spans="1:15">
      <c r="A264" s="30" t="s">
        <v>99</v>
      </c>
      <c r="B264" s="30" t="s">
        <v>100</v>
      </c>
      <c r="C264" s="30" t="s">
        <v>2</v>
      </c>
      <c r="D264" s="30">
        <v>158</v>
      </c>
      <c r="E264" s="30" t="s">
        <v>101</v>
      </c>
      <c r="F264" s="30" t="s">
        <v>102</v>
      </c>
      <c r="G264" s="30" t="s">
        <v>103</v>
      </c>
      <c r="H264" s="30" t="s">
        <v>104</v>
      </c>
      <c r="I264" s="30" t="s">
        <v>105</v>
      </c>
      <c r="J264" s="30" t="s">
        <v>106</v>
      </c>
      <c r="K264" s="30" t="s">
        <v>949</v>
      </c>
      <c r="L264" s="30" t="s">
        <v>948</v>
      </c>
      <c r="M264" s="30" t="s">
        <v>36</v>
      </c>
      <c r="N264" s="30" t="s">
        <v>109</v>
      </c>
      <c r="O264" s="30">
        <v>3.9319999999999902</v>
      </c>
    </row>
    <row r="265" spans="1:15">
      <c r="A265" s="30" t="s">
        <v>99</v>
      </c>
      <c r="B265" s="30" t="s">
        <v>100</v>
      </c>
      <c r="C265" s="30" t="s">
        <v>2</v>
      </c>
      <c r="D265" s="30">
        <v>158</v>
      </c>
      <c r="E265" s="30" t="s">
        <v>101</v>
      </c>
      <c r="F265" s="30" t="s">
        <v>102</v>
      </c>
      <c r="G265" s="30" t="s">
        <v>103</v>
      </c>
      <c r="H265" s="30" t="s">
        <v>104</v>
      </c>
      <c r="I265" s="30" t="s">
        <v>105</v>
      </c>
      <c r="J265" s="30" t="s">
        <v>106</v>
      </c>
      <c r="K265" s="30" t="s">
        <v>947</v>
      </c>
      <c r="L265" s="30" t="s">
        <v>946</v>
      </c>
      <c r="M265" s="30" t="s">
        <v>36</v>
      </c>
      <c r="N265" s="30" t="s">
        <v>109</v>
      </c>
      <c r="O265" s="30">
        <v>4.5670000000000002</v>
      </c>
    </row>
    <row r="266" spans="1:15">
      <c r="A266" s="30" t="s">
        <v>99</v>
      </c>
      <c r="B266" s="30" t="s">
        <v>100</v>
      </c>
      <c r="C266" s="30" t="s">
        <v>2</v>
      </c>
      <c r="D266" s="30">
        <v>158</v>
      </c>
      <c r="E266" s="30" t="s">
        <v>101</v>
      </c>
      <c r="F266" s="30" t="s">
        <v>102</v>
      </c>
      <c r="G266" s="30" t="s">
        <v>103</v>
      </c>
      <c r="H266" s="30" t="s">
        <v>104</v>
      </c>
      <c r="I266" s="30" t="s">
        <v>105</v>
      </c>
      <c r="J266" s="30" t="s">
        <v>106</v>
      </c>
      <c r="K266" s="30" t="s">
        <v>945</v>
      </c>
      <c r="L266" s="30" t="s">
        <v>944</v>
      </c>
      <c r="M266" s="30" t="s">
        <v>36</v>
      </c>
      <c r="N266" s="30" t="s">
        <v>109</v>
      </c>
      <c r="O266" s="30">
        <v>4.2880000000000003</v>
      </c>
    </row>
    <row r="267" spans="1:15">
      <c r="A267" s="30" t="s">
        <v>99</v>
      </c>
      <c r="B267" s="30" t="s">
        <v>100</v>
      </c>
      <c r="C267" s="30" t="s">
        <v>2</v>
      </c>
      <c r="D267" s="30">
        <v>158</v>
      </c>
      <c r="E267" s="30" t="s">
        <v>101</v>
      </c>
      <c r="F267" s="30" t="s">
        <v>102</v>
      </c>
      <c r="G267" s="30" t="s">
        <v>103</v>
      </c>
      <c r="H267" s="30" t="s">
        <v>104</v>
      </c>
      <c r="I267" s="30" t="s">
        <v>105</v>
      </c>
      <c r="J267" s="30" t="s">
        <v>106</v>
      </c>
      <c r="K267" s="30" t="s">
        <v>943</v>
      </c>
      <c r="L267" s="30" t="s">
        <v>942</v>
      </c>
      <c r="M267" s="30" t="s">
        <v>36</v>
      </c>
      <c r="N267" s="30" t="s">
        <v>109</v>
      </c>
      <c r="O267" s="30">
        <v>4.3479999999999901</v>
      </c>
    </row>
    <row r="268" spans="1:15">
      <c r="A268" s="30" t="s">
        <v>99</v>
      </c>
      <c r="B268" s="30" t="s">
        <v>100</v>
      </c>
      <c r="C268" s="30" t="s">
        <v>2</v>
      </c>
      <c r="D268" s="30">
        <v>158</v>
      </c>
      <c r="E268" s="30" t="s">
        <v>101</v>
      </c>
      <c r="F268" s="30" t="s">
        <v>102</v>
      </c>
      <c r="G268" s="30" t="s">
        <v>103</v>
      </c>
      <c r="H268" s="30" t="s">
        <v>104</v>
      </c>
      <c r="I268" s="30" t="s">
        <v>105</v>
      </c>
      <c r="J268" s="30" t="s">
        <v>106</v>
      </c>
      <c r="K268" s="30" t="s">
        <v>941</v>
      </c>
      <c r="L268" s="30" t="s">
        <v>940</v>
      </c>
      <c r="M268" s="30" t="s">
        <v>36</v>
      </c>
      <c r="N268" s="30" t="s">
        <v>109</v>
      </c>
      <c r="O268" s="30">
        <v>4.6390000000000002</v>
      </c>
    </row>
    <row r="269" spans="1:15">
      <c r="A269" s="30" t="s">
        <v>99</v>
      </c>
      <c r="B269" s="30" t="s">
        <v>100</v>
      </c>
      <c r="C269" s="30" t="s">
        <v>2</v>
      </c>
      <c r="D269" s="30">
        <v>158</v>
      </c>
      <c r="E269" s="30" t="s">
        <v>101</v>
      </c>
      <c r="F269" s="30" t="s">
        <v>102</v>
      </c>
      <c r="G269" s="30" t="s">
        <v>103</v>
      </c>
      <c r="H269" s="30" t="s">
        <v>104</v>
      </c>
      <c r="I269" s="30" t="s">
        <v>105</v>
      </c>
      <c r="J269" s="30" t="s">
        <v>106</v>
      </c>
      <c r="K269" s="30" t="s">
        <v>939</v>
      </c>
      <c r="L269" s="30" t="s">
        <v>938</v>
      </c>
      <c r="M269" s="30" t="s">
        <v>36</v>
      </c>
      <c r="N269" s="30" t="s">
        <v>109</v>
      </c>
      <c r="O269" s="30">
        <v>4.88539999999999</v>
      </c>
    </row>
    <row r="270" spans="1:15">
      <c r="A270" s="30" t="s">
        <v>99</v>
      </c>
      <c r="B270" s="30" t="s">
        <v>100</v>
      </c>
      <c r="C270" s="30" t="s">
        <v>2</v>
      </c>
      <c r="D270" s="30">
        <v>158</v>
      </c>
      <c r="E270" s="30" t="s">
        <v>101</v>
      </c>
      <c r="F270" s="30" t="s">
        <v>102</v>
      </c>
      <c r="G270" s="30" t="s">
        <v>103</v>
      </c>
      <c r="H270" s="30" t="s">
        <v>104</v>
      </c>
      <c r="I270" s="30" t="s">
        <v>105</v>
      </c>
      <c r="J270" s="30" t="s">
        <v>106</v>
      </c>
      <c r="K270" s="30" t="s">
        <v>937</v>
      </c>
      <c r="L270" s="30" t="s">
        <v>936</v>
      </c>
      <c r="M270" s="30" t="s">
        <v>36</v>
      </c>
      <c r="N270" s="30" t="s">
        <v>109</v>
      </c>
      <c r="O270" s="30">
        <v>5.1150000000000002</v>
      </c>
    </row>
    <row r="271" spans="1:15">
      <c r="A271" s="30" t="s">
        <v>99</v>
      </c>
      <c r="B271" s="30" t="s">
        <v>100</v>
      </c>
      <c r="C271" s="30" t="s">
        <v>2</v>
      </c>
      <c r="D271" s="30">
        <v>158</v>
      </c>
      <c r="E271" s="30" t="s">
        <v>101</v>
      </c>
      <c r="F271" s="30" t="s">
        <v>102</v>
      </c>
      <c r="G271" s="30" t="s">
        <v>103</v>
      </c>
      <c r="H271" s="30" t="s">
        <v>104</v>
      </c>
      <c r="I271" s="30" t="s">
        <v>105</v>
      </c>
      <c r="J271" s="30" t="s">
        <v>106</v>
      </c>
      <c r="K271" s="30" t="s">
        <v>935</v>
      </c>
      <c r="L271" s="30" t="s">
        <v>934</v>
      </c>
      <c r="M271" s="30" t="s">
        <v>36</v>
      </c>
      <c r="N271" s="30" t="s">
        <v>109</v>
      </c>
      <c r="O271" s="30">
        <v>5.3437999999999901</v>
      </c>
    </row>
    <row r="272" spans="1:15">
      <c r="A272" s="30" t="s">
        <v>99</v>
      </c>
      <c r="B272" s="30" t="s">
        <v>100</v>
      </c>
      <c r="C272" s="30" t="s">
        <v>2</v>
      </c>
      <c r="D272" s="30">
        <v>158</v>
      </c>
      <c r="E272" s="30" t="s">
        <v>101</v>
      </c>
      <c r="F272" s="30" t="s">
        <v>102</v>
      </c>
      <c r="G272" s="30" t="s">
        <v>103</v>
      </c>
      <c r="H272" s="30" t="s">
        <v>104</v>
      </c>
      <c r="I272" s="30" t="s">
        <v>105</v>
      </c>
      <c r="J272" s="30" t="s">
        <v>106</v>
      </c>
      <c r="K272" s="30" t="s">
        <v>933</v>
      </c>
      <c r="L272" s="30" t="s">
        <v>932</v>
      </c>
      <c r="M272" s="30" t="s">
        <v>36</v>
      </c>
      <c r="N272" s="30" t="s">
        <v>109</v>
      </c>
      <c r="O272" s="30">
        <v>5.8029000000000002</v>
      </c>
    </row>
    <row r="273" spans="1:15">
      <c r="A273" s="30" t="s">
        <v>99</v>
      </c>
      <c r="B273" s="30" t="s">
        <v>100</v>
      </c>
      <c r="C273" s="30" t="s">
        <v>2</v>
      </c>
      <c r="D273" s="30">
        <v>158</v>
      </c>
      <c r="E273" s="30" t="s">
        <v>101</v>
      </c>
      <c r="F273" s="30" t="s">
        <v>102</v>
      </c>
      <c r="G273" s="30" t="s">
        <v>103</v>
      </c>
      <c r="H273" s="30" t="s">
        <v>104</v>
      </c>
      <c r="I273" s="30" t="s">
        <v>105</v>
      </c>
      <c r="J273" s="30" t="s">
        <v>106</v>
      </c>
      <c r="K273" s="30" t="s">
        <v>931</v>
      </c>
      <c r="L273" s="30" t="s">
        <v>930</v>
      </c>
      <c r="M273" s="30" t="s">
        <v>36</v>
      </c>
      <c r="N273" s="30" t="s">
        <v>109</v>
      </c>
      <c r="O273" s="30">
        <v>6.6852</v>
      </c>
    </row>
    <row r="274" spans="1:15">
      <c r="A274" s="30" t="s">
        <v>99</v>
      </c>
      <c r="B274" s="30" t="s">
        <v>100</v>
      </c>
      <c r="C274" s="30" t="s">
        <v>2</v>
      </c>
      <c r="D274" s="30">
        <v>158</v>
      </c>
      <c r="E274" s="30" t="s">
        <v>101</v>
      </c>
      <c r="F274" s="30" t="s">
        <v>102</v>
      </c>
      <c r="G274" s="30" t="s">
        <v>103</v>
      </c>
      <c r="H274" s="30" t="s">
        <v>104</v>
      </c>
      <c r="I274" s="30" t="s">
        <v>105</v>
      </c>
      <c r="J274" s="30" t="s">
        <v>106</v>
      </c>
      <c r="K274" s="30" t="s">
        <v>929</v>
      </c>
      <c r="L274" s="30" t="s">
        <v>928</v>
      </c>
      <c r="M274" s="30" t="s">
        <v>36</v>
      </c>
      <c r="N274" s="30" t="s">
        <v>109</v>
      </c>
      <c r="O274" s="30">
        <v>6.8098000000000001</v>
      </c>
    </row>
    <row r="275" spans="1:15">
      <c r="A275" s="30" t="s">
        <v>99</v>
      </c>
      <c r="B275" s="30" t="s">
        <v>100</v>
      </c>
      <c r="C275" s="30" t="s">
        <v>2</v>
      </c>
      <c r="D275" s="30">
        <v>158</v>
      </c>
      <c r="E275" s="30" t="s">
        <v>101</v>
      </c>
      <c r="F275" s="30" t="s">
        <v>102</v>
      </c>
      <c r="G275" s="30" t="s">
        <v>103</v>
      </c>
      <c r="H275" s="30" t="s">
        <v>104</v>
      </c>
      <c r="I275" s="30" t="s">
        <v>105</v>
      </c>
      <c r="J275" s="30" t="s">
        <v>106</v>
      </c>
      <c r="K275" s="30" t="s">
        <v>927</v>
      </c>
      <c r="L275" s="30" t="s">
        <v>926</v>
      </c>
      <c r="M275" s="30" t="s">
        <v>36</v>
      </c>
      <c r="N275" s="30" t="s">
        <v>109</v>
      </c>
      <c r="O275" s="30">
        <v>6.7427999999999901</v>
      </c>
    </row>
    <row r="276" spans="1:15">
      <c r="A276" s="30" t="s">
        <v>99</v>
      </c>
      <c r="B276" s="30" t="s">
        <v>100</v>
      </c>
      <c r="C276" s="30" t="s">
        <v>2</v>
      </c>
      <c r="D276" s="30">
        <v>158</v>
      </c>
      <c r="E276" s="30" t="s">
        <v>101</v>
      </c>
      <c r="F276" s="30" t="s">
        <v>102</v>
      </c>
      <c r="G276" s="30" t="s">
        <v>103</v>
      </c>
      <c r="H276" s="30" t="s">
        <v>104</v>
      </c>
      <c r="I276" s="30" t="s">
        <v>105</v>
      </c>
      <c r="J276" s="30" t="s">
        <v>106</v>
      </c>
      <c r="K276" s="30" t="s">
        <v>925</v>
      </c>
      <c r="L276" s="30" t="s">
        <v>924</v>
      </c>
      <c r="M276" s="30" t="s">
        <v>36</v>
      </c>
      <c r="N276" s="30" t="s">
        <v>109</v>
      </c>
      <c r="O276" s="30">
        <v>7.5807000000000002</v>
      </c>
    </row>
    <row r="277" spans="1:15">
      <c r="A277" s="30" t="s">
        <v>99</v>
      </c>
      <c r="B277" s="30" t="s">
        <v>100</v>
      </c>
      <c r="C277" s="30" t="s">
        <v>2</v>
      </c>
      <c r="D277" s="30">
        <v>158</v>
      </c>
      <c r="E277" s="30" t="s">
        <v>101</v>
      </c>
      <c r="F277" s="30" t="s">
        <v>102</v>
      </c>
      <c r="G277" s="30" t="s">
        <v>103</v>
      </c>
      <c r="H277" s="30" t="s">
        <v>104</v>
      </c>
      <c r="I277" s="30" t="s">
        <v>105</v>
      </c>
      <c r="J277" s="30" t="s">
        <v>106</v>
      </c>
      <c r="K277" s="30" t="s">
        <v>923</v>
      </c>
      <c r="L277" s="30" t="s">
        <v>922</v>
      </c>
      <c r="M277" s="30" t="s">
        <v>36</v>
      </c>
      <c r="N277" s="30" t="s">
        <v>109</v>
      </c>
      <c r="O277" s="30">
        <v>8.0457000000000001</v>
      </c>
    </row>
    <row r="278" spans="1:15">
      <c r="A278" s="30" t="s">
        <v>99</v>
      </c>
      <c r="B278" s="30" t="s">
        <v>100</v>
      </c>
      <c r="C278" s="30" t="s">
        <v>2</v>
      </c>
      <c r="D278" s="30">
        <v>158</v>
      </c>
      <c r="E278" s="30" t="s">
        <v>101</v>
      </c>
      <c r="F278" s="30" t="s">
        <v>102</v>
      </c>
      <c r="G278" s="30" t="s">
        <v>103</v>
      </c>
      <c r="H278" s="30" t="s">
        <v>104</v>
      </c>
      <c r="I278" s="30" t="s">
        <v>105</v>
      </c>
      <c r="J278" s="30" t="s">
        <v>106</v>
      </c>
      <c r="K278" s="30" t="s">
        <v>921</v>
      </c>
      <c r="L278" s="30" t="s">
        <v>920</v>
      </c>
      <c r="M278" s="30" t="s">
        <v>36</v>
      </c>
      <c r="N278" s="30" t="s">
        <v>109</v>
      </c>
      <c r="O278" s="30">
        <v>8.0571000000000002</v>
      </c>
    </row>
    <row r="279" spans="1:15">
      <c r="A279" s="30" t="s">
        <v>99</v>
      </c>
      <c r="B279" s="30" t="s">
        <v>100</v>
      </c>
      <c r="C279" s="30" t="s">
        <v>2</v>
      </c>
      <c r="D279" s="30">
        <v>158</v>
      </c>
      <c r="E279" s="30" t="s">
        <v>101</v>
      </c>
      <c r="F279" s="30" t="s">
        <v>102</v>
      </c>
      <c r="G279" s="30" t="s">
        <v>103</v>
      </c>
      <c r="H279" s="30" t="s">
        <v>104</v>
      </c>
      <c r="I279" s="30" t="s">
        <v>105</v>
      </c>
      <c r="J279" s="30" t="s">
        <v>106</v>
      </c>
      <c r="K279" s="30" t="s">
        <v>919</v>
      </c>
      <c r="L279" s="30" t="s">
        <v>918</v>
      </c>
      <c r="M279" s="30" t="s">
        <v>36</v>
      </c>
      <c r="N279" s="30" t="s">
        <v>109</v>
      </c>
      <c r="O279" s="30">
        <v>8.7395999999999905</v>
      </c>
    </row>
    <row r="280" spans="1:15">
      <c r="A280" s="30" t="s">
        <v>99</v>
      </c>
      <c r="B280" s="30" t="s">
        <v>100</v>
      </c>
      <c r="C280" s="30" t="s">
        <v>2</v>
      </c>
      <c r="D280" s="30">
        <v>158</v>
      </c>
      <c r="E280" s="30" t="s">
        <v>101</v>
      </c>
      <c r="F280" s="30" t="s">
        <v>102</v>
      </c>
      <c r="G280" s="30" t="s">
        <v>103</v>
      </c>
      <c r="H280" s="30" t="s">
        <v>104</v>
      </c>
      <c r="I280" s="30" t="s">
        <v>105</v>
      </c>
      <c r="J280" s="30" t="s">
        <v>106</v>
      </c>
      <c r="K280" s="30" t="s">
        <v>917</v>
      </c>
      <c r="L280" s="30" t="s">
        <v>916</v>
      </c>
      <c r="M280" s="30" t="s">
        <v>36</v>
      </c>
      <c r="N280" s="30" t="s">
        <v>109</v>
      </c>
      <c r="O280" s="30">
        <v>10.73</v>
      </c>
    </row>
    <row r="281" spans="1:15">
      <c r="A281" s="30" t="s">
        <v>99</v>
      </c>
      <c r="B281" s="30" t="s">
        <v>100</v>
      </c>
      <c r="C281" s="30" t="s">
        <v>2</v>
      </c>
      <c r="D281" s="30">
        <v>158</v>
      </c>
      <c r="E281" s="30" t="s">
        <v>101</v>
      </c>
      <c r="F281" s="30" t="s">
        <v>102</v>
      </c>
      <c r="G281" s="30" t="s">
        <v>103</v>
      </c>
      <c r="H281" s="30" t="s">
        <v>104</v>
      </c>
      <c r="I281" s="30" t="s">
        <v>105</v>
      </c>
      <c r="J281" s="30" t="s">
        <v>106</v>
      </c>
      <c r="K281" s="30" t="s">
        <v>915</v>
      </c>
      <c r="L281" s="30" t="s">
        <v>914</v>
      </c>
      <c r="M281" s="30" t="s">
        <v>36</v>
      </c>
      <c r="N281" s="30" t="s">
        <v>109</v>
      </c>
      <c r="O281" s="30">
        <v>12.21</v>
      </c>
    </row>
    <row r="282" spans="1:15">
      <c r="A282" s="30" t="s">
        <v>99</v>
      </c>
      <c r="B282" s="30" t="s">
        <v>100</v>
      </c>
      <c r="C282" s="30" t="s">
        <v>2</v>
      </c>
      <c r="D282" s="30">
        <v>158</v>
      </c>
      <c r="E282" s="30" t="s">
        <v>101</v>
      </c>
      <c r="F282" s="30" t="s">
        <v>102</v>
      </c>
      <c r="G282" s="30" t="s">
        <v>103</v>
      </c>
      <c r="H282" s="30" t="s">
        <v>104</v>
      </c>
      <c r="I282" s="30" t="s">
        <v>105</v>
      </c>
      <c r="J282" s="30" t="s">
        <v>106</v>
      </c>
      <c r="K282" s="30" t="s">
        <v>913</v>
      </c>
      <c r="L282" s="30" t="s">
        <v>912</v>
      </c>
      <c r="M282" s="30" t="s">
        <v>36</v>
      </c>
      <c r="N282" s="30" t="s">
        <v>109</v>
      </c>
      <c r="O282" s="30">
        <v>12.5625</v>
      </c>
    </row>
    <row r="283" spans="1:15">
      <c r="A283" s="30" t="s">
        <v>99</v>
      </c>
      <c r="B283" s="30" t="s">
        <v>100</v>
      </c>
      <c r="C283" s="30" t="s">
        <v>2</v>
      </c>
      <c r="D283" s="30">
        <v>158</v>
      </c>
      <c r="E283" s="30" t="s">
        <v>101</v>
      </c>
      <c r="F283" s="30" t="s">
        <v>102</v>
      </c>
      <c r="G283" s="30" t="s">
        <v>103</v>
      </c>
      <c r="H283" s="30" t="s">
        <v>104</v>
      </c>
      <c r="I283" s="30" t="s">
        <v>105</v>
      </c>
      <c r="J283" s="30" t="s">
        <v>106</v>
      </c>
      <c r="K283" s="30" t="s">
        <v>911</v>
      </c>
      <c r="L283" s="30" t="s">
        <v>910</v>
      </c>
      <c r="M283" s="30" t="s">
        <v>36</v>
      </c>
      <c r="N283" s="30" t="s">
        <v>109</v>
      </c>
      <c r="O283" s="30">
        <v>12.6425</v>
      </c>
    </row>
    <row r="284" spans="1:15">
      <c r="A284" s="30" t="s">
        <v>99</v>
      </c>
      <c r="B284" s="30" t="s">
        <v>100</v>
      </c>
      <c r="C284" s="30" t="s">
        <v>2</v>
      </c>
      <c r="D284" s="30">
        <v>158</v>
      </c>
      <c r="E284" s="30" t="s">
        <v>101</v>
      </c>
      <c r="F284" s="30" t="s">
        <v>102</v>
      </c>
      <c r="G284" s="30" t="s">
        <v>103</v>
      </c>
      <c r="H284" s="30" t="s">
        <v>104</v>
      </c>
      <c r="I284" s="30" t="s">
        <v>105</v>
      </c>
      <c r="J284" s="30" t="s">
        <v>106</v>
      </c>
      <c r="K284" s="30" t="s">
        <v>909</v>
      </c>
      <c r="L284" s="30" t="s">
        <v>908</v>
      </c>
      <c r="M284" s="30" t="s">
        <v>36</v>
      </c>
      <c r="N284" s="30" t="s">
        <v>109</v>
      </c>
      <c r="O284" s="30">
        <v>12.7014</v>
      </c>
    </row>
    <row r="285" spans="1:15">
      <c r="A285" s="30" t="s">
        <v>99</v>
      </c>
      <c r="B285" s="30" t="s">
        <v>100</v>
      </c>
      <c r="C285" s="30" t="s">
        <v>2</v>
      </c>
      <c r="D285" s="30">
        <v>158</v>
      </c>
      <c r="E285" s="30" t="s">
        <v>101</v>
      </c>
      <c r="F285" s="30" t="s">
        <v>102</v>
      </c>
      <c r="G285" s="30" t="s">
        <v>103</v>
      </c>
      <c r="H285" s="30" t="s">
        <v>104</v>
      </c>
      <c r="I285" s="30" t="s">
        <v>105</v>
      </c>
      <c r="J285" s="30" t="s">
        <v>106</v>
      </c>
      <c r="K285" s="30" t="s">
        <v>907</v>
      </c>
      <c r="L285" s="30" t="s">
        <v>906</v>
      </c>
      <c r="M285" s="30" t="s">
        <v>36</v>
      </c>
      <c r="N285" s="30" t="s">
        <v>109</v>
      </c>
      <c r="O285" s="30">
        <v>12.0864999999999</v>
      </c>
    </row>
    <row r="286" spans="1:15">
      <c r="A286" s="30" t="s">
        <v>99</v>
      </c>
      <c r="B286" s="30" t="s">
        <v>100</v>
      </c>
      <c r="C286" s="30" t="s">
        <v>2</v>
      </c>
      <c r="D286" s="30">
        <v>158</v>
      </c>
      <c r="E286" s="30" t="s">
        <v>101</v>
      </c>
      <c r="F286" s="30" t="s">
        <v>102</v>
      </c>
      <c r="G286" s="30" t="s">
        <v>103</v>
      </c>
      <c r="H286" s="30" t="s">
        <v>104</v>
      </c>
      <c r="I286" s="30" t="s">
        <v>105</v>
      </c>
      <c r="J286" s="30" t="s">
        <v>106</v>
      </c>
      <c r="K286" s="30" t="s">
        <v>905</v>
      </c>
      <c r="L286" s="30" t="s">
        <v>904</v>
      </c>
      <c r="M286" s="30" t="s">
        <v>36</v>
      </c>
      <c r="N286" s="30" t="s">
        <v>109</v>
      </c>
      <c r="O286" s="30">
        <v>11.403600000000001</v>
      </c>
    </row>
    <row r="287" spans="1:15">
      <c r="A287" s="30" t="s">
        <v>99</v>
      </c>
      <c r="B287" s="30" t="s">
        <v>100</v>
      </c>
      <c r="C287" s="30" t="s">
        <v>2</v>
      </c>
      <c r="D287" s="30">
        <v>158</v>
      </c>
      <c r="E287" s="30" t="s">
        <v>101</v>
      </c>
      <c r="F287" s="30" t="s">
        <v>102</v>
      </c>
      <c r="G287" s="30" t="s">
        <v>103</v>
      </c>
      <c r="H287" s="30" t="s">
        <v>104</v>
      </c>
      <c r="I287" s="30" t="s">
        <v>105</v>
      </c>
      <c r="J287" s="30" t="s">
        <v>106</v>
      </c>
      <c r="K287" s="30" t="s">
        <v>903</v>
      </c>
      <c r="L287" s="30" t="s">
        <v>902</v>
      </c>
      <c r="M287" s="30" t="s">
        <v>36</v>
      </c>
      <c r="N287" s="30" t="s">
        <v>109</v>
      </c>
      <c r="O287" s="30">
        <v>11.0360999999999</v>
      </c>
    </row>
    <row r="288" spans="1:15">
      <c r="A288" s="30" t="s">
        <v>99</v>
      </c>
      <c r="B288" s="30" t="s">
        <v>100</v>
      </c>
      <c r="C288" s="30" t="s">
        <v>2</v>
      </c>
      <c r="D288" s="30">
        <v>158</v>
      </c>
      <c r="E288" s="30" t="s">
        <v>101</v>
      </c>
      <c r="F288" s="30" t="s">
        <v>102</v>
      </c>
      <c r="G288" s="30" t="s">
        <v>103</v>
      </c>
      <c r="H288" s="30" t="s">
        <v>104</v>
      </c>
      <c r="I288" s="30" t="s">
        <v>105</v>
      </c>
      <c r="J288" s="30" t="s">
        <v>106</v>
      </c>
      <c r="K288" s="30" t="s">
        <v>901</v>
      </c>
      <c r="L288" s="30" t="s">
        <v>900</v>
      </c>
      <c r="M288" s="30" t="s">
        <v>36</v>
      </c>
      <c r="N288" s="30" t="s">
        <v>109</v>
      </c>
      <c r="O288" s="30">
        <v>9.5</v>
      </c>
    </row>
    <row r="289" spans="1:15">
      <c r="A289" s="30" t="s">
        <v>99</v>
      </c>
      <c r="B289" s="30" t="s">
        <v>100</v>
      </c>
      <c r="C289" s="30" t="s">
        <v>2</v>
      </c>
      <c r="D289" s="30">
        <v>158</v>
      </c>
      <c r="E289" s="30" t="s">
        <v>101</v>
      </c>
      <c r="F289" s="30" t="s">
        <v>102</v>
      </c>
      <c r="G289" s="30" t="s">
        <v>103</v>
      </c>
      <c r="H289" s="30" t="s">
        <v>104</v>
      </c>
      <c r="I289" s="30" t="s">
        <v>105</v>
      </c>
      <c r="J289" s="30" t="s">
        <v>106</v>
      </c>
      <c r="K289" s="30" t="s">
        <v>899</v>
      </c>
      <c r="L289" s="30" t="s">
        <v>898</v>
      </c>
      <c r="M289" s="30" t="s">
        <v>36</v>
      </c>
      <c r="N289" s="30" t="s">
        <v>109</v>
      </c>
      <c r="O289" s="30">
        <v>9.4884000000000004</v>
      </c>
    </row>
    <row r="290" spans="1:15">
      <c r="A290" s="30" t="s">
        <v>99</v>
      </c>
      <c r="B290" s="30" t="s">
        <v>100</v>
      </c>
      <c r="C290" s="30" t="s">
        <v>2</v>
      </c>
      <c r="D290" s="30">
        <v>158</v>
      </c>
      <c r="E290" s="30" t="s">
        <v>101</v>
      </c>
      <c r="F290" s="30" t="s">
        <v>102</v>
      </c>
      <c r="G290" s="30" t="s">
        <v>103</v>
      </c>
      <c r="H290" s="30" t="s">
        <v>104</v>
      </c>
      <c r="I290" s="30" t="s">
        <v>105</v>
      </c>
      <c r="J290" s="30" t="s">
        <v>106</v>
      </c>
      <c r="K290" s="30" t="s">
        <v>897</v>
      </c>
      <c r="L290" s="30" t="s">
        <v>896</v>
      </c>
      <c r="M290" s="30" t="s">
        <v>36</v>
      </c>
      <c r="N290" s="30" t="s">
        <v>109</v>
      </c>
      <c r="O290" s="30">
        <v>8.9076000000000004</v>
      </c>
    </row>
    <row r="291" spans="1:15">
      <c r="A291" s="30" t="s">
        <v>99</v>
      </c>
      <c r="B291" s="30" t="s">
        <v>100</v>
      </c>
      <c r="C291" s="30" t="s">
        <v>2</v>
      </c>
      <c r="D291" s="30">
        <v>158</v>
      </c>
      <c r="E291" s="30" t="s">
        <v>101</v>
      </c>
      <c r="F291" s="30" t="s">
        <v>102</v>
      </c>
      <c r="G291" s="30" t="s">
        <v>103</v>
      </c>
      <c r="H291" s="30" t="s">
        <v>104</v>
      </c>
      <c r="I291" s="30" t="s">
        <v>105</v>
      </c>
      <c r="J291" s="30" t="s">
        <v>106</v>
      </c>
      <c r="K291" s="30" t="s">
        <v>895</v>
      </c>
      <c r="L291" s="30" t="s">
        <v>894</v>
      </c>
      <c r="M291" s="30" t="s">
        <v>36</v>
      </c>
      <c r="N291" s="30" t="s">
        <v>109</v>
      </c>
      <c r="O291" s="30">
        <v>8.6033000000000008</v>
      </c>
    </row>
    <row r="292" spans="1:15">
      <c r="A292" s="30" t="s">
        <v>99</v>
      </c>
      <c r="B292" s="30" t="s">
        <v>100</v>
      </c>
      <c r="C292" s="30" t="s">
        <v>2</v>
      </c>
      <c r="D292" s="30">
        <v>158</v>
      </c>
      <c r="E292" s="30" t="s">
        <v>101</v>
      </c>
      <c r="F292" s="30" t="s">
        <v>102</v>
      </c>
      <c r="G292" s="30" t="s">
        <v>103</v>
      </c>
      <c r="H292" s="30" t="s">
        <v>104</v>
      </c>
      <c r="I292" s="30" t="s">
        <v>105</v>
      </c>
      <c r="J292" s="30" t="s">
        <v>106</v>
      </c>
      <c r="K292" s="30" t="s">
        <v>893</v>
      </c>
      <c r="L292" s="30" t="s">
        <v>892</v>
      </c>
      <c r="M292" s="30" t="s">
        <v>36</v>
      </c>
      <c r="N292" s="30" t="s">
        <v>109</v>
      </c>
      <c r="O292" s="30">
        <v>8.0350000000000001</v>
      </c>
    </row>
    <row r="293" spans="1:15">
      <c r="A293" s="30" t="s">
        <v>99</v>
      </c>
      <c r="B293" s="30" t="s">
        <v>100</v>
      </c>
      <c r="C293" s="30" t="s">
        <v>2</v>
      </c>
      <c r="D293" s="30">
        <v>158</v>
      </c>
      <c r="E293" s="30" t="s">
        <v>101</v>
      </c>
      <c r="F293" s="30" t="s">
        <v>102</v>
      </c>
      <c r="G293" s="30" t="s">
        <v>103</v>
      </c>
      <c r="H293" s="30" t="s">
        <v>104</v>
      </c>
      <c r="I293" s="30" t="s">
        <v>105</v>
      </c>
      <c r="J293" s="30" t="s">
        <v>106</v>
      </c>
      <c r="K293" s="30" t="s">
        <v>891</v>
      </c>
      <c r="L293" s="30" t="s">
        <v>890</v>
      </c>
      <c r="M293" s="30" t="s">
        <v>36</v>
      </c>
      <c r="N293" s="30" t="s">
        <v>109</v>
      </c>
      <c r="O293" s="30">
        <v>7.1849999999999898</v>
      </c>
    </row>
    <row r="294" spans="1:15">
      <c r="A294" s="30" t="s">
        <v>99</v>
      </c>
      <c r="B294" s="30" t="s">
        <v>100</v>
      </c>
      <c r="C294" s="30" t="s">
        <v>2</v>
      </c>
      <c r="D294" s="30">
        <v>158</v>
      </c>
      <c r="E294" s="30" t="s">
        <v>101</v>
      </c>
      <c r="F294" s="30" t="s">
        <v>102</v>
      </c>
      <c r="G294" s="30" t="s">
        <v>103</v>
      </c>
      <c r="H294" s="30" t="s">
        <v>104</v>
      </c>
      <c r="I294" s="30" t="s">
        <v>105</v>
      </c>
      <c r="J294" s="30" t="s">
        <v>106</v>
      </c>
      <c r="K294" s="30" t="s">
        <v>889</v>
      </c>
      <c r="L294" s="30" t="s">
        <v>888</v>
      </c>
      <c r="M294" s="30" t="s">
        <v>36</v>
      </c>
      <c r="N294" s="30" t="s">
        <v>109</v>
      </c>
      <c r="O294" s="30">
        <v>7.0572999999999899</v>
      </c>
    </row>
    <row r="295" spans="1:15">
      <c r="A295" s="30" t="s">
        <v>99</v>
      </c>
      <c r="B295" s="30" t="s">
        <v>100</v>
      </c>
      <c r="C295" s="30" t="s">
        <v>2</v>
      </c>
      <c r="D295" s="30">
        <v>158</v>
      </c>
      <c r="E295" s="30" t="s">
        <v>101</v>
      </c>
      <c r="F295" s="30" t="s">
        <v>102</v>
      </c>
      <c r="G295" s="30" t="s">
        <v>103</v>
      </c>
      <c r="H295" s="30" t="s">
        <v>104</v>
      </c>
      <c r="I295" s="30" t="s">
        <v>105</v>
      </c>
      <c r="J295" s="30" t="s">
        <v>106</v>
      </c>
      <c r="K295" s="30" t="s">
        <v>887</v>
      </c>
      <c r="L295" s="30" t="s">
        <v>886</v>
      </c>
      <c r="M295" s="30" t="s">
        <v>36</v>
      </c>
      <c r="N295" s="30" t="s">
        <v>109</v>
      </c>
      <c r="O295" s="30">
        <v>7.1177999999999901</v>
      </c>
    </row>
    <row r="296" spans="1:15">
      <c r="A296" s="30" t="s">
        <v>99</v>
      </c>
      <c r="B296" s="30" t="s">
        <v>100</v>
      </c>
      <c r="C296" s="30" t="s">
        <v>2</v>
      </c>
      <c r="D296" s="30">
        <v>158</v>
      </c>
      <c r="E296" s="30" t="s">
        <v>101</v>
      </c>
      <c r="F296" s="30" t="s">
        <v>102</v>
      </c>
      <c r="G296" s="30" t="s">
        <v>103</v>
      </c>
      <c r="H296" s="30" t="s">
        <v>104</v>
      </c>
      <c r="I296" s="30" t="s">
        <v>105</v>
      </c>
      <c r="J296" s="30" t="s">
        <v>106</v>
      </c>
      <c r="K296" s="30" t="s">
        <v>885</v>
      </c>
      <c r="L296" s="30" t="s">
        <v>884</v>
      </c>
      <c r="M296" s="30" t="s">
        <v>36</v>
      </c>
      <c r="N296" s="30" t="s">
        <v>109</v>
      </c>
      <c r="O296" s="30">
        <v>7.2592999999999899</v>
      </c>
    </row>
    <row r="297" spans="1:15">
      <c r="A297" s="30" t="s">
        <v>99</v>
      </c>
      <c r="B297" s="30" t="s">
        <v>100</v>
      </c>
      <c r="C297" s="30" t="s">
        <v>2</v>
      </c>
      <c r="D297" s="30">
        <v>158</v>
      </c>
      <c r="E297" s="30" t="s">
        <v>101</v>
      </c>
      <c r="F297" s="30" t="s">
        <v>102</v>
      </c>
      <c r="G297" s="30" t="s">
        <v>103</v>
      </c>
      <c r="H297" s="30" t="s">
        <v>104</v>
      </c>
      <c r="I297" s="30" t="s">
        <v>105</v>
      </c>
      <c r="J297" s="30" t="s">
        <v>106</v>
      </c>
      <c r="K297" s="30" t="s">
        <v>883</v>
      </c>
      <c r="L297" s="30" t="s">
        <v>882</v>
      </c>
      <c r="M297" s="30" t="s">
        <v>36</v>
      </c>
      <c r="N297" s="30" t="s">
        <v>109</v>
      </c>
      <c r="O297" s="30">
        <v>7.23559999999999</v>
      </c>
    </row>
    <row r="298" spans="1:15">
      <c r="A298" s="30" t="s">
        <v>99</v>
      </c>
      <c r="B298" s="30" t="s">
        <v>100</v>
      </c>
      <c r="C298" s="30" t="s">
        <v>2</v>
      </c>
      <c r="D298" s="30">
        <v>158</v>
      </c>
      <c r="E298" s="30" t="s">
        <v>101</v>
      </c>
      <c r="F298" s="30" t="s">
        <v>102</v>
      </c>
      <c r="G298" s="30" t="s">
        <v>103</v>
      </c>
      <c r="H298" s="30" t="s">
        <v>104</v>
      </c>
      <c r="I298" s="30" t="s">
        <v>105</v>
      </c>
      <c r="J298" s="30" t="s">
        <v>106</v>
      </c>
      <c r="K298" s="30" t="s">
        <v>881</v>
      </c>
      <c r="L298" s="30" t="s">
        <v>880</v>
      </c>
      <c r="M298" s="30" t="s">
        <v>36</v>
      </c>
      <c r="N298" s="30" t="s">
        <v>109</v>
      </c>
      <c r="O298" s="30">
        <v>7.2577999999999898</v>
      </c>
    </row>
    <row r="299" spans="1:15">
      <c r="A299" s="30" t="s">
        <v>99</v>
      </c>
      <c r="B299" s="30" t="s">
        <v>100</v>
      </c>
      <c r="C299" s="30" t="s">
        <v>2</v>
      </c>
      <c r="D299" s="30">
        <v>158</v>
      </c>
      <c r="E299" s="30" t="s">
        <v>101</v>
      </c>
      <c r="F299" s="30" t="s">
        <v>102</v>
      </c>
      <c r="G299" s="30" t="s">
        <v>103</v>
      </c>
      <c r="H299" s="30" t="s">
        <v>104</v>
      </c>
      <c r="I299" s="30" t="s">
        <v>105</v>
      </c>
      <c r="J299" s="30" t="s">
        <v>106</v>
      </c>
      <c r="K299" s="30" t="s">
        <v>879</v>
      </c>
      <c r="L299" s="30" t="s">
        <v>878</v>
      </c>
      <c r="M299" s="30" t="s">
        <v>36</v>
      </c>
      <c r="N299" s="30" t="s">
        <v>109</v>
      </c>
      <c r="O299" s="30">
        <v>7.0505000000000004</v>
      </c>
    </row>
    <row r="300" spans="1:15">
      <c r="A300" s="30" t="s">
        <v>99</v>
      </c>
      <c r="B300" s="30" t="s">
        <v>100</v>
      </c>
      <c r="C300" s="30" t="s">
        <v>2</v>
      </c>
      <c r="D300" s="30">
        <v>158</v>
      </c>
      <c r="E300" s="30" t="s">
        <v>101</v>
      </c>
      <c r="F300" s="30" t="s">
        <v>102</v>
      </c>
      <c r="G300" s="30" t="s">
        <v>103</v>
      </c>
      <c r="H300" s="30" t="s">
        <v>104</v>
      </c>
      <c r="I300" s="30" t="s">
        <v>105</v>
      </c>
      <c r="J300" s="30" t="s">
        <v>106</v>
      </c>
      <c r="K300" s="30" t="s">
        <v>877</v>
      </c>
      <c r="L300" s="30" t="s">
        <v>876</v>
      </c>
      <c r="M300" s="30" t="s">
        <v>36</v>
      </c>
      <c r="N300" s="30" t="s">
        <v>109</v>
      </c>
      <c r="O300" s="30">
        <v>6.79889999999999</v>
      </c>
    </row>
    <row r="301" spans="1:15">
      <c r="A301" s="30" t="s">
        <v>99</v>
      </c>
      <c r="B301" s="30" t="s">
        <v>100</v>
      </c>
      <c r="C301" s="30" t="s">
        <v>2</v>
      </c>
      <c r="D301" s="30">
        <v>158</v>
      </c>
      <c r="E301" s="30" t="s">
        <v>101</v>
      </c>
      <c r="F301" s="30" t="s">
        <v>102</v>
      </c>
      <c r="G301" s="30" t="s">
        <v>103</v>
      </c>
      <c r="H301" s="30" t="s">
        <v>104</v>
      </c>
      <c r="I301" s="30" t="s">
        <v>105</v>
      </c>
      <c r="J301" s="30" t="s">
        <v>106</v>
      </c>
      <c r="K301" s="30" t="s">
        <v>875</v>
      </c>
      <c r="L301" s="30" t="s">
        <v>874</v>
      </c>
      <c r="M301" s="30" t="s">
        <v>36</v>
      </c>
      <c r="N301" s="30" t="s">
        <v>109</v>
      </c>
      <c r="O301" s="30">
        <v>6.7013999999999898</v>
      </c>
    </row>
    <row r="302" spans="1:15">
      <c r="A302" s="30" t="s">
        <v>99</v>
      </c>
      <c r="B302" s="30" t="s">
        <v>100</v>
      </c>
      <c r="C302" s="30" t="s">
        <v>2</v>
      </c>
      <c r="D302" s="30">
        <v>158</v>
      </c>
      <c r="E302" s="30" t="s">
        <v>101</v>
      </c>
      <c r="F302" s="30" t="s">
        <v>102</v>
      </c>
      <c r="G302" s="30" t="s">
        <v>103</v>
      </c>
      <c r="H302" s="30" t="s">
        <v>104</v>
      </c>
      <c r="I302" s="30" t="s">
        <v>105</v>
      </c>
      <c r="J302" s="30" t="s">
        <v>106</v>
      </c>
      <c r="K302" s="30" t="s">
        <v>873</v>
      </c>
      <c r="L302" s="30" t="s">
        <v>872</v>
      </c>
      <c r="M302" s="30" t="s">
        <v>36</v>
      </c>
      <c r="N302" s="30" t="s">
        <v>109</v>
      </c>
      <c r="O302" s="30">
        <v>6.5761000000000003</v>
      </c>
    </row>
    <row r="303" spans="1:15">
      <c r="A303" s="30" t="s">
        <v>99</v>
      </c>
      <c r="B303" s="30" t="s">
        <v>100</v>
      </c>
      <c r="C303" s="30" t="s">
        <v>2</v>
      </c>
      <c r="D303" s="30">
        <v>158</v>
      </c>
      <c r="E303" s="30" t="s">
        <v>101</v>
      </c>
      <c r="F303" s="30" t="s">
        <v>102</v>
      </c>
      <c r="G303" s="30" t="s">
        <v>103</v>
      </c>
      <c r="H303" s="30" t="s">
        <v>104</v>
      </c>
      <c r="I303" s="30" t="s">
        <v>105</v>
      </c>
      <c r="J303" s="30" t="s">
        <v>106</v>
      </c>
      <c r="K303" s="30" t="s">
        <v>871</v>
      </c>
      <c r="L303" s="30" t="s">
        <v>870</v>
      </c>
      <c r="M303" s="30" t="s">
        <v>36</v>
      </c>
      <c r="N303" s="30" t="s">
        <v>109</v>
      </c>
      <c r="O303" s="30">
        <v>6.5761000000000003</v>
      </c>
    </row>
    <row r="304" spans="1:15">
      <c r="A304" s="30" t="s">
        <v>99</v>
      </c>
      <c r="B304" s="30" t="s">
        <v>100</v>
      </c>
      <c r="C304" s="30" t="s">
        <v>2</v>
      </c>
      <c r="D304" s="30">
        <v>158</v>
      </c>
      <c r="E304" s="30" t="s">
        <v>101</v>
      </c>
      <c r="F304" s="30" t="s">
        <v>102</v>
      </c>
      <c r="G304" s="30" t="s">
        <v>103</v>
      </c>
      <c r="H304" s="30" t="s">
        <v>104</v>
      </c>
      <c r="I304" s="30" t="s">
        <v>105</v>
      </c>
      <c r="J304" s="30" t="s">
        <v>106</v>
      </c>
      <c r="K304" s="30" t="s">
        <v>869</v>
      </c>
      <c r="L304" s="30" t="s">
        <v>868</v>
      </c>
      <c r="M304" s="30" t="s">
        <v>36</v>
      </c>
      <c r="N304" s="30" t="s">
        <v>109</v>
      </c>
      <c r="O304" s="30">
        <v>6.6755000000000004</v>
      </c>
    </row>
    <row r="305" spans="1:15">
      <c r="A305" s="30" t="s">
        <v>99</v>
      </c>
      <c r="B305" s="30" t="s">
        <v>100</v>
      </c>
      <c r="C305" s="30" t="s">
        <v>2</v>
      </c>
      <c r="D305" s="30">
        <v>158</v>
      </c>
      <c r="E305" s="30" t="s">
        <v>101</v>
      </c>
      <c r="F305" s="30" t="s">
        <v>102</v>
      </c>
      <c r="G305" s="30" t="s">
        <v>103</v>
      </c>
      <c r="H305" s="30" t="s">
        <v>104</v>
      </c>
      <c r="I305" s="30" t="s">
        <v>105</v>
      </c>
      <c r="J305" s="30" t="s">
        <v>106</v>
      </c>
      <c r="K305" s="30" t="s">
        <v>867</v>
      </c>
      <c r="L305" s="30" t="s">
        <v>866</v>
      </c>
      <c r="M305" s="30" t="s">
        <v>36</v>
      </c>
      <c r="N305" s="30" t="s">
        <v>109</v>
      </c>
      <c r="O305" s="30">
        <v>7.1624999999999899</v>
      </c>
    </row>
    <row r="306" spans="1:15">
      <c r="A306" s="30" t="s">
        <v>99</v>
      </c>
      <c r="B306" s="30" t="s">
        <v>100</v>
      </c>
      <c r="C306" s="30" t="s">
        <v>2</v>
      </c>
      <c r="D306" s="30">
        <v>158</v>
      </c>
      <c r="E306" s="30" t="s">
        <v>101</v>
      </c>
      <c r="F306" s="30" t="s">
        <v>102</v>
      </c>
      <c r="G306" s="30" t="s">
        <v>103</v>
      </c>
      <c r="H306" s="30" t="s">
        <v>104</v>
      </c>
      <c r="I306" s="30" t="s">
        <v>105</v>
      </c>
      <c r="J306" s="30" t="s">
        <v>106</v>
      </c>
      <c r="K306" s="30" t="s">
        <v>865</v>
      </c>
      <c r="L306" s="30" t="s">
        <v>864</v>
      </c>
      <c r="M306" s="30" t="s">
        <v>36</v>
      </c>
      <c r="N306" s="30" t="s">
        <v>109</v>
      </c>
      <c r="O306" s="30">
        <v>7.1666999999999899</v>
      </c>
    </row>
    <row r="307" spans="1:15">
      <c r="A307" s="30" t="s">
        <v>99</v>
      </c>
      <c r="B307" s="30" t="s">
        <v>100</v>
      </c>
      <c r="C307" s="30" t="s">
        <v>2</v>
      </c>
      <c r="D307" s="30">
        <v>158</v>
      </c>
      <c r="E307" s="30" t="s">
        <v>101</v>
      </c>
      <c r="F307" s="30" t="s">
        <v>102</v>
      </c>
      <c r="G307" s="30" t="s">
        <v>103</v>
      </c>
      <c r="H307" s="30" t="s">
        <v>104</v>
      </c>
      <c r="I307" s="30" t="s">
        <v>105</v>
      </c>
      <c r="J307" s="30" t="s">
        <v>106</v>
      </c>
      <c r="K307" s="30" t="s">
        <v>863</v>
      </c>
      <c r="L307" s="30" t="s">
        <v>862</v>
      </c>
      <c r="M307" s="30" t="s">
        <v>36</v>
      </c>
      <c r="N307" s="30" t="s">
        <v>109</v>
      </c>
      <c r="O307" s="30">
        <v>7.1875</v>
      </c>
    </row>
    <row r="308" spans="1:15">
      <c r="A308" s="30" t="s">
        <v>99</v>
      </c>
      <c r="B308" s="30" t="s">
        <v>100</v>
      </c>
      <c r="C308" s="30" t="s">
        <v>2</v>
      </c>
      <c r="D308" s="30">
        <v>158</v>
      </c>
      <c r="E308" s="30" t="s">
        <v>101</v>
      </c>
      <c r="F308" s="30" t="s">
        <v>102</v>
      </c>
      <c r="G308" s="30" t="s">
        <v>103</v>
      </c>
      <c r="H308" s="30" t="s">
        <v>104</v>
      </c>
      <c r="I308" s="30" t="s">
        <v>105</v>
      </c>
      <c r="J308" s="30" t="s">
        <v>106</v>
      </c>
      <c r="K308" s="30" t="s">
        <v>861</v>
      </c>
      <c r="L308" s="30" t="s">
        <v>860</v>
      </c>
      <c r="M308" s="30" t="s">
        <v>36</v>
      </c>
      <c r="N308" s="30" t="s">
        <v>109</v>
      </c>
      <c r="O308" s="30">
        <v>7.1852</v>
      </c>
    </row>
    <row r="309" spans="1:15">
      <c r="A309" s="30" t="s">
        <v>99</v>
      </c>
      <c r="B309" s="30" t="s">
        <v>100</v>
      </c>
      <c r="C309" s="30" t="s">
        <v>2</v>
      </c>
      <c r="D309" s="30">
        <v>158</v>
      </c>
      <c r="E309" s="30" t="s">
        <v>101</v>
      </c>
      <c r="F309" s="30" t="s">
        <v>102</v>
      </c>
      <c r="G309" s="30" t="s">
        <v>103</v>
      </c>
      <c r="H309" s="30" t="s">
        <v>104</v>
      </c>
      <c r="I309" s="30" t="s">
        <v>105</v>
      </c>
      <c r="J309" s="30" t="s">
        <v>106</v>
      </c>
      <c r="K309" s="30" t="s">
        <v>859</v>
      </c>
      <c r="L309" s="30" t="s">
        <v>858</v>
      </c>
      <c r="M309" s="30" t="s">
        <v>36</v>
      </c>
      <c r="N309" s="30" t="s">
        <v>109</v>
      </c>
      <c r="O309" s="30">
        <v>7.1826999999999899</v>
      </c>
    </row>
    <row r="310" spans="1:15">
      <c r="A310" s="30" t="s">
        <v>99</v>
      </c>
      <c r="B310" s="30" t="s">
        <v>100</v>
      </c>
      <c r="C310" s="30" t="s">
        <v>2</v>
      </c>
      <c r="D310" s="30">
        <v>158</v>
      </c>
      <c r="E310" s="30" t="s">
        <v>101</v>
      </c>
      <c r="F310" s="30" t="s">
        <v>102</v>
      </c>
      <c r="G310" s="30" t="s">
        <v>103</v>
      </c>
      <c r="H310" s="30" t="s">
        <v>104</v>
      </c>
      <c r="I310" s="30" t="s">
        <v>105</v>
      </c>
      <c r="J310" s="30" t="s">
        <v>106</v>
      </c>
      <c r="K310" s="30" t="s">
        <v>857</v>
      </c>
      <c r="L310" s="30" t="s">
        <v>856</v>
      </c>
      <c r="M310" s="30" t="s">
        <v>36</v>
      </c>
      <c r="N310" s="30" t="s">
        <v>109</v>
      </c>
      <c r="O310" s="30">
        <v>6.9870000000000001</v>
      </c>
    </row>
    <row r="311" spans="1:15">
      <c r="A311" s="30" t="s">
        <v>99</v>
      </c>
      <c r="B311" s="30" t="s">
        <v>100</v>
      </c>
      <c r="C311" s="30" t="s">
        <v>2</v>
      </c>
      <c r="D311" s="30">
        <v>158</v>
      </c>
      <c r="E311" s="30" t="s">
        <v>101</v>
      </c>
      <c r="F311" s="30" t="s">
        <v>102</v>
      </c>
      <c r="G311" s="30" t="s">
        <v>103</v>
      </c>
      <c r="H311" s="30" t="s">
        <v>104</v>
      </c>
      <c r="I311" s="30" t="s">
        <v>105</v>
      </c>
      <c r="J311" s="30" t="s">
        <v>106</v>
      </c>
      <c r="K311" s="30" t="s">
        <v>855</v>
      </c>
      <c r="L311" s="30" t="s">
        <v>854</v>
      </c>
      <c r="M311" s="30" t="s">
        <v>36</v>
      </c>
      <c r="N311" s="30" t="s">
        <v>109</v>
      </c>
      <c r="O311" s="30">
        <v>6.9175000000000004</v>
      </c>
    </row>
    <row r="312" spans="1:15">
      <c r="A312" s="30" t="s">
        <v>99</v>
      </c>
      <c r="B312" s="30" t="s">
        <v>100</v>
      </c>
      <c r="C312" s="30" t="s">
        <v>2</v>
      </c>
      <c r="D312" s="30">
        <v>158</v>
      </c>
      <c r="E312" s="30" t="s">
        <v>101</v>
      </c>
      <c r="F312" s="30" t="s">
        <v>102</v>
      </c>
      <c r="G312" s="30" t="s">
        <v>103</v>
      </c>
      <c r="H312" s="30" t="s">
        <v>104</v>
      </c>
      <c r="I312" s="30" t="s">
        <v>105</v>
      </c>
      <c r="J312" s="30" t="s">
        <v>106</v>
      </c>
      <c r="K312" s="30" t="s">
        <v>853</v>
      </c>
      <c r="L312" s="30" t="s">
        <v>852</v>
      </c>
      <c r="M312" s="30" t="s">
        <v>36</v>
      </c>
      <c r="N312" s="30" t="s">
        <v>109</v>
      </c>
      <c r="O312" s="30">
        <v>6.6848999999999901</v>
      </c>
    </row>
    <row r="313" spans="1:15">
      <c r="A313" s="30" t="s">
        <v>99</v>
      </c>
      <c r="B313" s="30" t="s">
        <v>100</v>
      </c>
      <c r="C313" s="30" t="s">
        <v>2</v>
      </c>
      <c r="D313" s="30">
        <v>158</v>
      </c>
      <c r="E313" s="30" t="s">
        <v>101</v>
      </c>
      <c r="F313" s="30" t="s">
        <v>102</v>
      </c>
      <c r="G313" s="30" t="s">
        <v>103</v>
      </c>
      <c r="H313" s="30" t="s">
        <v>104</v>
      </c>
      <c r="I313" s="30" t="s">
        <v>105</v>
      </c>
      <c r="J313" s="30" t="s">
        <v>106</v>
      </c>
      <c r="K313" s="30" t="s">
        <v>851</v>
      </c>
      <c r="L313" s="30" t="s">
        <v>850</v>
      </c>
      <c r="M313" s="30" t="s">
        <v>36</v>
      </c>
      <c r="N313" s="30" t="s">
        <v>109</v>
      </c>
      <c r="O313" s="30">
        <v>6.9212999999999898</v>
      </c>
    </row>
    <row r="314" spans="1:15">
      <c r="A314" s="30" t="s">
        <v>99</v>
      </c>
      <c r="B314" s="30" t="s">
        <v>100</v>
      </c>
      <c r="C314" s="30" t="s">
        <v>2</v>
      </c>
      <c r="D314" s="30">
        <v>158</v>
      </c>
      <c r="E314" s="30" t="s">
        <v>101</v>
      </c>
      <c r="F314" s="30" t="s">
        <v>102</v>
      </c>
      <c r="G314" s="30" t="s">
        <v>103</v>
      </c>
      <c r="H314" s="30" t="s">
        <v>104</v>
      </c>
      <c r="I314" s="30" t="s">
        <v>105</v>
      </c>
      <c r="J314" s="30" t="s">
        <v>106</v>
      </c>
      <c r="K314" s="30" t="s">
        <v>849</v>
      </c>
      <c r="L314" s="30" t="s">
        <v>848</v>
      </c>
      <c r="M314" s="30" t="s">
        <v>36</v>
      </c>
      <c r="N314" s="30" t="s">
        <v>109</v>
      </c>
      <c r="O314" s="30">
        <v>6.6413000000000002</v>
      </c>
    </row>
    <row r="315" spans="1:15">
      <c r="A315" s="30" t="s">
        <v>99</v>
      </c>
      <c r="B315" s="30" t="s">
        <v>100</v>
      </c>
      <c r="C315" s="30" t="s">
        <v>2</v>
      </c>
      <c r="D315" s="30">
        <v>158</v>
      </c>
      <c r="E315" s="30" t="s">
        <v>101</v>
      </c>
      <c r="F315" s="30" t="s">
        <v>102</v>
      </c>
      <c r="G315" s="30" t="s">
        <v>103</v>
      </c>
      <c r="H315" s="30" t="s">
        <v>104</v>
      </c>
      <c r="I315" s="30" t="s">
        <v>105</v>
      </c>
      <c r="J315" s="30" t="s">
        <v>106</v>
      </c>
      <c r="K315" s="30" t="s">
        <v>847</v>
      </c>
      <c r="L315" s="30" t="s">
        <v>846</v>
      </c>
      <c r="M315" s="30" t="s">
        <v>36</v>
      </c>
      <c r="N315" s="30" t="s">
        <v>109</v>
      </c>
      <c r="O315" s="30">
        <v>6.5734000000000004</v>
      </c>
    </row>
    <row r="316" spans="1:15">
      <c r="A316" s="30" t="s">
        <v>99</v>
      </c>
      <c r="B316" s="30" t="s">
        <v>100</v>
      </c>
      <c r="C316" s="30" t="s">
        <v>2</v>
      </c>
      <c r="D316" s="30">
        <v>158</v>
      </c>
      <c r="E316" s="30" t="s">
        <v>101</v>
      </c>
      <c r="F316" s="30" t="s">
        <v>102</v>
      </c>
      <c r="G316" s="30" t="s">
        <v>103</v>
      </c>
      <c r="H316" s="30" t="s">
        <v>104</v>
      </c>
      <c r="I316" s="30" t="s">
        <v>105</v>
      </c>
      <c r="J316" s="30" t="s">
        <v>106</v>
      </c>
      <c r="K316" s="30" t="s">
        <v>845</v>
      </c>
      <c r="L316" s="30" t="s">
        <v>844</v>
      </c>
      <c r="M316" s="30" t="s">
        <v>36</v>
      </c>
      <c r="N316" s="30" t="s">
        <v>109</v>
      </c>
      <c r="O316" s="30">
        <v>6.6923000000000004</v>
      </c>
    </row>
    <row r="317" spans="1:15">
      <c r="A317" s="30" t="s">
        <v>99</v>
      </c>
      <c r="B317" s="30" t="s">
        <v>100</v>
      </c>
      <c r="C317" s="30" t="s">
        <v>2</v>
      </c>
      <c r="D317" s="30">
        <v>158</v>
      </c>
      <c r="E317" s="30" t="s">
        <v>101</v>
      </c>
      <c r="F317" s="30" t="s">
        <v>102</v>
      </c>
      <c r="G317" s="30" t="s">
        <v>103</v>
      </c>
      <c r="H317" s="30" t="s">
        <v>104</v>
      </c>
      <c r="I317" s="30" t="s">
        <v>105</v>
      </c>
      <c r="J317" s="30" t="s">
        <v>106</v>
      </c>
      <c r="K317" s="30" t="s">
        <v>843</v>
      </c>
      <c r="L317" s="30" t="s">
        <v>842</v>
      </c>
      <c r="M317" s="30" t="s">
        <v>36</v>
      </c>
      <c r="N317" s="30" t="s">
        <v>109</v>
      </c>
      <c r="O317" s="30">
        <v>6.2949999999999902</v>
      </c>
    </row>
    <row r="318" spans="1:15">
      <c r="A318" s="30" t="s">
        <v>99</v>
      </c>
      <c r="B318" s="30" t="s">
        <v>100</v>
      </c>
      <c r="C318" s="30" t="s">
        <v>2</v>
      </c>
      <c r="D318" s="30">
        <v>158</v>
      </c>
      <c r="E318" s="30" t="s">
        <v>101</v>
      </c>
      <c r="F318" s="30" t="s">
        <v>102</v>
      </c>
      <c r="G318" s="30" t="s">
        <v>103</v>
      </c>
      <c r="H318" s="30" t="s">
        <v>104</v>
      </c>
      <c r="I318" s="30" t="s">
        <v>105</v>
      </c>
      <c r="J318" s="30" t="s">
        <v>106</v>
      </c>
      <c r="K318" s="30" t="s">
        <v>841</v>
      </c>
      <c r="L318" s="30" t="s">
        <v>840</v>
      </c>
      <c r="M318" s="30" t="s">
        <v>36</v>
      </c>
      <c r="N318" s="30" t="s">
        <v>109</v>
      </c>
      <c r="O318" s="30">
        <v>6.0807000000000002</v>
      </c>
    </row>
    <row r="319" spans="1:15">
      <c r="A319" s="30" t="s">
        <v>99</v>
      </c>
      <c r="B319" s="30" t="s">
        <v>100</v>
      </c>
      <c r="C319" s="30" t="s">
        <v>2</v>
      </c>
      <c r="D319" s="30">
        <v>158</v>
      </c>
      <c r="E319" s="30" t="s">
        <v>101</v>
      </c>
      <c r="F319" s="30" t="s">
        <v>102</v>
      </c>
      <c r="G319" s="30" t="s">
        <v>103</v>
      </c>
      <c r="H319" s="30" t="s">
        <v>104</v>
      </c>
      <c r="I319" s="30" t="s">
        <v>105</v>
      </c>
      <c r="J319" s="30" t="s">
        <v>106</v>
      </c>
      <c r="K319" s="30" t="s">
        <v>839</v>
      </c>
      <c r="L319" s="30" t="s">
        <v>838</v>
      </c>
      <c r="M319" s="30" t="s">
        <v>36</v>
      </c>
      <c r="N319" s="30" t="s">
        <v>109</v>
      </c>
      <c r="O319" s="30">
        <v>6.1970999999999901</v>
      </c>
    </row>
    <row r="320" spans="1:15">
      <c r="A320" s="30" t="s">
        <v>99</v>
      </c>
      <c r="B320" s="30" t="s">
        <v>100</v>
      </c>
      <c r="C320" s="30" t="s">
        <v>2</v>
      </c>
      <c r="D320" s="30">
        <v>158</v>
      </c>
      <c r="E320" s="30" t="s">
        <v>101</v>
      </c>
      <c r="F320" s="30" t="s">
        <v>102</v>
      </c>
      <c r="G320" s="30" t="s">
        <v>103</v>
      </c>
      <c r="H320" s="30" t="s">
        <v>104</v>
      </c>
      <c r="I320" s="30" t="s">
        <v>105</v>
      </c>
      <c r="J320" s="30" t="s">
        <v>106</v>
      </c>
      <c r="K320" s="30" t="s">
        <v>837</v>
      </c>
      <c r="L320" s="30" t="s">
        <v>836</v>
      </c>
      <c r="M320" s="30" t="s">
        <v>36</v>
      </c>
      <c r="N320" s="30" t="s">
        <v>109</v>
      </c>
      <c r="O320" s="30">
        <v>6.3869999999999898</v>
      </c>
    </row>
    <row r="321" spans="1:15">
      <c r="A321" s="30" t="s">
        <v>99</v>
      </c>
      <c r="B321" s="30" t="s">
        <v>100</v>
      </c>
      <c r="C321" s="30" t="s">
        <v>2</v>
      </c>
      <c r="D321" s="30">
        <v>158</v>
      </c>
      <c r="E321" s="30" t="s">
        <v>101</v>
      </c>
      <c r="F321" s="30" t="s">
        <v>102</v>
      </c>
      <c r="G321" s="30" t="s">
        <v>103</v>
      </c>
      <c r="H321" s="30" t="s">
        <v>104</v>
      </c>
      <c r="I321" s="30" t="s">
        <v>105</v>
      </c>
      <c r="J321" s="30" t="s">
        <v>106</v>
      </c>
      <c r="K321" s="30" t="s">
        <v>835</v>
      </c>
      <c r="L321" s="30" t="s">
        <v>834</v>
      </c>
      <c r="M321" s="30" t="s">
        <v>36</v>
      </c>
      <c r="N321" s="30" t="s">
        <v>109</v>
      </c>
      <c r="O321" s="30">
        <v>6.4566999999999899</v>
      </c>
    </row>
    <row r="322" spans="1:15">
      <c r="A322" s="30" t="s">
        <v>99</v>
      </c>
      <c r="B322" s="30" t="s">
        <v>100</v>
      </c>
      <c r="C322" s="30" t="s">
        <v>2</v>
      </c>
      <c r="D322" s="30">
        <v>158</v>
      </c>
      <c r="E322" s="30" t="s">
        <v>101</v>
      </c>
      <c r="F322" s="30" t="s">
        <v>102</v>
      </c>
      <c r="G322" s="30" t="s">
        <v>103</v>
      </c>
      <c r="H322" s="30" t="s">
        <v>104</v>
      </c>
      <c r="I322" s="30" t="s">
        <v>105</v>
      </c>
      <c r="J322" s="30" t="s">
        <v>106</v>
      </c>
      <c r="K322" s="30" t="s">
        <v>833</v>
      </c>
      <c r="L322" s="30" t="s">
        <v>832</v>
      </c>
      <c r="M322" s="30" t="s">
        <v>36</v>
      </c>
      <c r="N322" s="30" t="s">
        <v>109</v>
      </c>
      <c r="O322" s="30">
        <v>6.5326000000000004</v>
      </c>
    </row>
    <row r="323" spans="1:15">
      <c r="A323" s="30" t="s">
        <v>99</v>
      </c>
      <c r="B323" s="30" t="s">
        <v>100</v>
      </c>
      <c r="C323" s="30" t="s">
        <v>2</v>
      </c>
      <c r="D323" s="30">
        <v>158</v>
      </c>
      <c r="E323" s="30" t="s">
        <v>101</v>
      </c>
      <c r="F323" s="30" t="s">
        <v>102</v>
      </c>
      <c r="G323" s="30" t="s">
        <v>103</v>
      </c>
      <c r="H323" s="30" t="s">
        <v>104</v>
      </c>
      <c r="I323" s="30" t="s">
        <v>105</v>
      </c>
      <c r="J323" s="30" t="s">
        <v>106</v>
      </c>
      <c r="K323" s="30" t="s">
        <v>831</v>
      </c>
      <c r="L323" s="30" t="s">
        <v>830</v>
      </c>
      <c r="M323" s="30" t="s">
        <v>36</v>
      </c>
      <c r="N323" s="30" t="s">
        <v>109</v>
      </c>
      <c r="O323" s="30">
        <v>6.4271000000000003</v>
      </c>
    </row>
    <row r="324" spans="1:15">
      <c r="A324" s="30" t="s">
        <v>99</v>
      </c>
      <c r="B324" s="30" t="s">
        <v>100</v>
      </c>
      <c r="C324" s="30" t="s">
        <v>2</v>
      </c>
      <c r="D324" s="30">
        <v>158</v>
      </c>
      <c r="E324" s="30" t="s">
        <v>101</v>
      </c>
      <c r="F324" s="30" t="s">
        <v>102</v>
      </c>
      <c r="G324" s="30" t="s">
        <v>103</v>
      </c>
      <c r="H324" s="30" t="s">
        <v>104</v>
      </c>
      <c r="I324" s="30" t="s">
        <v>105</v>
      </c>
      <c r="J324" s="30" t="s">
        <v>106</v>
      </c>
      <c r="K324" s="30" t="s">
        <v>829</v>
      </c>
      <c r="L324" s="30" t="s">
        <v>828</v>
      </c>
      <c r="M324" s="30" t="s">
        <v>36</v>
      </c>
      <c r="N324" s="30" t="s">
        <v>109</v>
      </c>
      <c r="O324" s="30">
        <v>5.98639999999999</v>
      </c>
    </row>
    <row r="325" spans="1:15">
      <c r="A325" s="30" t="s">
        <v>99</v>
      </c>
      <c r="B325" s="30" t="s">
        <v>100</v>
      </c>
      <c r="C325" s="30" t="s">
        <v>2</v>
      </c>
      <c r="D325" s="30">
        <v>158</v>
      </c>
      <c r="E325" s="30" t="s">
        <v>101</v>
      </c>
      <c r="F325" s="30" t="s">
        <v>102</v>
      </c>
      <c r="G325" s="30" t="s">
        <v>103</v>
      </c>
      <c r="H325" s="30" t="s">
        <v>104</v>
      </c>
      <c r="I325" s="30" t="s">
        <v>105</v>
      </c>
      <c r="J325" s="30" t="s">
        <v>106</v>
      </c>
      <c r="K325" s="30" t="s">
        <v>827</v>
      </c>
      <c r="L325" s="30" t="s">
        <v>826</v>
      </c>
      <c r="M325" s="30" t="s">
        <v>36</v>
      </c>
      <c r="N325" s="30" t="s">
        <v>109</v>
      </c>
      <c r="O325" s="30">
        <v>6.4375</v>
      </c>
    </row>
    <row r="326" spans="1:15">
      <c r="A326" s="30" t="s">
        <v>99</v>
      </c>
      <c r="B326" s="30" t="s">
        <v>100</v>
      </c>
      <c r="C326" s="30" t="s">
        <v>2</v>
      </c>
      <c r="D326" s="30">
        <v>158</v>
      </c>
      <c r="E326" s="30" t="s">
        <v>101</v>
      </c>
      <c r="F326" s="30" t="s">
        <v>102</v>
      </c>
      <c r="G326" s="30" t="s">
        <v>103</v>
      </c>
      <c r="H326" s="30" t="s">
        <v>104</v>
      </c>
      <c r="I326" s="30" t="s">
        <v>105</v>
      </c>
      <c r="J326" s="30" t="s">
        <v>106</v>
      </c>
      <c r="K326" s="30" t="s">
        <v>825</v>
      </c>
      <c r="L326" s="30" t="s">
        <v>824</v>
      </c>
      <c r="M326" s="30" t="s">
        <v>36</v>
      </c>
      <c r="N326" s="30" t="s">
        <v>109</v>
      </c>
      <c r="O326" s="30">
        <v>6.0510999999999902</v>
      </c>
    </row>
    <row r="327" spans="1:15">
      <c r="A327" s="30" t="s">
        <v>99</v>
      </c>
      <c r="B327" s="30" t="s">
        <v>100</v>
      </c>
      <c r="C327" s="30" t="s">
        <v>2</v>
      </c>
      <c r="D327" s="30">
        <v>158</v>
      </c>
      <c r="E327" s="30" t="s">
        <v>101</v>
      </c>
      <c r="F327" s="30" t="s">
        <v>102</v>
      </c>
      <c r="G327" s="30" t="s">
        <v>103</v>
      </c>
      <c r="H327" s="30" t="s">
        <v>104</v>
      </c>
      <c r="I327" s="30" t="s">
        <v>105</v>
      </c>
      <c r="J327" s="30" t="s">
        <v>106</v>
      </c>
      <c r="K327" s="30" t="s">
        <v>823</v>
      </c>
      <c r="L327" s="30" t="s">
        <v>822</v>
      </c>
      <c r="M327" s="30" t="s">
        <v>36</v>
      </c>
      <c r="N327" s="30" t="s">
        <v>109</v>
      </c>
      <c r="O327" s="30">
        <v>6.0416999999999899</v>
      </c>
    </row>
    <row r="328" spans="1:15">
      <c r="A328" s="30" t="s">
        <v>99</v>
      </c>
      <c r="B328" s="30" t="s">
        <v>100</v>
      </c>
      <c r="C328" s="30" t="s">
        <v>2</v>
      </c>
      <c r="D328" s="30">
        <v>158</v>
      </c>
      <c r="E328" s="30" t="s">
        <v>101</v>
      </c>
      <c r="F328" s="30" t="s">
        <v>102</v>
      </c>
      <c r="G328" s="30" t="s">
        <v>103</v>
      </c>
      <c r="H328" s="30" t="s">
        <v>104</v>
      </c>
      <c r="I328" s="30" t="s">
        <v>105</v>
      </c>
      <c r="J328" s="30" t="s">
        <v>106</v>
      </c>
      <c r="K328" s="30" t="s">
        <v>821</v>
      </c>
      <c r="L328" s="30" t="s">
        <v>820</v>
      </c>
      <c r="M328" s="30" t="s">
        <v>36</v>
      </c>
      <c r="N328" s="30" t="s">
        <v>109</v>
      </c>
      <c r="O328" s="30">
        <v>6.4524999999999899</v>
      </c>
    </row>
    <row r="329" spans="1:15">
      <c r="A329" s="30" t="s">
        <v>99</v>
      </c>
      <c r="B329" s="30" t="s">
        <v>100</v>
      </c>
      <c r="C329" s="30" t="s">
        <v>2</v>
      </c>
      <c r="D329" s="30">
        <v>158</v>
      </c>
      <c r="E329" s="30" t="s">
        <v>101</v>
      </c>
      <c r="F329" s="30" t="s">
        <v>102</v>
      </c>
      <c r="G329" s="30" t="s">
        <v>103</v>
      </c>
      <c r="H329" s="30" t="s">
        <v>104</v>
      </c>
      <c r="I329" s="30" t="s">
        <v>105</v>
      </c>
      <c r="J329" s="30" t="s">
        <v>106</v>
      </c>
      <c r="K329" s="30" t="s">
        <v>819</v>
      </c>
      <c r="L329" s="30" t="s">
        <v>818</v>
      </c>
      <c r="M329" s="30" t="s">
        <v>36</v>
      </c>
      <c r="N329" s="30" t="s">
        <v>109</v>
      </c>
      <c r="O329" s="30">
        <v>5.8832000000000004</v>
      </c>
    </row>
    <row r="330" spans="1:15">
      <c r="A330" s="30" t="s">
        <v>99</v>
      </c>
      <c r="B330" s="30" t="s">
        <v>100</v>
      </c>
      <c r="C330" s="30" t="s">
        <v>2</v>
      </c>
      <c r="D330" s="30">
        <v>158</v>
      </c>
      <c r="E330" s="30" t="s">
        <v>101</v>
      </c>
      <c r="F330" s="30" t="s">
        <v>102</v>
      </c>
      <c r="G330" s="30" t="s">
        <v>103</v>
      </c>
      <c r="H330" s="30" t="s">
        <v>104</v>
      </c>
      <c r="I330" s="30" t="s">
        <v>105</v>
      </c>
      <c r="J330" s="30" t="s">
        <v>106</v>
      </c>
      <c r="K330" s="30" t="s">
        <v>817</v>
      </c>
      <c r="L330" s="30" t="s">
        <v>816</v>
      </c>
      <c r="M330" s="30" t="s">
        <v>36</v>
      </c>
      <c r="N330" s="30" t="s">
        <v>109</v>
      </c>
      <c r="O330" s="30">
        <v>5.7422000000000004</v>
      </c>
    </row>
    <row r="331" spans="1:15">
      <c r="A331" s="30" t="s">
        <v>99</v>
      </c>
      <c r="B331" s="30" t="s">
        <v>100</v>
      </c>
      <c r="C331" s="30" t="s">
        <v>2</v>
      </c>
      <c r="D331" s="30">
        <v>158</v>
      </c>
      <c r="E331" s="30" t="s">
        <v>101</v>
      </c>
      <c r="F331" s="30" t="s">
        <v>102</v>
      </c>
      <c r="G331" s="30" t="s">
        <v>103</v>
      </c>
      <c r="H331" s="30" t="s">
        <v>104</v>
      </c>
      <c r="I331" s="30" t="s">
        <v>105</v>
      </c>
      <c r="J331" s="30" t="s">
        <v>106</v>
      </c>
      <c r="K331" s="30" t="s">
        <v>815</v>
      </c>
      <c r="L331" s="30" t="s">
        <v>814</v>
      </c>
      <c r="M331" s="30" t="s">
        <v>36</v>
      </c>
      <c r="N331" s="30" t="s">
        <v>109</v>
      </c>
      <c r="O331" s="30">
        <v>5.90749999999999</v>
      </c>
    </row>
    <row r="332" spans="1:15">
      <c r="A332" s="30" t="s">
        <v>99</v>
      </c>
      <c r="B332" s="30" t="s">
        <v>100</v>
      </c>
      <c r="C332" s="30" t="s">
        <v>2</v>
      </c>
      <c r="D332" s="30">
        <v>158</v>
      </c>
      <c r="E332" s="30" t="s">
        <v>101</v>
      </c>
      <c r="F332" s="30" t="s">
        <v>102</v>
      </c>
      <c r="G332" s="30" t="s">
        <v>103</v>
      </c>
      <c r="H332" s="30" t="s">
        <v>104</v>
      </c>
      <c r="I332" s="30" t="s">
        <v>105</v>
      </c>
      <c r="J332" s="30" t="s">
        <v>106</v>
      </c>
      <c r="K332" s="30" t="s">
        <v>813</v>
      </c>
      <c r="L332" s="30" t="s">
        <v>812</v>
      </c>
      <c r="M332" s="30" t="s">
        <v>36</v>
      </c>
      <c r="N332" s="30" t="s">
        <v>109</v>
      </c>
      <c r="O332" s="30">
        <v>6.03</v>
      </c>
    </row>
    <row r="333" spans="1:15">
      <c r="A333" s="30" t="s">
        <v>99</v>
      </c>
      <c r="B333" s="30" t="s">
        <v>100</v>
      </c>
      <c r="C333" s="30" t="s">
        <v>2</v>
      </c>
      <c r="D333" s="30">
        <v>158</v>
      </c>
      <c r="E333" s="30" t="s">
        <v>101</v>
      </c>
      <c r="F333" s="30" t="s">
        <v>102</v>
      </c>
      <c r="G333" s="30" t="s">
        <v>103</v>
      </c>
      <c r="H333" s="30" t="s">
        <v>104</v>
      </c>
      <c r="I333" s="30" t="s">
        <v>105</v>
      </c>
      <c r="J333" s="30" t="s">
        <v>106</v>
      </c>
      <c r="K333" s="30" t="s">
        <v>811</v>
      </c>
      <c r="L333" s="30" t="s">
        <v>810</v>
      </c>
      <c r="M333" s="30" t="s">
        <v>36</v>
      </c>
      <c r="N333" s="30" t="s">
        <v>109</v>
      </c>
      <c r="O333" s="30">
        <v>6.1130000000000004</v>
      </c>
    </row>
    <row r="334" spans="1:15">
      <c r="A334" s="30" t="s">
        <v>99</v>
      </c>
      <c r="B334" s="30" t="s">
        <v>100</v>
      </c>
      <c r="C334" s="30" t="s">
        <v>2</v>
      </c>
      <c r="D334" s="30">
        <v>158</v>
      </c>
      <c r="E334" s="30" t="s">
        <v>101</v>
      </c>
      <c r="F334" s="30" t="s">
        <v>102</v>
      </c>
      <c r="G334" s="30" t="s">
        <v>103</v>
      </c>
      <c r="H334" s="30" t="s">
        <v>104</v>
      </c>
      <c r="I334" s="30" t="s">
        <v>105</v>
      </c>
      <c r="J334" s="30" t="s">
        <v>106</v>
      </c>
      <c r="K334" s="30" t="s">
        <v>809</v>
      </c>
      <c r="L334" s="30" t="s">
        <v>808</v>
      </c>
      <c r="M334" s="30" t="s">
        <v>36</v>
      </c>
      <c r="N334" s="30" t="s">
        <v>109</v>
      </c>
      <c r="O334" s="30">
        <v>6.3152999999999899</v>
      </c>
    </row>
    <row r="335" spans="1:15">
      <c r="A335" s="30" t="s">
        <v>99</v>
      </c>
      <c r="B335" s="30" t="s">
        <v>100</v>
      </c>
      <c r="C335" s="30" t="s">
        <v>2</v>
      </c>
      <c r="D335" s="30">
        <v>158</v>
      </c>
      <c r="E335" s="30" t="s">
        <v>101</v>
      </c>
      <c r="F335" s="30" t="s">
        <v>102</v>
      </c>
      <c r="G335" s="30" t="s">
        <v>103</v>
      </c>
      <c r="H335" s="30" t="s">
        <v>104</v>
      </c>
      <c r="I335" s="30" t="s">
        <v>105</v>
      </c>
      <c r="J335" s="30" t="s">
        <v>106</v>
      </c>
      <c r="K335" s="30" t="s">
        <v>807</v>
      </c>
      <c r="L335" s="30" t="s">
        <v>806</v>
      </c>
      <c r="M335" s="30" t="s">
        <v>36</v>
      </c>
      <c r="N335" s="30" t="s">
        <v>109</v>
      </c>
      <c r="O335" s="30">
        <v>6.1524999999999901</v>
      </c>
    </row>
    <row r="336" spans="1:15">
      <c r="A336" s="30" t="s">
        <v>99</v>
      </c>
      <c r="B336" s="30" t="s">
        <v>100</v>
      </c>
      <c r="C336" s="30" t="s">
        <v>2</v>
      </c>
      <c r="D336" s="30">
        <v>158</v>
      </c>
      <c r="E336" s="30" t="s">
        <v>101</v>
      </c>
      <c r="F336" s="30" t="s">
        <v>102</v>
      </c>
      <c r="G336" s="30" t="s">
        <v>103</v>
      </c>
      <c r="H336" s="30" t="s">
        <v>104</v>
      </c>
      <c r="I336" s="30" t="s">
        <v>105</v>
      </c>
      <c r="J336" s="30" t="s">
        <v>106</v>
      </c>
      <c r="K336" s="30" t="s">
        <v>805</v>
      </c>
      <c r="L336" s="30" t="s">
        <v>804</v>
      </c>
      <c r="M336" s="30" t="s">
        <v>36</v>
      </c>
      <c r="N336" s="30" t="s">
        <v>109</v>
      </c>
      <c r="O336" s="30">
        <v>6.1032999999999902</v>
      </c>
    </row>
    <row r="337" spans="1:15">
      <c r="A337" s="30" t="s">
        <v>99</v>
      </c>
      <c r="B337" s="30" t="s">
        <v>100</v>
      </c>
      <c r="C337" s="30" t="s">
        <v>2</v>
      </c>
      <c r="D337" s="30">
        <v>158</v>
      </c>
      <c r="E337" s="30" t="s">
        <v>101</v>
      </c>
      <c r="F337" s="30" t="s">
        <v>102</v>
      </c>
      <c r="G337" s="30" t="s">
        <v>103</v>
      </c>
      <c r="H337" s="30" t="s">
        <v>104</v>
      </c>
      <c r="I337" s="30" t="s">
        <v>105</v>
      </c>
      <c r="J337" s="30" t="s">
        <v>106</v>
      </c>
      <c r="K337" s="30" t="s">
        <v>803</v>
      </c>
      <c r="L337" s="30" t="s">
        <v>802</v>
      </c>
      <c r="M337" s="30" t="s">
        <v>36</v>
      </c>
      <c r="N337" s="30" t="s">
        <v>109</v>
      </c>
      <c r="O337" s="30">
        <v>6.40749999999999</v>
      </c>
    </row>
    <row r="338" spans="1:15">
      <c r="A338" s="30" t="s">
        <v>99</v>
      </c>
      <c r="B338" s="30" t="s">
        <v>100</v>
      </c>
      <c r="C338" s="30" t="s">
        <v>2</v>
      </c>
      <c r="D338" s="30">
        <v>158</v>
      </c>
      <c r="E338" s="30" t="s">
        <v>101</v>
      </c>
      <c r="F338" s="30" t="s">
        <v>102</v>
      </c>
      <c r="G338" s="30" t="s">
        <v>103</v>
      </c>
      <c r="H338" s="30" t="s">
        <v>104</v>
      </c>
      <c r="I338" s="30" t="s">
        <v>105</v>
      </c>
      <c r="J338" s="30" t="s">
        <v>106</v>
      </c>
      <c r="K338" s="30" t="s">
        <v>801</v>
      </c>
      <c r="L338" s="30" t="s">
        <v>800</v>
      </c>
      <c r="M338" s="30" t="s">
        <v>36</v>
      </c>
      <c r="N338" s="30" t="s">
        <v>109</v>
      </c>
      <c r="O338" s="30">
        <v>6.1676000000000002</v>
      </c>
    </row>
    <row r="339" spans="1:15">
      <c r="A339" s="30" t="s">
        <v>99</v>
      </c>
      <c r="B339" s="30" t="s">
        <v>100</v>
      </c>
      <c r="C339" s="30" t="s">
        <v>2</v>
      </c>
      <c r="D339" s="30">
        <v>158</v>
      </c>
      <c r="E339" s="30" t="s">
        <v>101</v>
      </c>
      <c r="F339" s="30" t="s">
        <v>102</v>
      </c>
      <c r="G339" s="30" t="s">
        <v>103</v>
      </c>
      <c r="H339" s="30" t="s">
        <v>104</v>
      </c>
      <c r="I339" s="30" t="s">
        <v>105</v>
      </c>
      <c r="J339" s="30" t="s">
        <v>106</v>
      </c>
      <c r="K339" s="30" t="s">
        <v>799</v>
      </c>
      <c r="L339" s="30" t="s">
        <v>798</v>
      </c>
      <c r="M339" s="30" t="s">
        <v>36</v>
      </c>
      <c r="N339" s="30" t="s">
        <v>109</v>
      </c>
      <c r="O339" s="30">
        <v>6.1619000000000002</v>
      </c>
    </row>
    <row r="340" spans="1:15">
      <c r="A340" s="30" t="s">
        <v>99</v>
      </c>
      <c r="B340" s="30" t="s">
        <v>100</v>
      </c>
      <c r="C340" s="30" t="s">
        <v>2</v>
      </c>
      <c r="D340" s="30">
        <v>158</v>
      </c>
      <c r="E340" s="30" t="s">
        <v>101</v>
      </c>
      <c r="F340" s="30" t="s">
        <v>102</v>
      </c>
      <c r="G340" s="30" t="s">
        <v>103</v>
      </c>
      <c r="H340" s="30" t="s">
        <v>104</v>
      </c>
      <c r="I340" s="30" t="s">
        <v>105</v>
      </c>
      <c r="J340" s="30" t="s">
        <v>106</v>
      </c>
      <c r="K340" s="30" t="s">
        <v>797</v>
      </c>
      <c r="L340" s="30" t="s">
        <v>796</v>
      </c>
      <c r="M340" s="30" t="s">
        <v>36</v>
      </c>
      <c r="N340" s="30" t="s">
        <v>109</v>
      </c>
      <c r="O340" s="30">
        <v>6.4166999999999899</v>
      </c>
    </row>
    <row r="341" spans="1:15">
      <c r="A341" s="30" t="s">
        <v>99</v>
      </c>
      <c r="B341" s="30" t="s">
        <v>100</v>
      </c>
      <c r="C341" s="30" t="s">
        <v>2</v>
      </c>
      <c r="D341" s="30">
        <v>158</v>
      </c>
      <c r="E341" s="30" t="s">
        <v>101</v>
      </c>
      <c r="F341" s="30" t="s">
        <v>102</v>
      </c>
      <c r="G341" s="30" t="s">
        <v>103</v>
      </c>
      <c r="H341" s="30" t="s">
        <v>104</v>
      </c>
      <c r="I341" s="30" t="s">
        <v>105</v>
      </c>
      <c r="J341" s="30" t="s">
        <v>106</v>
      </c>
      <c r="K341" s="30" t="s">
        <v>795</v>
      </c>
      <c r="L341" s="30" t="s">
        <v>794</v>
      </c>
      <c r="M341" s="30" t="s">
        <v>36</v>
      </c>
      <c r="N341" s="30" t="s">
        <v>109</v>
      </c>
      <c r="O341" s="30">
        <v>6.07289999999999</v>
      </c>
    </row>
    <row r="342" spans="1:15">
      <c r="A342" s="30" t="s">
        <v>99</v>
      </c>
      <c r="B342" s="30" t="s">
        <v>100</v>
      </c>
      <c r="C342" s="30" t="s">
        <v>2</v>
      </c>
      <c r="D342" s="30">
        <v>158</v>
      </c>
      <c r="E342" s="30" t="s">
        <v>101</v>
      </c>
      <c r="F342" s="30" t="s">
        <v>102</v>
      </c>
      <c r="G342" s="30" t="s">
        <v>103</v>
      </c>
      <c r="H342" s="30" t="s">
        <v>104</v>
      </c>
      <c r="I342" s="30" t="s">
        <v>105</v>
      </c>
      <c r="J342" s="30" t="s">
        <v>106</v>
      </c>
      <c r="K342" s="30" t="s">
        <v>793</v>
      </c>
      <c r="L342" s="30" t="s">
        <v>792</v>
      </c>
      <c r="M342" s="30" t="s">
        <v>36</v>
      </c>
      <c r="N342" s="30" t="s">
        <v>109</v>
      </c>
      <c r="O342" s="30">
        <v>6.0052000000000003</v>
      </c>
    </row>
    <row r="343" spans="1:15">
      <c r="A343" s="30" t="s">
        <v>99</v>
      </c>
      <c r="B343" s="30" t="s">
        <v>100</v>
      </c>
      <c r="C343" s="30" t="s">
        <v>2</v>
      </c>
      <c r="D343" s="30">
        <v>158</v>
      </c>
      <c r="E343" s="30" t="s">
        <v>101</v>
      </c>
      <c r="F343" s="30" t="s">
        <v>102</v>
      </c>
      <c r="G343" s="30" t="s">
        <v>103</v>
      </c>
      <c r="H343" s="30" t="s">
        <v>104</v>
      </c>
      <c r="I343" s="30" t="s">
        <v>105</v>
      </c>
      <c r="J343" s="30" t="s">
        <v>106</v>
      </c>
      <c r="K343" s="30" t="s">
        <v>791</v>
      </c>
      <c r="L343" s="30" t="s">
        <v>790</v>
      </c>
      <c r="M343" s="30" t="s">
        <v>36</v>
      </c>
      <c r="N343" s="30" t="s">
        <v>109</v>
      </c>
      <c r="O343" s="30">
        <v>6.1276000000000002</v>
      </c>
    </row>
    <row r="344" spans="1:15">
      <c r="A344" s="30" t="s">
        <v>99</v>
      </c>
      <c r="B344" s="30" t="s">
        <v>100</v>
      </c>
      <c r="C344" s="30" t="s">
        <v>2</v>
      </c>
      <c r="D344" s="30">
        <v>158</v>
      </c>
      <c r="E344" s="30" t="s">
        <v>101</v>
      </c>
      <c r="F344" s="30" t="s">
        <v>102</v>
      </c>
      <c r="G344" s="30" t="s">
        <v>103</v>
      </c>
      <c r="H344" s="30" t="s">
        <v>104</v>
      </c>
      <c r="I344" s="30" t="s">
        <v>105</v>
      </c>
      <c r="J344" s="30" t="s">
        <v>106</v>
      </c>
      <c r="K344" s="30" t="s">
        <v>789</v>
      </c>
      <c r="L344" s="30" t="s">
        <v>788</v>
      </c>
      <c r="M344" s="30" t="s">
        <v>36</v>
      </c>
      <c r="N344" s="30" t="s">
        <v>109</v>
      </c>
      <c r="O344" s="30">
        <v>6.4166999999999899</v>
      </c>
    </row>
    <row r="345" spans="1:15">
      <c r="A345" s="30" t="s">
        <v>99</v>
      </c>
      <c r="B345" s="30" t="s">
        <v>100</v>
      </c>
      <c r="C345" s="30" t="s">
        <v>2</v>
      </c>
      <c r="D345" s="30">
        <v>158</v>
      </c>
      <c r="E345" s="30" t="s">
        <v>101</v>
      </c>
      <c r="F345" s="30" t="s">
        <v>102</v>
      </c>
      <c r="G345" s="30" t="s">
        <v>103</v>
      </c>
      <c r="H345" s="30" t="s">
        <v>104</v>
      </c>
      <c r="I345" s="30" t="s">
        <v>105</v>
      </c>
      <c r="J345" s="30" t="s">
        <v>106</v>
      </c>
      <c r="K345" s="30" t="s">
        <v>787</v>
      </c>
      <c r="L345" s="30" t="s">
        <v>786</v>
      </c>
      <c r="M345" s="30" t="s">
        <v>36</v>
      </c>
      <c r="N345" s="30" t="s">
        <v>109</v>
      </c>
      <c r="O345" s="30">
        <v>6.2476000000000003</v>
      </c>
    </row>
    <row r="346" spans="1:15">
      <c r="A346" s="30" t="s">
        <v>99</v>
      </c>
      <c r="B346" s="30" t="s">
        <v>100</v>
      </c>
      <c r="C346" s="30" t="s">
        <v>2</v>
      </c>
      <c r="D346" s="30">
        <v>158</v>
      </c>
      <c r="E346" s="30" t="s">
        <v>101</v>
      </c>
      <c r="F346" s="30" t="s">
        <v>102</v>
      </c>
      <c r="G346" s="30" t="s">
        <v>103</v>
      </c>
      <c r="H346" s="30" t="s">
        <v>104</v>
      </c>
      <c r="I346" s="30" t="s">
        <v>105</v>
      </c>
      <c r="J346" s="30" t="s">
        <v>106</v>
      </c>
      <c r="K346" s="30" t="s">
        <v>785</v>
      </c>
      <c r="L346" s="30" t="s">
        <v>784</v>
      </c>
      <c r="M346" s="30" t="s">
        <v>36</v>
      </c>
      <c r="N346" s="30" t="s">
        <v>109</v>
      </c>
      <c r="O346" s="30">
        <v>6.4972000000000003</v>
      </c>
    </row>
    <row r="347" spans="1:15">
      <c r="A347" s="30" t="s">
        <v>99</v>
      </c>
      <c r="B347" s="30" t="s">
        <v>100</v>
      </c>
      <c r="C347" s="30" t="s">
        <v>2</v>
      </c>
      <c r="D347" s="30">
        <v>158</v>
      </c>
      <c r="E347" s="30" t="s">
        <v>101</v>
      </c>
      <c r="F347" s="30" t="s">
        <v>102</v>
      </c>
      <c r="G347" s="30" t="s">
        <v>103</v>
      </c>
      <c r="H347" s="30" t="s">
        <v>104</v>
      </c>
      <c r="I347" s="30" t="s">
        <v>105</v>
      </c>
      <c r="J347" s="30" t="s">
        <v>106</v>
      </c>
      <c r="K347" s="30" t="s">
        <v>783</v>
      </c>
      <c r="L347" s="30" t="s">
        <v>782</v>
      </c>
      <c r="M347" s="30" t="s">
        <v>36</v>
      </c>
      <c r="N347" s="30" t="s">
        <v>109</v>
      </c>
      <c r="O347" s="30">
        <v>6.66</v>
      </c>
    </row>
    <row r="348" spans="1:15">
      <c r="A348" s="30" t="s">
        <v>99</v>
      </c>
      <c r="B348" s="30" t="s">
        <v>100</v>
      </c>
      <c r="C348" s="30" t="s">
        <v>2</v>
      </c>
      <c r="D348" s="30">
        <v>158</v>
      </c>
      <c r="E348" s="30" t="s">
        <v>101</v>
      </c>
      <c r="F348" s="30" t="s">
        <v>102</v>
      </c>
      <c r="G348" s="30" t="s">
        <v>103</v>
      </c>
      <c r="H348" s="30" t="s">
        <v>104</v>
      </c>
      <c r="I348" s="30" t="s">
        <v>105</v>
      </c>
      <c r="J348" s="30" t="s">
        <v>106</v>
      </c>
      <c r="K348" s="30" t="s">
        <v>781</v>
      </c>
      <c r="L348" s="30" t="s">
        <v>780</v>
      </c>
      <c r="M348" s="30" t="s">
        <v>36</v>
      </c>
      <c r="N348" s="30" t="s">
        <v>109</v>
      </c>
      <c r="O348" s="30">
        <v>7.4184999999999901</v>
      </c>
    </row>
    <row r="349" spans="1:15">
      <c r="A349" s="30" t="s">
        <v>99</v>
      </c>
      <c r="B349" s="30" t="s">
        <v>100</v>
      </c>
      <c r="C349" s="30" t="s">
        <v>2</v>
      </c>
      <c r="D349" s="30">
        <v>158</v>
      </c>
      <c r="E349" s="30" t="s">
        <v>101</v>
      </c>
      <c r="F349" s="30" t="s">
        <v>102</v>
      </c>
      <c r="G349" s="30" t="s">
        <v>103</v>
      </c>
      <c r="H349" s="30" t="s">
        <v>104</v>
      </c>
      <c r="I349" s="30" t="s">
        <v>105</v>
      </c>
      <c r="J349" s="30" t="s">
        <v>106</v>
      </c>
      <c r="K349" s="30" t="s">
        <v>779</v>
      </c>
      <c r="L349" s="30" t="s">
        <v>778</v>
      </c>
      <c r="M349" s="30" t="s">
        <v>36</v>
      </c>
      <c r="N349" s="30" t="s">
        <v>109</v>
      </c>
      <c r="O349" s="30">
        <v>8.2424999999999908</v>
      </c>
    </row>
    <row r="350" spans="1:15">
      <c r="A350" s="30" t="s">
        <v>99</v>
      </c>
      <c r="B350" s="30" t="s">
        <v>100</v>
      </c>
      <c r="C350" s="30" t="s">
        <v>2</v>
      </c>
      <c r="D350" s="30">
        <v>158</v>
      </c>
      <c r="E350" s="30" t="s">
        <v>101</v>
      </c>
      <c r="F350" s="30" t="s">
        <v>102</v>
      </c>
      <c r="G350" s="30" t="s">
        <v>103</v>
      </c>
      <c r="H350" s="30" t="s">
        <v>104</v>
      </c>
      <c r="I350" s="30" t="s">
        <v>105</v>
      </c>
      <c r="J350" s="30" t="s">
        <v>106</v>
      </c>
      <c r="K350" s="30" t="s">
        <v>777</v>
      </c>
      <c r="L350" s="30" t="s">
        <v>776</v>
      </c>
      <c r="M350" s="30" t="s">
        <v>36</v>
      </c>
      <c r="N350" s="30" t="s">
        <v>109</v>
      </c>
      <c r="O350" s="30">
        <v>7.0454999999999899</v>
      </c>
    </row>
    <row r="351" spans="1:15">
      <c r="A351" s="30" t="s">
        <v>99</v>
      </c>
      <c r="B351" s="30" t="s">
        <v>100</v>
      </c>
      <c r="C351" s="30" t="s">
        <v>2</v>
      </c>
      <c r="D351" s="30">
        <v>158</v>
      </c>
      <c r="E351" s="30" t="s">
        <v>101</v>
      </c>
      <c r="F351" s="30" t="s">
        <v>102</v>
      </c>
      <c r="G351" s="30" t="s">
        <v>103</v>
      </c>
      <c r="H351" s="30" t="s">
        <v>104</v>
      </c>
      <c r="I351" s="30" t="s">
        <v>105</v>
      </c>
      <c r="J351" s="30" t="s">
        <v>106</v>
      </c>
      <c r="K351" s="30" t="s">
        <v>775</v>
      </c>
      <c r="L351" s="30" t="s">
        <v>774</v>
      </c>
      <c r="M351" s="30" t="s">
        <v>36</v>
      </c>
      <c r="N351" s="30" t="s">
        <v>109</v>
      </c>
      <c r="O351" s="30">
        <v>6.0255999999999901</v>
      </c>
    </row>
    <row r="352" spans="1:15">
      <c r="A352" s="30" t="s">
        <v>99</v>
      </c>
      <c r="B352" s="30" t="s">
        <v>100</v>
      </c>
      <c r="C352" s="30" t="s">
        <v>2</v>
      </c>
      <c r="D352" s="30">
        <v>158</v>
      </c>
      <c r="E352" s="30" t="s">
        <v>101</v>
      </c>
      <c r="F352" s="30" t="s">
        <v>102</v>
      </c>
      <c r="G352" s="30" t="s">
        <v>103</v>
      </c>
      <c r="H352" s="30" t="s">
        <v>104</v>
      </c>
      <c r="I352" s="30" t="s">
        <v>105</v>
      </c>
      <c r="J352" s="30" t="s">
        <v>106</v>
      </c>
      <c r="K352" s="30" t="s">
        <v>773</v>
      </c>
      <c r="L352" s="30" t="s">
        <v>772</v>
      </c>
      <c r="M352" s="30" t="s">
        <v>36</v>
      </c>
      <c r="N352" s="30" t="s">
        <v>109</v>
      </c>
      <c r="O352" s="30">
        <v>5.7552000000000003</v>
      </c>
    </row>
    <row r="353" spans="1:15">
      <c r="A353" s="30" t="s">
        <v>99</v>
      </c>
      <c r="B353" s="30" t="s">
        <v>100</v>
      </c>
      <c r="C353" s="30" t="s">
        <v>2</v>
      </c>
      <c r="D353" s="30">
        <v>158</v>
      </c>
      <c r="E353" s="30" t="s">
        <v>101</v>
      </c>
      <c r="F353" s="30" t="s">
        <v>102</v>
      </c>
      <c r="G353" s="30" t="s">
        <v>103</v>
      </c>
      <c r="H353" s="30" t="s">
        <v>104</v>
      </c>
      <c r="I353" s="30" t="s">
        <v>105</v>
      </c>
      <c r="J353" s="30" t="s">
        <v>106</v>
      </c>
      <c r="K353" s="30" t="s">
        <v>771</v>
      </c>
      <c r="L353" s="30" t="s">
        <v>770</v>
      </c>
      <c r="M353" s="30" t="s">
        <v>36</v>
      </c>
      <c r="N353" s="30" t="s">
        <v>109</v>
      </c>
      <c r="O353" s="30">
        <v>4.9661</v>
      </c>
    </row>
    <row r="354" spans="1:15">
      <c r="A354" s="30" t="s">
        <v>99</v>
      </c>
      <c r="B354" s="30" t="s">
        <v>100</v>
      </c>
      <c r="C354" s="30" t="s">
        <v>2</v>
      </c>
      <c r="D354" s="30">
        <v>158</v>
      </c>
      <c r="E354" s="30" t="s">
        <v>101</v>
      </c>
      <c r="F354" s="30" t="s">
        <v>102</v>
      </c>
      <c r="G354" s="30" t="s">
        <v>103</v>
      </c>
      <c r="H354" s="30" t="s">
        <v>104</v>
      </c>
      <c r="I354" s="30" t="s">
        <v>105</v>
      </c>
      <c r="J354" s="30" t="s">
        <v>106</v>
      </c>
      <c r="K354" s="30" t="s">
        <v>769</v>
      </c>
      <c r="L354" s="30" t="s">
        <v>768</v>
      </c>
      <c r="M354" s="30" t="s">
        <v>36</v>
      </c>
      <c r="N354" s="30" t="s">
        <v>109</v>
      </c>
      <c r="O354" s="30">
        <v>4.3983999999999899</v>
      </c>
    </row>
    <row r="355" spans="1:15">
      <c r="A355" s="30" t="s">
        <v>99</v>
      </c>
      <c r="B355" s="30" t="s">
        <v>100</v>
      </c>
      <c r="C355" s="30" t="s">
        <v>2</v>
      </c>
      <c r="D355" s="30">
        <v>158</v>
      </c>
      <c r="E355" s="30" t="s">
        <v>101</v>
      </c>
      <c r="F355" s="30" t="s">
        <v>102</v>
      </c>
      <c r="G355" s="30" t="s">
        <v>103</v>
      </c>
      <c r="H355" s="30" t="s">
        <v>104</v>
      </c>
      <c r="I355" s="30" t="s">
        <v>105</v>
      </c>
      <c r="J355" s="30" t="s">
        <v>106</v>
      </c>
      <c r="K355" s="30" t="s">
        <v>767</v>
      </c>
      <c r="L355" s="30" t="s">
        <v>766</v>
      </c>
      <c r="M355" s="30" t="s">
        <v>36</v>
      </c>
      <c r="N355" s="30" t="s">
        <v>109</v>
      </c>
      <c r="O355" s="30">
        <v>4.5233999999999899</v>
      </c>
    </row>
    <row r="356" spans="1:15">
      <c r="A356" s="30" t="s">
        <v>99</v>
      </c>
      <c r="B356" s="30" t="s">
        <v>100</v>
      </c>
      <c r="C356" s="30" t="s">
        <v>2</v>
      </c>
      <c r="D356" s="30">
        <v>158</v>
      </c>
      <c r="E356" s="30" t="s">
        <v>101</v>
      </c>
      <c r="F356" s="30" t="s">
        <v>102</v>
      </c>
      <c r="G356" s="30" t="s">
        <v>103</v>
      </c>
      <c r="H356" s="30" t="s">
        <v>104</v>
      </c>
      <c r="I356" s="30" t="s">
        <v>105</v>
      </c>
      <c r="J356" s="30" t="s">
        <v>106</v>
      </c>
      <c r="K356" s="30" t="s">
        <v>765</v>
      </c>
      <c r="L356" s="30" t="s">
        <v>764</v>
      </c>
      <c r="M356" s="30" t="s">
        <v>36</v>
      </c>
      <c r="N356" s="30" t="s">
        <v>109</v>
      </c>
      <c r="O356" s="30">
        <v>4.6298000000000004</v>
      </c>
    </row>
    <row r="357" spans="1:15">
      <c r="A357" s="30" t="s">
        <v>99</v>
      </c>
      <c r="B357" s="30" t="s">
        <v>100</v>
      </c>
      <c r="C357" s="30" t="s">
        <v>2</v>
      </c>
      <c r="D357" s="30">
        <v>158</v>
      </c>
      <c r="E357" s="30" t="s">
        <v>101</v>
      </c>
      <c r="F357" s="30" t="s">
        <v>102</v>
      </c>
      <c r="G357" s="30" t="s">
        <v>103</v>
      </c>
      <c r="H357" s="30" t="s">
        <v>104</v>
      </c>
      <c r="I357" s="30" t="s">
        <v>105</v>
      </c>
      <c r="J357" s="30" t="s">
        <v>106</v>
      </c>
      <c r="K357" s="30" t="s">
        <v>763</v>
      </c>
      <c r="L357" s="30" t="s">
        <v>762</v>
      </c>
      <c r="M357" s="30" t="s">
        <v>36</v>
      </c>
      <c r="N357" s="30" t="s">
        <v>109</v>
      </c>
      <c r="O357" s="30">
        <v>4.6771000000000003</v>
      </c>
    </row>
    <row r="358" spans="1:15">
      <c r="A358" s="30" t="s">
        <v>99</v>
      </c>
      <c r="B358" s="30" t="s">
        <v>100</v>
      </c>
      <c r="C358" s="30" t="s">
        <v>2</v>
      </c>
      <c r="D358" s="30">
        <v>158</v>
      </c>
      <c r="E358" s="30" t="s">
        <v>101</v>
      </c>
      <c r="F358" s="30" t="s">
        <v>102</v>
      </c>
      <c r="G358" s="30" t="s">
        <v>103</v>
      </c>
      <c r="H358" s="30" t="s">
        <v>104</v>
      </c>
      <c r="I358" s="30" t="s">
        <v>105</v>
      </c>
      <c r="J358" s="30" t="s">
        <v>106</v>
      </c>
      <c r="K358" s="30" t="s">
        <v>761</v>
      </c>
      <c r="L358" s="30" t="s">
        <v>760</v>
      </c>
      <c r="M358" s="30" t="s">
        <v>36</v>
      </c>
      <c r="N358" s="30" t="s">
        <v>109</v>
      </c>
      <c r="O358" s="30">
        <v>4.75849999999999</v>
      </c>
    </row>
    <row r="359" spans="1:15">
      <c r="A359" s="30" t="s">
        <v>99</v>
      </c>
      <c r="B359" s="30" t="s">
        <v>100</v>
      </c>
      <c r="C359" s="30" t="s">
        <v>2</v>
      </c>
      <c r="D359" s="30">
        <v>158</v>
      </c>
      <c r="E359" s="30" t="s">
        <v>101</v>
      </c>
      <c r="F359" s="30" t="s">
        <v>102</v>
      </c>
      <c r="G359" s="30" t="s">
        <v>103</v>
      </c>
      <c r="H359" s="30" t="s">
        <v>104</v>
      </c>
      <c r="I359" s="30" t="s">
        <v>105</v>
      </c>
      <c r="J359" s="30" t="s">
        <v>106</v>
      </c>
      <c r="K359" s="30" t="s">
        <v>759</v>
      </c>
      <c r="L359" s="30" t="s">
        <v>758</v>
      </c>
      <c r="M359" s="30" t="s">
        <v>36</v>
      </c>
      <c r="N359" s="30" t="s">
        <v>109</v>
      </c>
      <c r="O359" s="30">
        <v>4.5365000000000002</v>
      </c>
    </row>
    <row r="360" spans="1:15">
      <c r="A360" s="30" t="s">
        <v>99</v>
      </c>
      <c r="B360" s="30" t="s">
        <v>100</v>
      </c>
      <c r="C360" s="30" t="s">
        <v>2</v>
      </c>
      <c r="D360" s="30">
        <v>158</v>
      </c>
      <c r="E360" s="30" t="s">
        <v>101</v>
      </c>
      <c r="F360" s="30" t="s">
        <v>102</v>
      </c>
      <c r="G360" s="30" t="s">
        <v>103</v>
      </c>
      <c r="H360" s="30" t="s">
        <v>104</v>
      </c>
      <c r="I360" s="30" t="s">
        <v>105</v>
      </c>
      <c r="J360" s="30" t="s">
        <v>106</v>
      </c>
      <c r="K360" s="30" t="s">
        <v>757</v>
      </c>
      <c r="L360" s="30" t="s">
        <v>756</v>
      </c>
      <c r="M360" s="30" t="s">
        <v>36</v>
      </c>
      <c r="N360" s="30" t="s">
        <v>109</v>
      </c>
      <c r="O360" s="30">
        <v>3.9047999999999901</v>
      </c>
    </row>
    <row r="361" spans="1:15">
      <c r="A361" s="30" t="s">
        <v>99</v>
      </c>
      <c r="B361" s="30" t="s">
        <v>100</v>
      </c>
      <c r="C361" s="30" t="s">
        <v>2</v>
      </c>
      <c r="D361" s="30">
        <v>158</v>
      </c>
      <c r="E361" s="30" t="s">
        <v>101</v>
      </c>
      <c r="F361" s="30" t="s">
        <v>102</v>
      </c>
      <c r="G361" s="30" t="s">
        <v>103</v>
      </c>
      <c r="H361" s="30" t="s">
        <v>104</v>
      </c>
      <c r="I361" s="30" t="s">
        <v>105</v>
      </c>
      <c r="J361" s="30" t="s">
        <v>106</v>
      </c>
      <c r="K361" s="30" t="s">
        <v>755</v>
      </c>
      <c r="L361" s="30" t="s">
        <v>754</v>
      </c>
      <c r="M361" s="30" t="s">
        <v>36</v>
      </c>
      <c r="N361" s="30" t="s">
        <v>109</v>
      </c>
      <c r="O361" s="30">
        <v>4.3150000000000004</v>
      </c>
    </row>
    <row r="362" spans="1:15">
      <c r="A362" s="30" t="s">
        <v>99</v>
      </c>
      <c r="B362" s="30" t="s">
        <v>100</v>
      </c>
      <c r="C362" s="30" t="s">
        <v>2</v>
      </c>
      <c r="D362" s="30">
        <v>158</v>
      </c>
      <c r="E362" s="30" t="s">
        <v>101</v>
      </c>
      <c r="F362" s="30" t="s">
        <v>102</v>
      </c>
      <c r="G362" s="30" t="s">
        <v>103</v>
      </c>
      <c r="H362" s="30" t="s">
        <v>104</v>
      </c>
      <c r="I362" s="30" t="s">
        <v>105</v>
      </c>
      <c r="J362" s="30" t="s">
        <v>106</v>
      </c>
      <c r="K362" s="30" t="s">
        <v>753</v>
      </c>
      <c r="L362" s="30" t="s">
        <v>752</v>
      </c>
      <c r="M362" s="30" t="s">
        <v>36</v>
      </c>
      <c r="N362" s="30" t="s">
        <v>109</v>
      </c>
      <c r="O362" s="30">
        <v>4.3304</v>
      </c>
    </row>
    <row r="363" spans="1:15">
      <c r="A363" s="30" t="s">
        <v>99</v>
      </c>
      <c r="B363" s="30" t="s">
        <v>100</v>
      </c>
      <c r="C363" s="30" t="s">
        <v>2</v>
      </c>
      <c r="D363" s="30">
        <v>158</v>
      </c>
      <c r="E363" s="30" t="s">
        <v>101</v>
      </c>
      <c r="F363" s="30" t="s">
        <v>102</v>
      </c>
      <c r="G363" s="30" t="s">
        <v>103</v>
      </c>
      <c r="H363" s="30" t="s">
        <v>104</v>
      </c>
      <c r="I363" s="30" t="s">
        <v>105</v>
      </c>
      <c r="J363" s="30" t="s">
        <v>106</v>
      </c>
      <c r="K363" s="30" t="s">
        <v>751</v>
      </c>
      <c r="L363" s="30" t="s">
        <v>750</v>
      </c>
      <c r="M363" s="30" t="s">
        <v>36</v>
      </c>
      <c r="N363" s="30" t="s">
        <v>109</v>
      </c>
      <c r="O363" s="30">
        <v>4.2767999999999899</v>
      </c>
    </row>
    <row r="364" spans="1:15">
      <c r="A364" s="30" t="s">
        <v>99</v>
      </c>
      <c r="B364" s="30" t="s">
        <v>100</v>
      </c>
      <c r="C364" s="30" t="s">
        <v>2</v>
      </c>
      <c r="D364" s="30">
        <v>158</v>
      </c>
      <c r="E364" s="30" t="s">
        <v>101</v>
      </c>
      <c r="F364" s="30" t="s">
        <v>102</v>
      </c>
      <c r="G364" s="30" t="s">
        <v>103</v>
      </c>
      <c r="H364" s="30" t="s">
        <v>104</v>
      </c>
      <c r="I364" s="30" t="s">
        <v>105</v>
      </c>
      <c r="J364" s="30" t="s">
        <v>106</v>
      </c>
      <c r="K364" s="30" t="s">
        <v>749</v>
      </c>
      <c r="L364" s="30" t="s">
        <v>748</v>
      </c>
      <c r="M364" s="30" t="s">
        <v>36</v>
      </c>
      <c r="N364" s="30" t="s">
        <v>109</v>
      </c>
      <c r="O364" s="30">
        <v>3.9922</v>
      </c>
    </row>
    <row r="365" spans="1:15">
      <c r="A365" s="30" t="s">
        <v>99</v>
      </c>
      <c r="B365" s="30" t="s">
        <v>100</v>
      </c>
      <c r="C365" s="30" t="s">
        <v>2</v>
      </c>
      <c r="D365" s="30">
        <v>158</v>
      </c>
      <c r="E365" s="30" t="s">
        <v>101</v>
      </c>
      <c r="F365" s="30" t="s">
        <v>102</v>
      </c>
      <c r="G365" s="30" t="s">
        <v>103</v>
      </c>
      <c r="H365" s="30" t="s">
        <v>104</v>
      </c>
      <c r="I365" s="30" t="s">
        <v>105</v>
      </c>
      <c r="J365" s="30" t="s">
        <v>106</v>
      </c>
      <c r="K365" s="30" t="s">
        <v>747</v>
      </c>
      <c r="L365" s="30" t="s">
        <v>746</v>
      </c>
      <c r="M365" s="30" t="s">
        <v>36</v>
      </c>
      <c r="N365" s="30" t="s">
        <v>109</v>
      </c>
      <c r="O365" s="30">
        <v>3.7147000000000001</v>
      </c>
    </row>
    <row r="366" spans="1:15">
      <c r="A366" s="30" t="s">
        <v>99</v>
      </c>
      <c r="B366" s="30" t="s">
        <v>100</v>
      </c>
      <c r="C366" s="30" t="s">
        <v>2</v>
      </c>
      <c r="D366" s="30">
        <v>158</v>
      </c>
      <c r="E366" s="30" t="s">
        <v>101</v>
      </c>
      <c r="F366" s="30" t="s">
        <v>102</v>
      </c>
      <c r="G366" s="30" t="s">
        <v>103</v>
      </c>
      <c r="H366" s="30" t="s">
        <v>104</v>
      </c>
      <c r="I366" s="30" t="s">
        <v>105</v>
      </c>
      <c r="J366" s="30" t="s">
        <v>106</v>
      </c>
      <c r="K366" s="30" t="s">
        <v>745</v>
      </c>
      <c r="L366" s="30" t="s">
        <v>744</v>
      </c>
      <c r="M366" s="30" t="s">
        <v>36</v>
      </c>
      <c r="N366" s="30" t="s">
        <v>109</v>
      </c>
      <c r="O366" s="30">
        <v>3.2955000000000001</v>
      </c>
    </row>
    <row r="367" spans="1:15">
      <c r="A367" s="30" t="s">
        <v>99</v>
      </c>
      <c r="B367" s="30" t="s">
        <v>100</v>
      </c>
      <c r="C367" s="30" t="s">
        <v>2</v>
      </c>
      <c r="D367" s="30">
        <v>158</v>
      </c>
      <c r="E367" s="30" t="s">
        <v>101</v>
      </c>
      <c r="F367" s="30" t="s">
        <v>102</v>
      </c>
      <c r="G367" s="30" t="s">
        <v>103</v>
      </c>
      <c r="H367" s="30" t="s">
        <v>104</v>
      </c>
      <c r="I367" s="30" t="s">
        <v>105</v>
      </c>
      <c r="J367" s="30" t="s">
        <v>106</v>
      </c>
      <c r="K367" s="30" t="s">
        <v>743</v>
      </c>
      <c r="L367" s="30" t="s">
        <v>742</v>
      </c>
      <c r="M367" s="30" t="s">
        <v>36</v>
      </c>
      <c r="N367" s="30" t="s">
        <v>109</v>
      </c>
      <c r="O367" s="30">
        <v>3.3073000000000001</v>
      </c>
    </row>
    <row r="368" spans="1:15">
      <c r="A368" s="30" t="s">
        <v>99</v>
      </c>
      <c r="B368" s="30" t="s">
        <v>100</v>
      </c>
      <c r="C368" s="30" t="s">
        <v>2</v>
      </c>
      <c r="D368" s="30">
        <v>158</v>
      </c>
      <c r="E368" s="30" t="s">
        <v>101</v>
      </c>
      <c r="F368" s="30" t="s">
        <v>102</v>
      </c>
      <c r="G368" s="30" t="s">
        <v>103</v>
      </c>
      <c r="H368" s="30" t="s">
        <v>104</v>
      </c>
      <c r="I368" s="30" t="s">
        <v>105</v>
      </c>
      <c r="J368" s="30" t="s">
        <v>106</v>
      </c>
      <c r="K368" s="30" t="s">
        <v>741</v>
      </c>
      <c r="L368" s="30" t="s">
        <v>740</v>
      </c>
      <c r="M368" s="30" t="s">
        <v>36</v>
      </c>
      <c r="N368" s="30" t="s">
        <v>109</v>
      </c>
      <c r="O368" s="30">
        <v>3.2949999999999902</v>
      </c>
    </row>
    <row r="369" spans="1:15">
      <c r="A369" s="30" t="s">
        <v>99</v>
      </c>
      <c r="B369" s="30" t="s">
        <v>100</v>
      </c>
      <c r="C369" s="30" t="s">
        <v>2</v>
      </c>
      <c r="D369" s="30">
        <v>158</v>
      </c>
      <c r="E369" s="30" t="s">
        <v>101</v>
      </c>
      <c r="F369" s="30" t="s">
        <v>102</v>
      </c>
      <c r="G369" s="30" t="s">
        <v>103</v>
      </c>
      <c r="H369" s="30" t="s">
        <v>104</v>
      </c>
      <c r="I369" s="30" t="s">
        <v>105</v>
      </c>
      <c r="J369" s="30" t="s">
        <v>106</v>
      </c>
      <c r="K369" s="30" t="s">
        <v>739</v>
      </c>
      <c r="L369" s="30" t="s">
        <v>738</v>
      </c>
      <c r="M369" s="30" t="s">
        <v>36</v>
      </c>
      <c r="N369" s="30" t="s">
        <v>109</v>
      </c>
      <c r="O369" s="30">
        <v>3.3151000000000002</v>
      </c>
    </row>
    <row r="370" spans="1:15">
      <c r="A370" s="30" t="s">
        <v>99</v>
      </c>
      <c r="B370" s="30" t="s">
        <v>100</v>
      </c>
      <c r="C370" s="30" t="s">
        <v>2</v>
      </c>
      <c r="D370" s="30">
        <v>158</v>
      </c>
      <c r="E370" s="30" t="s">
        <v>101</v>
      </c>
      <c r="F370" s="30" t="s">
        <v>102</v>
      </c>
      <c r="G370" s="30" t="s">
        <v>103</v>
      </c>
      <c r="H370" s="30" t="s">
        <v>104</v>
      </c>
      <c r="I370" s="30" t="s">
        <v>105</v>
      </c>
      <c r="J370" s="30" t="s">
        <v>106</v>
      </c>
      <c r="K370" s="30" t="s">
        <v>737</v>
      </c>
      <c r="L370" s="30" t="s">
        <v>736</v>
      </c>
      <c r="M370" s="30" t="s">
        <v>36</v>
      </c>
      <c r="N370" s="30" t="s">
        <v>109</v>
      </c>
      <c r="O370" s="30">
        <v>3.5142000000000002</v>
      </c>
    </row>
    <row r="371" spans="1:15">
      <c r="A371" s="30" t="s">
        <v>99</v>
      </c>
      <c r="B371" s="30" t="s">
        <v>100</v>
      </c>
      <c r="C371" s="30" t="s">
        <v>2</v>
      </c>
      <c r="D371" s="30">
        <v>158</v>
      </c>
      <c r="E371" s="30" t="s">
        <v>101</v>
      </c>
      <c r="F371" s="30" t="s">
        <v>102</v>
      </c>
      <c r="G371" s="30" t="s">
        <v>103</v>
      </c>
      <c r="H371" s="30" t="s">
        <v>104</v>
      </c>
      <c r="I371" s="30" t="s">
        <v>105</v>
      </c>
      <c r="J371" s="30" t="s">
        <v>106</v>
      </c>
      <c r="K371" s="30" t="s">
        <v>735</v>
      </c>
      <c r="L371" s="30" t="s">
        <v>734</v>
      </c>
      <c r="M371" s="30" t="s">
        <v>36</v>
      </c>
      <c r="N371" s="30" t="s">
        <v>109</v>
      </c>
      <c r="O371" s="30">
        <v>3.5</v>
      </c>
    </row>
    <row r="372" spans="1:15">
      <c r="A372" s="30" t="s">
        <v>99</v>
      </c>
      <c r="B372" s="30" t="s">
        <v>100</v>
      </c>
      <c r="C372" s="30" t="s">
        <v>2</v>
      </c>
      <c r="D372" s="30">
        <v>158</v>
      </c>
      <c r="E372" s="30" t="s">
        <v>101</v>
      </c>
      <c r="F372" s="30" t="s">
        <v>102</v>
      </c>
      <c r="G372" s="30" t="s">
        <v>103</v>
      </c>
      <c r="H372" s="30" t="s">
        <v>104</v>
      </c>
      <c r="I372" s="30" t="s">
        <v>105</v>
      </c>
      <c r="J372" s="30" t="s">
        <v>106</v>
      </c>
      <c r="K372" s="30" t="s">
        <v>733</v>
      </c>
      <c r="L372" s="30" t="s">
        <v>732</v>
      </c>
      <c r="M372" s="30" t="s">
        <v>36</v>
      </c>
      <c r="N372" s="30" t="s">
        <v>109</v>
      </c>
      <c r="O372" s="30">
        <v>3.5268000000000002</v>
      </c>
    </row>
    <row r="373" spans="1:15">
      <c r="A373" s="30" t="s">
        <v>99</v>
      </c>
      <c r="B373" s="30" t="s">
        <v>100</v>
      </c>
      <c r="C373" s="30" t="s">
        <v>2</v>
      </c>
      <c r="D373" s="30">
        <v>158</v>
      </c>
      <c r="E373" s="30" t="s">
        <v>101</v>
      </c>
      <c r="F373" s="30" t="s">
        <v>102</v>
      </c>
      <c r="G373" s="30" t="s">
        <v>103</v>
      </c>
      <c r="H373" s="30" t="s">
        <v>104</v>
      </c>
      <c r="I373" s="30" t="s">
        <v>105</v>
      </c>
      <c r="J373" s="30" t="s">
        <v>106</v>
      </c>
      <c r="K373" s="30" t="s">
        <v>731</v>
      </c>
      <c r="L373" s="30" t="s">
        <v>730</v>
      </c>
      <c r="M373" s="30" t="s">
        <v>36</v>
      </c>
      <c r="N373" s="30" t="s">
        <v>109</v>
      </c>
      <c r="O373" s="30">
        <v>3.9575</v>
      </c>
    </row>
    <row r="374" spans="1:15">
      <c r="A374" s="30" t="s">
        <v>99</v>
      </c>
      <c r="B374" s="30" t="s">
        <v>100</v>
      </c>
      <c r="C374" s="30" t="s">
        <v>2</v>
      </c>
      <c r="D374" s="30">
        <v>158</v>
      </c>
      <c r="E374" s="30" t="s">
        <v>101</v>
      </c>
      <c r="F374" s="30" t="s">
        <v>102</v>
      </c>
      <c r="G374" s="30" t="s">
        <v>103</v>
      </c>
      <c r="H374" s="30" t="s">
        <v>104</v>
      </c>
      <c r="I374" s="30" t="s">
        <v>105</v>
      </c>
      <c r="J374" s="30" t="s">
        <v>106</v>
      </c>
      <c r="K374" s="30" t="s">
        <v>729</v>
      </c>
      <c r="L374" s="30" t="s">
        <v>728</v>
      </c>
      <c r="M374" s="30" t="s">
        <v>36</v>
      </c>
      <c r="N374" s="30" t="s">
        <v>109</v>
      </c>
      <c r="O374" s="30">
        <v>3.69939999999999</v>
      </c>
    </row>
    <row r="375" spans="1:15">
      <c r="A375" s="30" t="s">
        <v>99</v>
      </c>
      <c r="B375" s="30" t="s">
        <v>100</v>
      </c>
      <c r="C375" s="30" t="s">
        <v>2</v>
      </c>
      <c r="D375" s="30">
        <v>158</v>
      </c>
      <c r="E375" s="30" t="s">
        <v>101</v>
      </c>
      <c r="F375" s="30" t="s">
        <v>102</v>
      </c>
      <c r="G375" s="30" t="s">
        <v>103</v>
      </c>
      <c r="H375" s="30" t="s">
        <v>104</v>
      </c>
      <c r="I375" s="30" t="s">
        <v>105</v>
      </c>
      <c r="J375" s="30" t="s">
        <v>106</v>
      </c>
      <c r="K375" s="30" t="s">
        <v>727</v>
      </c>
      <c r="L375" s="30" t="s">
        <v>726</v>
      </c>
      <c r="M375" s="30" t="s">
        <v>36</v>
      </c>
      <c r="N375" s="30" t="s">
        <v>109</v>
      </c>
      <c r="O375" s="30">
        <v>3.5851999999999902</v>
      </c>
    </row>
    <row r="376" spans="1:15">
      <c r="A376" s="30" t="s">
        <v>99</v>
      </c>
      <c r="B376" s="30" t="s">
        <v>100</v>
      </c>
      <c r="C376" s="30" t="s">
        <v>2</v>
      </c>
      <c r="D376" s="30">
        <v>158</v>
      </c>
      <c r="E376" s="30" t="s">
        <v>101</v>
      </c>
      <c r="F376" s="30" t="s">
        <v>102</v>
      </c>
      <c r="G376" s="30" t="s">
        <v>103</v>
      </c>
      <c r="H376" s="30" t="s">
        <v>104</v>
      </c>
      <c r="I376" s="30" t="s">
        <v>105</v>
      </c>
      <c r="J376" s="30" t="s">
        <v>106</v>
      </c>
      <c r="K376" s="30" t="s">
        <v>725</v>
      </c>
      <c r="L376" s="30" t="s">
        <v>724</v>
      </c>
      <c r="M376" s="30" t="s">
        <v>36</v>
      </c>
      <c r="N376" s="30" t="s">
        <v>109</v>
      </c>
      <c r="O376" s="30">
        <v>3.7734000000000001</v>
      </c>
    </row>
    <row r="377" spans="1:15">
      <c r="A377" s="30" t="s">
        <v>99</v>
      </c>
      <c r="B377" s="30" t="s">
        <v>100</v>
      </c>
      <c r="C377" s="30" t="s">
        <v>2</v>
      </c>
      <c r="D377" s="30">
        <v>158</v>
      </c>
      <c r="E377" s="30" t="s">
        <v>101</v>
      </c>
      <c r="F377" s="30" t="s">
        <v>102</v>
      </c>
      <c r="G377" s="30" t="s">
        <v>103</v>
      </c>
      <c r="H377" s="30" t="s">
        <v>104</v>
      </c>
      <c r="I377" s="30" t="s">
        <v>105</v>
      </c>
      <c r="J377" s="30" t="s">
        <v>106</v>
      </c>
      <c r="K377" s="30" t="s">
        <v>723</v>
      </c>
      <c r="L377" s="30" t="s">
        <v>722</v>
      </c>
      <c r="M377" s="30" t="s">
        <v>36</v>
      </c>
      <c r="N377" s="30" t="s">
        <v>109</v>
      </c>
      <c r="O377" s="30">
        <v>3.4946000000000002</v>
      </c>
    </row>
    <row r="378" spans="1:15">
      <c r="A378" s="30" t="s">
        <v>99</v>
      </c>
      <c r="B378" s="30" t="s">
        <v>100</v>
      </c>
      <c r="C378" s="30" t="s">
        <v>2</v>
      </c>
      <c r="D378" s="30">
        <v>158</v>
      </c>
      <c r="E378" s="30" t="s">
        <v>101</v>
      </c>
      <c r="F378" s="30" t="s">
        <v>102</v>
      </c>
      <c r="G378" s="30" t="s">
        <v>103</v>
      </c>
      <c r="H378" s="30" t="s">
        <v>104</v>
      </c>
      <c r="I378" s="30" t="s">
        <v>105</v>
      </c>
      <c r="J378" s="30" t="s">
        <v>106</v>
      </c>
      <c r="K378" s="30" t="s">
        <v>721</v>
      </c>
      <c r="L378" s="30" t="s">
        <v>720</v>
      </c>
      <c r="M378" s="30" t="s">
        <v>36</v>
      </c>
      <c r="N378" s="30" t="s">
        <v>109</v>
      </c>
      <c r="O378" s="30">
        <v>3.4643000000000002</v>
      </c>
    </row>
    <row r="379" spans="1:15">
      <c r="A379" s="30" t="s">
        <v>99</v>
      </c>
      <c r="B379" s="30" t="s">
        <v>100</v>
      </c>
      <c r="C379" s="30" t="s">
        <v>2</v>
      </c>
      <c r="D379" s="30">
        <v>158</v>
      </c>
      <c r="E379" s="30" t="s">
        <v>101</v>
      </c>
      <c r="F379" s="30" t="s">
        <v>102</v>
      </c>
      <c r="G379" s="30" t="s">
        <v>103</v>
      </c>
      <c r="H379" s="30" t="s">
        <v>104</v>
      </c>
      <c r="I379" s="30" t="s">
        <v>105</v>
      </c>
      <c r="J379" s="30" t="s">
        <v>106</v>
      </c>
      <c r="K379" s="30" t="s">
        <v>719</v>
      </c>
      <c r="L379" s="30" t="s">
        <v>718</v>
      </c>
      <c r="M379" s="30" t="s">
        <v>36</v>
      </c>
      <c r="N379" s="30" t="s">
        <v>109</v>
      </c>
      <c r="O379" s="30">
        <v>3.5937999999999901</v>
      </c>
    </row>
    <row r="380" spans="1:15">
      <c r="A380" s="30" t="s">
        <v>99</v>
      </c>
      <c r="B380" s="30" t="s">
        <v>100</v>
      </c>
      <c r="C380" s="30" t="s">
        <v>2</v>
      </c>
      <c r="D380" s="30">
        <v>158</v>
      </c>
      <c r="E380" s="30" t="s">
        <v>101</v>
      </c>
      <c r="F380" s="30" t="s">
        <v>102</v>
      </c>
      <c r="G380" s="30" t="s">
        <v>103</v>
      </c>
      <c r="H380" s="30" t="s">
        <v>104</v>
      </c>
      <c r="I380" s="30" t="s">
        <v>105</v>
      </c>
      <c r="J380" s="30" t="s">
        <v>106</v>
      </c>
      <c r="K380" s="30" t="s">
        <v>717</v>
      </c>
      <c r="L380" s="30" t="s">
        <v>716</v>
      </c>
      <c r="M380" s="30" t="s">
        <v>36</v>
      </c>
      <c r="N380" s="30" t="s">
        <v>109</v>
      </c>
      <c r="O380" s="30">
        <v>3.86459999999999</v>
      </c>
    </row>
    <row r="381" spans="1:15">
      <c r="A381" s="30" t="s">
        <v>99</v>
      </c>
      <c r="B381" s="30" t="s">
        <v>100</v>
      </c>
      <c r="C381" s="30" t="s">
        <v>2</v>
      </c>
      <c r="D381" s="30">
        <v>158</v>
      </c>
      <c r="E381" s="30" t="s">
        <v>101</v>
      </c>
      <c r="F381" s="30" t="s">
        <v>102</v>
      </c>
      <c r="G381" s="30" t="s">
        <v>103</v>
      </c>
      <c r="H381" s="30" t="s">
        <v>104</v>
      </c>
      <c r="I381" s="30" t="s">
        <v>105</v>
      </c>
      <c r="J381" s="30" t="s">
        <v>106</v>
      </c>
      <c r="K381" s="30" t="s">
        <v>715</v>
      </c>
      <c r="L381" s="30" t="s">
        <v>714</v>
      </c>
      <c r="M381" s="30" t="s">
        <v>36</v>
      </c>
      <c r="N381" s="30" t="s">
        <v>109</v>
      </c>
      <c r="O381" s="30">
        <v>3.98</v>
      </c>
    </row>
    <row r="382" spans="1:15">
      <c r="A382" s="30" t="s">
        <v>99</v>
      </c>
      <c r="B382" s="30" t="s">
        <v>100</v>
      </c>
      <c r="C382" s="30" t="s">
        <v>2</v>
      </c>
      <c r="D382" s="30">
        <v>158</v>
      </c>
      <c r="E382" s="30" t="s">
        <v>101</v>
      </c>
      <c r="F382" s="30" t="s">
        <v>102</v>
      </c>
      <c r="G382" s="30" t="s">
        <v>103</v>
      </c>
      <c r="H382" s="30" t="s">
        <v>104</v>
      </c>
      <c r="I382" s="30" t="s">
        <v>105</v>
      </c>
      <c r="J382" s="30" t="s">
        <v>106</v>
      </c>
      <c r="K382" s="30" t="s">
        <v>713</v>
      </c>
      <c r="L382" s="30" t="s">
        <v>712</v>
      </c>
      <c r="M382" s="30" t="s">
        <v>36</v>
      </c>
      <c r="N382" s="30" t="s">
        <v>109</v>
      </c>
      <c r="O382" s="30">
        <v>4.0852000000000004</v>
      </c>
    </row>
    <row r="383" spans="1:15">
      <c r="A383" s="30" t="s">
        <v>99</v>
      </c>
      <c r="B383" s="30" t="s">
        <v>100</v>
      </c>
      <c r="C383" s="30" t="s">
        <v>2</v>
      </c>
      <c r="D383" s="30">
        <v>158</v>
      </c>
      <c r="E383" s="30" t="s">
        <v>101</v>
      </c>
      <c r="F383" s="30" t="s">
        <v>102</v>
      </c>
      <c r="G383" s="30" t="s">
        <v>103</v>
      </c>
      <c r="H383" s="30" t="s">
        <v>104</v>
      </c>
      <c r="I383" s="30" t="s">
        <v>105</v>
      </c>
      <c r="J383" s="30" t="s">
        <v>106</v>
      </c>
      <c r="K383" s="30" t="s">
        <v>711</v>
      </c>
      <c r="L383" s="30" t="s">
        <v>710</v>
      </c>
      <c r="M383" s="30" t="s">
        <v>36</v>
      </c>
      <c r="N383" s="30" t="s">
        <v>109</v>
      </c>
      <c r="O383" s="30">
        <v>4.17119999999999</v>
      </c>
    </row>
    <row r="384" spans="1:15">
      <c r="A384" s="30" t="s">
        <v>99</v>
      </c>
      <c r="B384" s="30" t="s">
        <v>100</v>
      </c>
      <c r="C384" s="30" t="s">
        <v>2</v>
      </c>
      <c r="D384" s="30">
        <v>158</v>
      </c>
      <c r="E384" s="30" t="s">
        <v>101</v>
      </c>
      <c r="F384" s="30" t="s">
        <v>102</v>
      </c>
      <c r="G384" s="30" t="s">
        <v>103</v>
      </c>
      <c r="H384" s="30" t="s">
        <v>104</v>
      </c>
      <c r="I384" s="30" t="s">
        <v>105</v>
      </c>
      <c r="J384" s="30" t="s">
        <v>106</v>
      </c>
      <c r="K384" s="30" t="s">
        <v>709</v>
      </c>
      <c r="L384" s="30" t="s">
        <v>708</v>
      </c>
      <c r="M384" s="30" t="s">
        <v>36</v>
      </c>
      <c r="N384" s="30" t="s">
        <v>109</v>
      </c>
      <c r="O384" s="30">
        <v>3.9432</v>
      </c>
    </row>
    <row r="385" spans="1:15">
      <c r="A385" s="30" t="s">
        <v>99</v>
      </c>
      <c r="B385" s="30" t="s">
        <v>100</v>
      </c>
      <c r="C385" s="30" t="s">
        <v>2</v>
      </c>
      <c r="D385" s="30">
        <v>158</v>
      </c>
      <c r="E385" s="30" t="s">
        <v>101</v>
      </c>
      <c r="F385" s="30" t="s">
        <v>102</v>
      </c>
      <c r="G385" s="30" t="s">
        <v>103</v>
      </c>
      <c r="H385" s="30" t="s">
        <v>104</v>
      </c>
      <c r="I385" s="30" t="s">
        <v>105</v>
      </c>
      <c r="J385" s="30" t="s">
        <v>106</v>
      </c>
      <c r="K385" s="30" t="s">
        <v>707</v>
      </c>
      <c r="L385" s="30" t="s">
        <v>706</v>
      </c>
      <c r="M385" s="30" t="s">
        <v>36</v>
      </c>
      <c r="N385" s="30" t="s">
        <v>109</v>
      </c>
      <c r="O385" s="30">
        <v>4.3624999999999901</v>
      </c>
    </row>
    <row r="386" spans="1:15">
      <c r="A386" s="30" t="s">
        <v>99</v>
      </c>
      <c r="B386" s="30" t="s">
        <v>100</v>
      </c>
      <c r="C386" s="30" t="s">
        <v>2</v>
      </c>
      <c r="D386" s="30">
        <v>158</v>
      </c>
      <c r="E386" s="30" t="s">
        <v>101</v>
      </c>
      <c r="F386" s="30" t="s">
        <v>102</v>
      </c>
      <c r="G386" s="30" t="s">
        <v>103</v>
      </c>
      <c r="H386" s="30" t="s">
        <v>104</v>
      </c>
      <c r="I386" s="30" t="s">
        <v>105</v>
      </c>
      <c r="J386" s="30" t="s">
        <v>106</v>
      </c>
      <c r="K386" s="30" t="s">
        <v>705</v>
      </c>
      <c r="L386" s="30" t="s">
        <v>704</v>
      </c>
      <c r="M386" s="30" t="s">
        <v>36</v>
      </c>
      <c r="N386" s="30" t="s">
        <v>109</v>
      </c>
      <c r="O386" s="30">
        <v>4.09375</v>
      </c>
    </row>
    <row r="387" spans="1:15">
      <c r="A387" s="30" t="s">
        <v>99</v>
      </c>
      <c r="B387" s="30" t="s">
        <v>100</v>
      </c>
      <c r="C387" s="30" t="s">
        <v>2</v>
      </c>
      <c r="D387" s="30">
        <v>158</v>
      </c>
      <c r="E387" s="30" t="s">
        <v>101</v>
      </c>
      <c r="F387" s="30" t="s">
        <v>102</v>
      </c>
      <c r="G387" s="30" t="s">
        <v>103</v>
      </c>
      <c r="H387" s="30" t="s">
        <v>104</v>
      </c>
      <c r="I387" s="30" t="s">
        <v>105</v>
      </c>
      <c r="J387" s="30" t="s">
        <v>106</v>
      </c>
      <c r="K387" s="30" t="s">
        <v>703</v>
      </c>
      <c r="L387" s="30" t="s">
        <v>702</v>
      </c>
      <c r="M387" s="30" t="s">
        <v>36</v>
      </c>
      <c r="N387" s="30" t="s">
        <v>109</v>
      </c>
      <c r="O387" s="30">
        <v>4.1792800000000003</v>
      </c>
    </row>
    <row r="388" spans="1:15">
      <c r="A388" s="30" t="s">
        <v>99</v>
      </c>
      <c r="B388" s="30" t="s">
        <v>100</v>
      </c>
      <c r="C388" s="30" t="s">
        <v>2</v>
      </c>
      <c r="D388" s="30">
        <v>158</v>
      </c>
      <c r="E388" s="30" t="s">
        <v>101</v>
      </c>
      <c r="F388" s="30" t="s">
        <v>102</v>
      </c>
      <c r="G388" s="30" t="s">
        <v>103</v>
      </c>
      <c r="H388" s="30" t="s">
        <v>104</v>
      </c>
      <c r="I388" s="30" t="s">
        <v>105</v>
      </c>
      <c r="J388" s="30" t="s">
        <v>106</v>
      </c>
      <c r="K388" s="30" t="s">
        <v>701</v>
      </c>
      <c r="L388" s="30" t="s">
        <v>700</v>
      </c>
      <c r="M388" s="30" t="s">
        <v>36</v>
      </c>
      <c r="N388" s="30" t="s">
        <v>109</v>
      </c>
      <c r="O388" s="30">
        <v>4.2542600000000004</v>
      </c>
    </row>
    <row r="389" spans="1:15">
      <c r="A389" s="30" t="s">
        <v>99</v>
      </c>
      <c r="B389" s="30" t="s">
        <v>100</v>
      </c>
      <c r="C389" s="30" t="s">
        <v>2</v>
      </c>
      <c r="D389" s="30">
        <v>158</v>
      </c>
      <c r="E389" s="30" t="s">
        <v>101</v>
      </c>
      <c r="F389" s="30" t="s">
        <v>102</v>
      </c>
      <c r="G389" s="30" t="s">
        <v>103</v>
      </c>
      <c r="H389" s="30" t="s">
        <v>104</v>
      </c>
      <c r="I389" s="30" t="s">
        <v>105</v>
      </c>
      <c r="J389" s="30" t="s">
        <v>106</v>
      </c>
      <c r="K389" s="30" t="s">
        <v>699</v>
      </c>
      <c r="L389" s="30" t="s">
        <v>698</v>
      </c>
      <c r="M389" s="30" t="s">
        <v>36</v>
      </c>
      <c r="N389" s="30" t="s">
        <v>109</v>
      </c>
      <c r="O389" s="30">
        <v>4.42030999999999</v>
      </c>
    </row>
    <row r="390" spans="1:15">
      <c r="A390" s="30" t="s">
        <v>99</v>
      </c>
      <c r="B390" s="30" t="s">
        <v>100</v>
      </c>
      <c r="C390" s="30" t="s">
        <v>2</v>
      </c>
      <c r="D390" s="30">
        <v>158</v>
      </c>
      <c r="E390" s="30" t="s">
        <v>101</v>
      </c>
      <c r="F390" s="30" t="s">
        <v>102</v>
      </c>
      <c r="G390" s="30" t="s">
        <v>103</v>
      </c>
      <c r="H390" s="30" t="s">
        <v>104</v>
      </c>
      <c r="I390" s="30" t="s">
        <v>105</v>
      </c>
      <c r="J390" s="30" t="s">
        <v>106</v>
      </c>
      <c r="K390" s="30" t="s">
        <v>697</v>
      </c>
      <c r="L390" s="30" t="s">
        <v>696</v>
      </c>
      <c r="M390" s="30" t="s">
        <v>36</v>
      </c>
      <c r="N390" s="30" t="s">
        <v>109</v>
      </c>
      <c r="O390" s="30">
        <v>4.6749999999999901</v>
      </c>
    </row>
    <row r="391" spans="1:15">
      <c r="A391" s="30" t="s">
        <v>99</v>
      </c>
      <c r="B391" s="30" t="s">
        <v>100</v>
      </c>
      <c r="C391" s="30" t="s">
        <v>2</v>
      </c>
      <c r="D391" s="30">
        <v>158</v>
      </c>
      <c r="E391" s="30" t="s">
        <v>101</v>
      </c>
      <c r="F391" s="30" t="s">
        <v>102</v>
      </c>
      <c r="G391" s="30" t="s">
        <v>103</v>
      </c>
      <c r="H391" s="30" t="s">
        <v>104</v>
      </c>
      <c r="I391" s="30" t="s">
        <v>105</v>
      </c>
      <c r="J391" s="30" t="s">
        <v>106</v>
      </c>
      <c r="K391" s="30" t="s">
        <v>695</v>
      </c>
      <c r="L391" s="30" t="s">
        <v>694</v>
      </c>
      <c r="M391" s="30" t="s">
        <v>36</v>
      </c>
      <c r="N391" s="30" t="s">
        <v>109</v>
      </c>
      <c r="O391" s="30">
        <v>5.1377800000000002</v>
      </c>
    </row>
    <row r="392" spans="1:15">
      <c r="A392" s="30" t="s">
        <v>99</v>
      </c>
      <c r="B392" s="30" t="s">
        <v>100</v>
      </c>
      <c r="C392" s="30" t="s">
        <v>2</v>
      </c>
      <c r="D392" s="30">
        <v>158</v>
      </c>
      <c r="E392" s="30" t="s">
        <v>101</v>
      </c>
      <c r="F392" s="30" t="s">
        <v>102</v>
      </c>
      <c r="G392" s="30" t="s">
        <v>103</v>
      </c>
      <c r="H392" s="30" t="s">
        <v>104</v>
      </c>
      <c r="I392" s="30" t="s">
        <v>105</v>
      </c>
      <c r="J392" s="30" t="s">
        <v>106</v>
      </c>
      <c r="K392" s="30" t="s">
        <v>693</v>
      </c>
      <c r="L392" s="30" t="s">
        <v>692</v>
      </c>
      <c r="M392" s="30" t="s">
        <v>36</v>
      </c>
      <c r="N392" s="30" t="s">
        <v>109</v>
      </c>
      <c r="O392" s="30">
        <v>5.2247000000000003</v>
      </c>
    </row>
    <row r="393" spans="1:15">
      <c r="A393" s="30" t="s">
        <v>99</v>
      </c>
      <c r="B393" s="30" t="s">
        <v>100</v>
      </c>
      <c r="C393" s="30" t="s">
        <v>2</v>
      </c>
      <c r="D393" s="30">
        <v>158</v>
      </c>
      <c r="E393" s="30" t="s">
        <v>101</v>
      </c>
      <c r="F393" s="30" t="s">
        <v>102</v>
      </c>
      <c r="G393" s="30" t="s">
        <v>103</v>
      </c>
      <c r="H393" s="30" t="s">
        <v>104</v>
      </c>
      <c r="I393" s="30" t="s">
        <v>105</v>
      </c>
      <c r="J393" s="30" t="s">
        <v>106</v>
      </c>
      <c r="K393" s="30" t="s">
        <v>691</v>
      </c>
      <c r="L393" s="30" t="s">
        <v>690</v>
      </c>
      <c r="M393" s="30" t="s">
        <v>36</v>
      </c>
      <c r="N393" s="30" t="s">
        <v>109</v>
      </c>
      <c r="O393" s="30">
        <v>5.3804299999999898</v>
      </c>
    </row>
    <row r="394" spans="1:15">
      <c r="A394" s="30" t="s">
        <v>99</v>
      </c>
      <c r="B394" s="30" t="s">
        <v>100</v>
      </c>
      <c r="C394" s="30" t="s">
        <v>2</v>
      </c>
      <c r="D394" s="30">
        <v>158</v>
      </c>
      <c r="E394" s="30" t="s">
        <v>101</v>
      </c>
      <c r="F394" s="30" t="s">
        <v>102</v>
      </c>
      <c r="G394" s="30" t="s">
        <v>103</v>
      </c>
      <c r="H394" s="30" t="s">
        <v>104</v>
      </c>
      <c r="I394" s="30" t="s">
        <v>105</v>
      </c>
      <c r="J394" s="30" t="s">
        <v>106</v>
      </c>
      <c r="K394" s="30" t="s">
        <v>689</v>
      </c>
      <c r="L394" s="30" t="s">
        <v>688</v>
      </c>
      <c r="M394" s="30" t="s">
        <v>36</v>
      </c>
      <c r="N394" s="30" t="s">
        <v>109</v>
      </c>
      <c r="O394" s="30">
        <v>5.4312500000000004</v>
      </c>
    </row>
    <row r="395" spans="1:15">
      <c r="A395" s="30" t="s">
        <v>99</v>
      </c>
      <c r="B395" s="30" t="s">
        <v>100</v>
      </c>
      <c r="C395" s="30" t="s">
        <v>2</v>
      </c>
      <c r="D395" s="30">
        <v>158</v>
      </c>
      <c r="E395" s="30" t="s">
        <v>101</v>
      </c>
      <c r="F395" s="30" t="s">
        <v>102</v>
      </c>
      <c r="G395" s="30" t="s">
        <v>103</v>
      </c>
      <c r="H395" s="30" t="s">
        <v>104</v>
      </c>
      <c r="I395" s="30" t="s">
        <v>105</v>
      </c>
      <c r="J395" s="30" t="s">
        <v>106</v>
      </c>
      <c r="K395" s="30" t="s">
        <v>687</v>
      </c>
      <c r="L395" s="30" t="s">
        <v>686</v>
      </c>
      <c r="M395" s="30" t="s">
        <v>36</v>
      </c>
      <c r="N395" s="30" t="s">
        <v>109</v>
      </c>
      <c r="O395" s="30">
        <v>6.0089300000000003</v>
      </c>
    </row>
    <row r="396" spans="1:15">
      <c r="A396" s="30" t="s">
        <v>99</v>
      </c>
      <c r="B396" s="30" t="s">
        <v>100</v>
      </c>
      <c r="C396" s="30" t="s">
        <v>2</v>
      </c>
      <c r="D396" s="30">
        <v>158</v>
      </c>
      <c r="E396" s="30" t="s">
        <v>101</v>
      </c>
      <c r="F396" s="30" t="s">
        <v>102</v>
      </c>
      <c r="G396" s="30" t="s">
        <v>103</v>
      </c>
      <c r="H396" s="30" t="s">
        <v>104</v>
      </c>
      <c r="I396" s="30" t="s">
        <v>105</v>
      </c>
      <c r="J396" s="30" t="s">
        <v>106</v>
      </c>
      <c r="K396" s="30" t="s">
        <v>685</v>
      </c>
      <c r="L396" s="30" t="s">
        <v>684</v>
      </c>
      <c r="M396" s="30" t="s">
        <v>36</v>
      </c>
      <c r="N396" s="30" t="s">
        <v>109</v>
      </c>
      <c r="O396" s="30">
        <v>6.1515599999999901</v>
      </c>
    </row>
    <row r="397" spans="1:15">
      <c r="A397" s="30" t="s">
        <v>99</v>
      </c>
      <c r="B397" s="30" t="s">
        <v>100</v>
      </c>
      <c r="C397" s="30" t="s">
        <v>2</v>
      </c>
      <c r="D397" s="30">
        <v>158</v>
      </c>
      <c r="E397" s="30" t="s">
        <v>101</v>
      </c>
      <c r="F397" s="30" t="s">
        <v>102</v>
      </c>
      <c r="G397" s="30" t="s">
        <v>103</v>
      </c>
      <c r="H397" s="30" t="s">
        <v>104</v>
      </c>
      <c r="I397" s="30" t="s">
        <v>105</v>
      </c>
      <c r="J397" s="30" t="s">
        <v>106</v>
      </c>
      <c r="K397" s="30" t="s">
        <v>683</v>
      </c>
      <c r="L397" s="30" t="s">
        <v>682</v>
      </c>
      <c r="M397" s="30" t="s">
        <v>36</v>
      </c>
      <c r="N397" s="30" t="s">
        <v>109</v>
      </c>
      <c r="O397" s="30">
        <v>6.4479199999999901</v>
      </c>
    </row>
    <row r="398" spans="1:15">
      <c r="A398" s="30" t="s">
        <v>99</v>
      </c>
      <c r="B398" s="30" t="s">
        <v>100</v>
      </c>
      <c r="C398" s="30" t="s">
        <v>2</v>
      </c>
      <c r="D398" s="30">
        <v>158</v>
      </c>
      <c r="E398" s="30" t="s">
        <v>101</v>
      </c>
      <c r="F398" s="30" t="s">
        <v>102</v>
      </c>
      <c r="G398" s="30" t="s">
        <v>103</v>
      </c>
      <c r="H398" s="30" t="s">
        <v>104</v>
      </c>
      <c r="I398" s="30" t="s">
        <v>105</v>
      </c>
      <c r="J398" s="30" t="s">
        <v>106</v>
      </c>
      <c r="K398" s="30" t="s">
        <v>681</v>
      </c>
      <c r="L398" s="30" t="s">
        <v>680</v>
      </c>
      <c r="M398" s="30" t="s">
        <v>36</v>
      </c>
      <c r="N398" s="30" t="s">
        <v>109</v>
      </c>
      <c r="O398" s="30">
        <v>6.5805899999999902</v>
      </c>
    </row>
    <row r="399" spans="1:15">
      <c r="A399" s="30" t="s">
        <v>99</v>
      </c>
      <c r="B399" s="30" t="s">
        <v>100</v>
      </c>
      <c r="C399" s="30" t="s">
        <v>2</v>
      </c>
      <c r="D399" s="30">
        <v>158</v>
      </c>
      <c r="E399" s="30" t="s">
        <v>101</v>
      </c>
      <c r="F399" s="30" t="s">
        <v>102</v>
      </c>
      <c r="G399" s="30" t="s">
        <v>103</v>
      </c>
      <c r="H399" s="30" t="s">
        <v>104</v>
      </c>
      <c r="I399" s="30" t="s">
        <v>105</v>
      </c>
      <c r="J399" s="30" t="s">
        <v>106</v>
      </c>
      <c r="K399" s="30" t="s">
        <v>679</v>
      </c>
      <c r="L399" s="30" t="s">
        <v>678</v>
      </c>
      <c r="M399" s="30" t="s">
        <v>36</v>
      </c>
      <c r="N399" s="30" t="s">
        <v>109</v>
      </c>
      <c r="O399" s="30">
        <v>6.6430899999999902</v>
      </c>
    </row>
    <row r="400" spans="1:15">
      <c r="A400" s="30" t="s">
        <v>99</v>
      </c>
      <c r="B400" s="30" t="s">
        <v>100</v>
      </c>
      <c r="C400" s="30" t="s">
        <v>2</v>
      </c>
      <c r="D400" s="30">
        <v>158</v>
      </c>
      <c r="E400" s="30" t="s">
        <v>101</v>
      </c>
      <c r="F400" s="30" t="s">
        <v>102</v>
      </c>
      <c r="G400" s="30" t="s">
        <v>103</v>
      </c>
      <c r="H400" s="30" t="s">
        <v>104</v>
      </c>
      <c r="I400" s="30" t="s">
        <v>105</v>
      </c>
      <c r="J400" s="30" t="s">
        <v>106</v>
      </c>
      <c r="K400" s="30" t="s">
        <v>677</v>
      </c>
      <c r="L400" s="30" t="s">
        <v>676</v>
      </c>
      <c r="M400" s="30" t="s">
        <v>36</v>
      </c>
      <c r="N400" s="30" t="s">
        <v>109</v>
      </c>
      <c r="O400" s="30">
        <v>6.8169599999999901</v>
      </c>
    </row>
    <row r="401" spans="1:15">
      <c r="A401" s="30" t="s">
        <v>99</v>
      </c>
      <c r="B401" s="30" t="s">
        <v>100</v>
      </c>
      <c r="C401" s="30" t="s">
        <v>2</v>
      </c>
      <c r="D401" s="30">
        <v>158</v>
      </c>
      <c r="E401" s="30" t="s">
        <v>101</v>
      </c>
      <c r="F401" s="30" t="s">
        <v>102</v>
      </c>
      <c r="G401" s="30" t="s">
        <v>103</v>
      </c>
      <c r="H401" s="30" t="s">
        <v>104</v>
      </c>
      <c r="I401" s="30" t="s">
        <v>105</v>
      </c>
      <c r="J401" s="30" t="s">
        <v>106</v>
      </c>
      <c r="K401" s="30" t="s">
        <v>675</v>
      </c>
      <c r="L401" s="30" t="s">
        <v>674</v>
      </c>
      <c r="M401" s="30" t="s">
        <v>36</v>
      </c>
      <c r="N401" s="30" t="s">
        <v>109</v>
      </c>
      <c r="O401" s="30">
        <v>7.1624999999999899</v>
      </c>
    </row>
    <row r="402" spans="1:15">
      <c r="A402" s="30" t="s">
        <v>99</v>
      </c>
      <c r="B402" s="30" t="s">
        <v>100</v>
      </c>
      <c r="C402" s="30" t="s">
        <v>2</v>
      </c>
      <c r="D402" s="30">
        <v>158</v>
      </c>
      <c r="E402" s="30" t="s">
        <v>101</v>
      </c>
      <c r="F402" s="30" t="s">
        <v>102</v>
      </c>
      <c r="G402" s="30" t="s">
        <v>103</v>
      </c>
      <c r="H402" s="30" t="s">
        <v>104</v>
      </c>
      <c r="I402" s="30" t="s">
        <v>105</v>
      </c>
      <c r="J402" s="30" t="s">
        <v>106</v>
      </c>
      <c r="K402" s="30" t="s">
        <v>673</v>
      </c>
      <c r="L402" s="30" t="s">
        <v>672</v>
      </c>
      <c r="M402" s="30" t="s">
        <v>36</v>
      </c>
      <c r="N402" s="30" t="s">
        <v>109</v>
      </c>
      <c r="O402" s="30">
        <v>7.2589300000000003</v>
      </c>
    </row>
    <row r="403" spans="1:15">
      <c r="A403" s="30" t="s">
        <v>99</v>
      </c>
      <c r="B403" s="30" t="s">
        <v>100</v>
      </c>
      <c r="C403" s="30" t="s">
        <v>2</v>
      </c>
      <c r="D403" s="30">
        <v>158</v>
      </c>
      <c r="E403" s="30" t="s">
        <v>101</v>
      </c>
      <c r="F403" s="30" t="s">
        <v>102</v>
      </c>
      <c r="G403" s="30" t="s">
        <v>103</v>
      </c>
      <c r="H403" s="30" t="s">
        <v>104</v>
      </c>
      <c r="I403" s="30" t="s">
        <v>105</v>
      </c>
      <c r="J403" s="30" t="s">
        <v>106</v>
      </c>
      <c r="K403" s="30" t="s">
        <v>671</v>
      </c>
      <c r="L403" s="30" t="s">
        <v>670</v>
      </c>
      <c r="M403" s="30" t="s">
        <v>36</v>
      </c>
      <c r="N403" s="30" t="s">
        <v>109</v>
      </c>
      <c r="O403" s="30">
        <v>7.3645800000000001</v>
      </c>
    </row>
    <row r="404" spans="1:15">
      <c r="A404" s="30" t="s">
        <v>99</v>
      </c>
      <c r="B404" s="30" t="s">
        <v>100</v>
      </c>
      <c r="C404" s="30" t="s">
        <v>2</v>
      </c>
      <c r="D404" s="30">
        <v>158</v>
      </c>
      <c r="E404" s="30" t="s">
        <v>101</v>
      </c>
      <c r="F404" s="30" t="s">
        <v>102</v>
      </c>
      <c r="G404" s="30" t="s">
        <v>103</v>
      </c>
      <c r="H404" s="30" t="s">
        <v>104</v>
      </c>
      <c r="I404" s="30" t="s">
        <v>105</v>
      </c>
      <c r="J404" s="30" t="s">
        <v>106</v>
      </c>
      <c r="K404" s="30" t="s">
        <v>669</v>
      </c>
      <c r="L404" s="30" t="s">
        <v>668</v>
      </c>
      <c r="M404" s="30" t="s">
        <v>36</v>
      </c>
      <c r="N404" s="30" t="s">
        <v>109</v>
      </c>
      <c r="O404" s="30">
        <v>7.5241499999999899</v>
      </c>
    </row>
    <row r="405" spans="1:15">
      <c r="A405" s="30" t="s">
        <v>99</v>
      </c>
      <c r="B405" s="30" t="s">
        <v>100</v>
      </c>
      <c r="C405" s="30" t="s">
        <v>2</v>
      </c>
      <c r="D405" s="30">
        <v>158</v>
      </c>
      <c r="E405" s="30" t="s">
        <v>101</v>
      </c>
      <c r="F405" s="30" t="s">
        <v>102</v>
      </c>
      <c r="G405" s="30" t="s">
        <v>103</v>
      </c>
      <c r="H405" s="30" t="s">
        <v>104</v>
      </c>
      <c r="I405" s="30" t="s">
        <v>105</v>
      </c>
      <c r="J405" s="30" t="s">
        <v>106</v>
      </c>
      <c r="K405" s="30" t="s">
        <v>667</v>
      </c>
      <c r="L405" s="30" t="s">
        <v>666</v>
      </c>
      <c r="M405" s="30" t="s">
        <v>36</v>
      </c>
      <c r="N405" s="30" t="s">
        <v>109</v>
      </c>
      <c r="O405" s="30">
        <v>7.54347999999999</v>
      </c>
    </row>
    <row r="406" spans="1:15">
      <c r="A406" s="30" t="s">
        <v>99</v>
      </c>
      <c r="B406" s="30" t="s">
        <v>100</v>
      </c>
      <c r="C406" s="30" t="s">
        <v>2</v>
      </c>
      <c r="D406" s="30">
        <v>158</v>
      </c>
      <c r="E406" s="30" t="s">
        <v>101</v>
      </c>
      <c r="F406" s="30" t="s">
        <v>102</v>
      </c>
      <c r="G406" s="30" t="s">
        <v>103</v>
      </c>
      <c r="H406" s="30" t="s">
        <v>104</v>
      </c>
      <c r="I406" s="30" t="s">
        <v>105</v>
      </c>
      <c r="J406" s="30" t="s">
        <v>106</v>
      </c>
      <c r="K406" s="30" t="s">
        <v>665</v>
      </c>
      <c r="L406" s="30" t="s">
        <v>664</v>
      </c>
      <c r="M406" s="30" t="s">
        <v>36</v>
      </c>
      <c r="N406" s="30" t="s">
        <v>109</v>
      </c>
      <c r="O406" s="30">
        <v>7.7631600000000001</v>
      </c>
    </row>
    <row r="407" spans="1:15">
      <c r="A407" s="30" t="s">
        <v>99</v>
      </c>
      <c r="B407" s="30" t="s">
        <v>100</v>
      </c>
      <c r="C407" s="30" t="s">
        <v>2</v>
      </c>
      <c r="D407" s="30">
        <v>158</v>
      </c>
      <c r="E407" s="30" t="s">
        <v>101</v>
      </c>
      <c r="F407" s="30" t="s">
        <v>102</v>
      </c>
      <c r="G407" s="30" t="s">
        <v>103</v>
      </c>
      <c r="H407" s="30" t="s">
        <v>104</v>
      </c>
      <c r="I407" s="30" t="s">
        <v>105</v>
      </c>
      <c r="J407" s="30" t="s">
        <v>106</v>
      </c>
      <c r="K407" s="30" t="s">
        <v>663</v>
      </c>
      <c r="L407" s="30" t="s">
        <v>662</v>
      </c>
      <c r="M407" s="30" t="s">
        <v>36</v>
      </c>
      <c r="N407" s="30" t="s">
        <v>109</v>
      </c>
      <c r="O407" s="30">
        <v>7.8110799999999898</v>
      </c>
    </row>
    <row r="408" spans="1:15">
      <c r="A408" s="30" t="s">
        <v>99</v>
      </c>
      <c r="B408" s="30" t="s">
        <v>100</v>
      </c>
      <c r="C408" s="30" t="s">
        <v>2</v>
      </c>
      <c r="D408" s="30">
        <v>158</v>
      </c>
      <c r="E408" s="30" t="s">
        <v>101</v>
      </c>
      <c r="F408" s="30" t="s">
        <v>102</v>
      </c>
      <c r="G408" s="30" t="s">
        <v>103</v>
      </c>
      <c r="H408" s="30" t="s">
        <v>104</v>
      </c>
      <c r="I408" s="30" t="s">
        <v>105</v>
      </c>
      <c r="J408" s="30" t="s">
        <v>106</v>
      </c>
      <c r="K408" s="30" t="s">
        <v>661</v>
      </c>
      <c r="L408" s="30" t="s">
        <v>660</v>
      </c>
      <c r="M408" s="30" t="s">
        <v>36</v>
      </c>
      <c r="N408" s="30" t="s">
        <v>109</v>
      </c>
      <c r="O408" s="30">
        <v>8.0765600000000006</v>
      </c>
    </row>
    <row r="409" spans="1:15">
      <c r="A409" s="30" t="s">
        <v>99</v>
      </c>
      <c r="B409" s="30" t="s">
        <v>100</v>
      </c>
      <c r="C409" s="30" t="s">
        <v>2</v>
      </c>
      <c r="D409" s="30">
        <v>158</v>
      </c>
      <c r="E409" s="30" t="s">
        <v>101</v>
      </c>
      <c r="F409" s="30" t="s">
        <v>102</v>
      </c>
      <c r="G409" s="30" t="s">
        <v>103</v>
      </c>
      <c r="H409" s="30" t="s">
        <v>104</v>
      </c>
      <c r="I409" s="30" t="s">
        <v>105</v>
      </c>
      <c r="J409" s="30" t="s">
        <v>106</v>
      </c>
      <c r="K409" s="30" t="s">
        <v>659</v>
      </c>
      <c r="L409" s="30" t="s">
        <v>658</v>
      </c>
      <c r="M409" s="30" t="s">
        <v>36</v>
      </c>
      <c r="N409" s="30" t="s">
        <v>109</v>
      </c>
      <c r="O409" s="30">
        <v>8.2296899999999908</v>
      </c>
    </row>
    <row r="410" spans="1:15">
      <c r="A410" s="30" t="s">
        <v>99</v>
      </c>
      <c r="B410" s="30" t="s">
        <v>100</v>
      </c>
      <c r="C410" s="30" t="s">
        <v>2</v>
      </c>
      <c r="D410" s="30">
        <v>158</v>
      </c>
      <c r="E410" s="30" t="s">
        <v>101</v>
      </c>
      <c r="F410" s="30" t="s">
        <v>102</v>
      </c>
      <c r="G410" s="30" t="s">
        <v>103</v>
      </c>
      <c r="H410" s="30" t="s">
        <v>104</v>
      </c>
      <c r="I410" s="30" t="s">
        <v>105</v>
      </c>
      <c r="J410" s="30" t="s">
        <v>106</v>
      </c>
      <c r="K410" s="30" t="s">
        <v>657</v>
      </c>
      <c r="L410" s="30" t="s">
        <v>656</v>
      </c>
      <c r="M410" s="30" t="s">
        <v>36</v>
      </c>
      <c r="N410" s="30" t="s">
        <v>109</v>
      </c>
      <c r="O410" s="30">
        <v>8.0542800000000003</v>
      </c>
    </row>
    <row r="411" spans="1:15">
      <c r="A411" s="30" t="s">
        <v>99</v>
      </c>
      <c r="B411" s="30" t="s">
        <v>100</v>
      </c>
      <c r="C411" s="30" t="s">
        <v>2</v>
      </c>
      <c r="D411" s="30">
        <v>158</v>
      </c>
      <c r="E411" s="30" t="s">
        <v>101</v>
      </c>
      <c r="F411" s="30" t="s">
        <v>102</v>
      </c>
      <c r="G411" s="30" t="s">
        <v>103</v>
      </c>
      <c r="H411" s="30" t="s">
        <v>104</v>
      </c>
      <c r="I411" s="30" t="s">
        <v>105</v>
      </c>
      <c r="J411" s="30" t="s">
        <v>106</v>
      </c>
      <c r="K411" s="30" t="s">
        <v>655</v>
      </c>
      <c r="L411" s="30" t="s">
        <v>654</v>
      </c>
      <c r="M411" s="30" t="s">
        <v>36</v>
      </c>
      <c r="N411" s="30" t="s">
        <v>109</v>
      </c>
      <c r="O411" s="30">
        <v>8.1200700000000001</v>
      </c>
    </row>
    <row r="412" spans="1:15">
      <c r="A412" s="30" t="s">
        <v>99</v>
      </c>
      <c r="B412" s="30" t="s">
        <v>100</v>
      </c>
      <c r="C412" s="30" t="s">
        <v>2</v>
      </c>
      <c r="D412" s="30">
        <v>158</v>
      </c>
      <c r="E412" s="30" t="s">
        <v>101</v>
      </c>
      <c r="F412" s="30" t="s">
        <v>102</v>
      </c>
      <c r="G412" s="30" t="s">
        <v>103</v>
      </c>
      <c r="H412" s="30" t="s">
        <v>104</v>
      </c>
      <c r="I412" s="30" t="s">
        <v>105</v>
      </c>
      <c r="J412" s="30" t="s">
        <v>106</v>
      </c>
      <c r="K412" s="30" t="s">
        <v>653</v>
      </c>
      <c r="L412" s="30" t="s">
        <v>652</v>
      </c>
      <c r="M412" s="30" t="s">
        <v>36</v>
      </c>
      <c r="N412" s="30" t="s">
        <v>109</v>
      </c>
      <c r="O412" s="30">
        <v>8.2781300000000009</v>
      </c>
    </row>
    <row r="413" spans="1:15">
      <c r="A413" s="30" t="s">
        <v>99</v>
      </c>
      <c r="B413" s="30" t="s">
        <v>100</v>
      </c>
      <c r="C413" s="30" t="s">
        <v>2</v>
      </c>
      <c r="D413" s="30">
        <v>158</v>
      </c>
      <c r="E413" s="30" t="s">
        <v>101</v>
      </c>
      <c r="F413" s="30" t="s">
        <v>102</v>
      </c>
      <c r="G413" s="30" t="s">
        <v>103</v>
      </c>
      <c r="H413" s="30" t="s">
        <v>104</v>
      </c>
      <c r="I413" s="30" t="s">
        <v>105</v>
      </c>
      <c r="J413" s="30" t="s">
        <v>106</v>
      </c>
      <c r="K413" s="30" t="s">
        <v>651</v>
      </c>
      <c r="L413" s="30" t="s">
        <v>650</v>
      </c>
      <c r="M413" s="30" t="s">
        <v>36</v>
      </c>
      <c r="N413" s="30" t="s">
        <v>109</v>
      </c>
      <c r="O413" s="30">
        <v>8.2336299999999891</v>
      </c>
    </row>
    <row r="414" spans="1:15">
      <c r="A414" s="30" t="s">
        <v>99</v>
      </c>
      <c r="B414" s="30" t="s">
        <v>100</v>
      </c>
      <c r="C414" s="30" t="s">
        <v>2</v>
      </c>
      <c r="D414" s="30">
        <v>158</v>
      </c>
      <c r="E414" s="30" t="s">
        <v>101</v>
      </c>
      <c r="F414" s="30" t="s">
        <v>102</v>
      </c>
      <c r="G414" s="30" t="s">
        <v>103</v>
      </c>
      <c r="H414" s="30" t="s">
        <v>104</v>
      </c>
      <c r="I414" s="30" t="s">
        <v>105</v>
      </c>
      <c r="J414" s="30" t="s">
        <v>106</v>
      </c>
      <c r="K414" s="30" t="s">
        <v>649</v>
      </c>
      <c r="L414" s="30" t="s">
        <v>648</v>
      </c>
      <c r="M414" s="30" t="s">
        <v>36</v>
      </c>
      <c r="N414" s="30" t="s">
        <v>109</v>
      </c>
      <c r="O414" s="30">
        <v>8.0327400000000004</v>
      </c>
    </row>
    <row r="415" spans="1:15">
      <c r="A415" s="30" t="s">
        <v>99</v>
      </c>
      <c r="B415" s="30" t="s">
        <v>100</v>
      </c>
      <c r="C415" s="30" t="s">
        <v>2</v>
      </c>
      <c r="D415" s="30">
        <v>158</v>
      </c>
      <c r="E415" s="30" t="s">
        <v>101</v>
      </c>
      <c r="F415" s="30" t="s">
        <v>102</v>
      </c>
      <c r="G415" s="30" t="s">
        <v>103</v>
      </c>
      <c r="H415" s="30" t="s">
        <v>104</v>
      </c>
      <c r="I415" s="30" t="s">
        <v>105</v>
      </c>
      <c r="J415" s="30" t="s">
        <v>106</v>
      </c>
      <c r="K415" s="30" t="s">
        <v>647</v>
      </c>
      <c r="L415" s="30" t="s">
        <v>646</v>
      </c>
      <c r="M415" s="30" t="s">
        <v>36</v>
      </c>
      <c r="N415" s="30" t="s">
        <v>109</v>
      </c>
      <c r="O415" s="30">
        <v>8.0406300000000002</v>
      </c>
    </row>
    <row r="416" spans="1:15">
      <c r="A416" s="30" t="s">
        <v>99</v>
      </c>
      <c r="B416" s="30" t="s">
        <v>100</v>
      </c>
      <c r="C416" s="30" t="s">
        <v>2</v>
      </c>
      <c r="D416" s="30">
        <v>158</v>
      </c>
      <c r="E416" s="30" t="s">
        <v>101</v>
      </c>
      <c r="F416" s="30" t="s">
        <v>102</v>
      </c>
      <c r="G416" s="30" t="s">
        <v>103</v>
      </c>
      <c r="H416" s="30" t="s">
        <v>104</v>
      </c>
      <c r="I416" s="30" t="s">
        <v>105</v>
      </c>
      <c r="J416" s="30" t="s">
        <v>106</v>
      </c>
      <c r="K416" s="30" t="s">
        <v>645</v>
      </c>
      <c r="L416" s="30" t="s">
        <v>644</v>
      </c>
      <c r="M416" s="30" t="s">
        <v>36</v>
      </c>
      <c r="N416" s="30" t="s">
        <v>109</v>
      </c>
      <c r="O416" s="30">
        <v>7.4606000000000003</v>
      </c>
    </row>
    <row r="417" spans="1:15">
      <c r="A417" s="30" t="s">
        <v>99</v>
      </c>
      <c r="B417" s="30" t="s">
        <v>100</v>
      </c>
      <c r="C417" s="30" t="s">
        <v>2</v>
      </c>
      <c r="D417" s="30">
        <v>158</v>
      </c>
      <c r="E417" s="30" t="s">
        <v>101</v>
      </c>
      <c r="F417" s="30" t="s">
        <v>102</v>
      </c>
      <c r="G417" s="30" t="s">
        <v>103</v>
      </c>
      <c r="H417" s="30" t="s">
        <v>104</v>
      </c>
      <c r="I417" s="30" t="s">
        <v>105</v>
      </c>
      <c r="J417" s="30" t="s">
        <v>106</v>
      </c>
      <c r="K417" s="30" t="s">
        <v>643</v>
      </c>
      <c r="L417" s="30" t="s">
        <v>642</v>
      </c>
      <c r="M417" s="30" t="s">
        <v>36</v>
      </c>
      <c r="N417" s="30" t="s">
        <v>109</v>
      </c>
      <c r="O417" s="30">
        <v>7.48437999999999</v>
      </c>
    </row>
    <row r="418" spans="1:15">
      <c r="A418" s="30" t="s">
        <v>99</v>
      </c>
      <c r="B418" s="30" t="s">
        <v>100</v>
      </c>
      <c r="C418" s="30" t="s">
        <v>2</v>
      </c>
      <c r="D418" s="30">
        <v>158</v>
      </c>
      <c r="E418" s="30" t="s">
        <v>101</v>
      </c>
      <c r="F418" s="30" t="s">
        <v>102</v>
      </c>
      <c r="G418" s="30" t="s">
        <v>103</v>
      </c>
      <c r="H418" s="30" t="s">
        <v>104</v>
      </c>
      <c r="I418" s="30" t="s">
        <v>105</v>
      </c>
      <c r="J418" s="30" t="s">
        <v>106</v>
      </c>
      <c r="K418" s="30" t="s">
        <v>641</v>
      </c>
      <c r="L418" s="30" t="s">
        <v>640</v>
      </c>
      <c r="M418" s="30" t="s">
        <v>36</v>
      </c>
      <c r="N418" s="30" t="s">
        <v>109</v>
      </c>
      <c r="O418" s="30">
        <v>7.0493399999999902</v>
      </c>
    </row>
    <row r="419" spans="1:15">
      <c r="A419" s="30" t="s">
        <v>99</v>
      </c>
      <c r="B419" s="30" t="s">
        <v>100</v>
      </c>
      <c r="C419" s="30" t="s">
        <v>2</v>
      </c>
      <c r="D419" s="30">
        <v>158</v>
      </c>
      <c r="E419" s="30" t="s">
        <v>101</v>
      </c>
      <c r="F419" s="30" t="s">
        <v>102</v>
      </c>
      <c r="G419" s="30" t="s">
        <v>103</v>
      </c>
      <c r="H419" s="30" t="s">
        <v>104</v>
      </c>
      <c r="I419" s="30" t="s">
        <v>105</v>
      </c>
      <c r="J419" s="30" t="s">
        <v>106</v>
      </c>
      <c r="K419" s="30" t="s">
        <v>639</v>
      </c>
      <c r="L419" s="30" t="s">
        <v>638</v>
      </c>
      <c r="M419" s="30" t="s">
        <v>36</v>
      </c>
      <c r="N419" s="30" t="s">
        <v>109</v>
      </c>
      <c r="O419" s="30">
        <v>6.85794999999999</v>
      </c>
    </row>
    <row r="420" spans="1:15">
      <c r="A420" s="30" t="s">
        <v>99</v>
      </c>
      <c r="B420" s="30" t="s">
        <v>100</v>
      </c>
      <c r="C420" s="30" t="s">
        <v>2</v>
      </c>
      <c r="D420" s="30">
        <v>158</v>
      </c>
      <c r="E420" s="30" t="s">
        <v>101</v>
      </c>
      <c r="F420" s="30" t="s">
        <v>102</v>
      </c>
      <c r="G420" s="30" t="s">
        <v>103</v>
      </c>
      <c r="H420" s="30" t="s">
        <v>104</v>
      </c>
      <c r="I420" s="30" t="s">
        <v>105</v>
      </c>
      <c r="J420" s="30" t="s">
        <v>106</v>
      </c>
      <c r="K420" s="30" t="s">
        <v>637</v>
      </c>
      <c r="L420" s="30" t="s">
        <v>636</v>
      </c>
      <c r="M420" s="30" t="s">
        <v>36</v>
      </c>
      <c r="N420" s="30" t="s">
        <v>109</v>
      </c>
      <c r="O420" s="30">
        <v>6.3828100000000001</v>
      </c>
    </row>
    <row r="421" spans="1:15">
      <c r="A421" s="30" t="s">
        <v>99</v>
      </c>
      <c r="B421" s="30" t="s">
        <v>100</v>
      </c>
      <c r="C421" s="30" t="s">
        <v>2</v>
      </c>
      <c r="D421" s="30">
        <v>158</v>
      </c>
      <c r="E421" s="30" t="s">
        <v>101</v>
      </c>
      <c r="F421" s="30" t="s">
        <v>102</v>
      </c>
      <c r="G421" s="30" t="s">
        <v>103</v>
      </c>
      <c r="H421" s="30" t="s">
        <v>104</v>
      </c>
      <c r="I421" s="30" t="s">
        <v>105</v>
      </c>
      <c r="J421" s="30" t="s">
        <v>106</v>
      </c>
      <c r="K421" s="30" t="s">
        <v>635</v>
      </c>
      <c r="L421" s="30" t="s">
        <v>634</v>
      </c>
      <c r="M421" s="30" t="s">
        <v>36</v>
      </c>
      <c r="N421" s="30" t="s">
        <v>109</v>
      </c>
      <c r="O421" s="30">
        <v>6.30952</v>
      </c>
    </row>
    <row r="422" spans="1:15">
      <c r="A422" s="30" t="s">
        <v>99</v>
      </c>
      <c r="B422" s="30" t="s">
        <v>100</v>
      </c>
      <c r="C422" s="30" t="s">
        <v>2</v>
      </c>
      <c r="D422" s="30">
        <v>158</v>
      </c>
      <c r="E422" s="30" t="s">
        <v>101</v>
      </c>
      <c r="F422" s="30" t="s">
        <v>102</v>
      </c>
      <c r="G422" s="30" t="s">
        <v>103</v>
      </c>
      <c r="H422" s="30" t="s">
        <v>104</v>
      </c>
      <c r="I422" s="30" t="s">
        <v>105</v>
      </c>
      <c r="J422" s="30" t="s">
        <v>106</v>
      </c>
      <c r="K422" s="30" t="s">
        <v>633</v>
      </c>
      <c r="L422" s="30" t="s">
        <v>632</v>
      </c>
      <c r="M422" s="30" t="s">
        <v>36</v>
      </c>
      <c r="N422" s="30" t="s">
        <v>109</v>
      </c>
      <c r="O422" s="30">
        <v>5.5263200000000001</v>
      </c>
    </row>
    <row r="423" spans="1:15">
      <c r="A423" s="30" t="s">
        <v>99</v>
      </c>
      <c r="B423" s="30" t="s">
        <v>100</v>
      </c>
      <c r="C423" s="30" t="s">
        <v>2</v>
      </c>
      <c r="D423" s="30">
        <v>158</v>
      </c>
      <c r="E423" s="30" t="s">
        <v>101</v>
      </c>
      <c r="F423" s="30" t="s">
        <v>102</v>
      </c>
      <c r="G423" s="30" t="s">
        <v>103</v>
      </c>
      <c r="H423" s="30" t="s">
        <v>104</v>
      </c>
      <c r="I423" s="30" t="s">
        <v>105</v>
      </c>
      <c r="J423" s="30" t="s">
        <v>106</v>
      </c>
      <c r="K423" s="30" t="s">
        <v>631</v>
      </c>
      <c r="L423" s="30" t="s">
        <v>630</v>
      </c>
      <c r="M423" s="30" t="s">
        <v>36</v>
      </c>
      <c r="N423" s="30" t="s">
        <v>109</v>
      </c>
      <c r="O423" s="30">
        <v>5.6825700000000001</v>
      </c>
    </row>
    <row r="424" spans="1:15">
      <c r="A424" s="30" t="s">
        <v>99</v>
      </c>
      <c r="B424" s="30" t="s">
        <v>100</v>
      </c>
      <c r="C424" s="30" t="s">
        <v>2</v>
      </c>
      <c r="D424" s="30">
        <v>158</v>
      </c>
      <c r="E424" s="30" t="s">
        <v>101</v>
      </c>
      <c r="F424" s="30" t="s">
        <v>102</v>
      </c>
      <c r="G424" s="30" t="s">
        <v>103</v>
      </c>
      <c r="H424" s="30" t="s">
        <v>104</v>
      </c>
      <c r="I424" s="30" t="s">
        <v>105</v>
      </c>
      <c r="J424" s="30" t="s">
        <v>106</v>
      </c>
      <c r="K424" s="30" t="s">
        <v>629</v>
      </c>
      <c r="L424" s="30" t="s">
        <v>628</v>
      </c>
      <c r="M424" s="30" t="s">
        <v>36</v>
      </c>
      <c r="N424" s="30" t="s">
        <v>109</v>
      </c>
      <c r="O424" s="30">
        <v>5.65327</v>
      </c>
    </row>
    <row r="425" spans="1:15">
      <c r="A425" s="30" t="s">
        <v>99</v>
      </c>
      <c r="B425" s="30" t="s">
        <v>100</v>
      </c>
      <c r="C425" s="30" t="s">
        <v>2</v>
      </c>
      <c r="D425" s="30">
        <v>158</v>
      </c>
      <c r="E425" s="30" t="s">
        <v>101</v>
      </c>
      <c r="F425" s="30" t="s">
        <v>102</v>
      </c>
      <c r="G425" s="30" t="s">
        <v>103</v>
      </c>
      <c r="H425" s="30" t="s">
        <v>104</v>
      </c>
      <c r="I425" s="30" t="s">
        <v>105</v>
      </c>
      <c r="J425" s="30" t="s">
        <v>106</v>
      </c>
      <c r="K425" s="30" t="s">
        <v>627</v>
      </c>
      <c r="L425" s="30" t="s">
        <v>626</v>
      </c>
      <c r="M425" s="30" t="s">
        <v>36</v>
      </c>
      <c r="N425" s="30" t="s">
        <v>109</v>
      </c>
      <c r="O425" s="30">
        <v>4.7663700000000002</v>
      </c>
    </row>
    <row r="426" spans="1:15">
      <c r="A426" s="30" t="s">
        <v>99</v>
      </c>
      <c r="B426" s="30" t="s">
        <v>100</v>
      </c>
      <c r="C426" s="30" t="s">
        <v>2</v>
      </c>
      <c r="D426" s="30">
        <v>158</v>
      </c>
      <c r="E426" s="30" t="s">
        <v>101</v>
      </c>
      <c r="F426" s="30" t="s">
        <v>102</v>
      </c>
      <c r="G426" s="30" t="s">
        <v>103</v>
      </c>
      <c r="H426" s="30" t="s">
        <v>104</v>
      </c>
      <c r="I426" s="30" t="s">
        <v>105</v>
      </c>
      <c r="J426" s="30" t="s">
        <v>106</v>
      </c>
      <c r="K426" s="30" t="s">
        <v>625</v>
      </c>
      <c r="L426" s="30" t="s">
        <v>624</v>
      </c>
      <c r="M426" s="30" t="s">
        <v>36</v>
      </c>
      <c r="N426" s="30" t="s">
        <v>109</v>
      </c>
      <c r="O426" s="30">
        <v>4.7450700000000001</v>
      </c>
    </row>
    <row r="427" spans="1:15">
      <c r="A427" s="30" t="s">
        <v>99</v>
      </c>
      <c r="B427" s="30" t="s">
        <v>100</v>
      </c>
      <c r="C427" s="30" t="s">
        <v>2</v>
      </c>
      <c r="D427" s="30">
        <v>158</v>
      </c>
      <c r="E427" s="30" t="s">
        <v>101</v>
      </c>
      <c r="F427" s="30" t="s">
        <v>102</v>
      </c>
      <c r="G427" s="30" t="s">
        <v>103</v>
      </c>
      <c r="H427" s="30" t="s">
        <v>104</v>
      </c>
      <c r="I427" s="30" t="s">
        <v>105</v>
      </c>
      <c r="J427" s="30" t="s">
        <v>106</v>
      </c>
      <c r="K427" s="30" t="s">
        <v>623</v>
      </c>
      <c r="L427" s="30" t="s">
        <v>622</v>
      </c>
      <c r="M427" s="30" t="s">
        <v>36</v>
      </c>
      <c r="N427" s="30" t="s">
        <v>109</v>
      </c>
      <c r="O427" s="30">
        <v>4.75284</v>
      </c>
    </row>
    <row r="428" spans="1:15">
      <c r="A428" s="30" t="s">
        <v>99</v>
      </c>
      <c r="B428" s="30" t="s">
        <v>100</v>
      </c>
      <c r="C428" s="30" t="s">
        <v>2</v>
      </c>
      <c r="D428" s="30">
        <v>158</v>
      </c>
      <c r="E428" s="30" t="s">
        <v>101</v>
      </c>
      <c r="F428" s="30" t="s">
        <v>102</v>
      </c>
      <c r="G428" s="30" t="s">
        <v>103</v>
      </c>
      <c r="H428" s="30" t="s">
        <v>104</v>
      </c>
      <c r="I428" s="30" t="s">
        <v>105</v>
      </c>
      <c r="J428" s="30" t="s">
        <v>106</v>
      </c>
      <c r="K428" s="30" t="s">
        <v>621</v>
      </c>
      <c r="L428" s="30" t="s">
        <v>620</v>
      </c>
      <c r="M428" s="30" t="s">
        <v>36</v>
      </c>
      <c r="N428" s="30" t="s">
        <v>109</v>
      </c>
      <c r="O428" s="30">
        <v>4.53125</v>
      </c>
    </row>
    <row r="429" spans="1:15">
      <c r="A429" s="30" t="s">
        <v>99</v>
      </c>
      <c r="B429" s="30" t="s">
        <v>100</v>
      </c>
      <c r="C429" s="30" t="s">
        <v>2</v>
      </c>
      <c r="D429" s="30">
        <v>158</v>
      </c>
      <c r="E429" s="30" t="s">
        <v>101</v>
      </c>
      <c r="F429" s="30" t="s">
        <v>102</v>
      </c>
      <c r="G429" s="30" t="s">
        <v>103</v>
      </c>
      <c r="H429" s="30" t="s">
        <v>104</v>
      </c>
      <c r="I429" s="30" t="s">
        <v>105</v>
      </c>
      <c r="J429" s="30" t="s">
        <v>106</v>
      </c>
      <c r="K429" s="30" t="s">
        <v>619</v>
      </c>
      <c r="L429" s="30" t="s">
        <v>618</v>
      </c>
      <c r="M429" s="30" t="s">
        <v>36</v>
      </c>
      <c r="N429" s="30" t="s">
        <v>109</v>
      </c>
      <c r="O429" s="30">
        <v>4.1190499999999899</v>
      </c>
    </row>
    <row r="430" spans="1:15">
      <c r="A430" s="30" t="s">
        <v>99</v>
      </c>
      <c r="B430" s="30" t="s">
        <v>100</v>
      </c>
      <c r="C430" s="30" t="s">
        <v>2</v>
      </c>
      <c r="D430" s="30">
        <v>158</v>
      </c>
      <c r="E430" s="30" t="s">
        <v>101</v>
      </c>
      <c r="F430" s="30" t="s">
        <v>102</v>
      </c>
      <c r="G430" s="30" t="s">
        <v>103</v>
      </c>
      <c r="H430" s="30" t="s">
        <v>104</v>
      </c>
      <c r="I430" s="30" t="s">
        <v>105</v>
      </c>
      <c r="J430" s="30" t="s">
        <v>106</v>
      </c>
      <c r="K430" s="30" t="s">
        <v>617</v>
      </c>
      <c r="L430" s="30" t="s">
        <v>616</v>
      </c>
      <c r="M430" s="30" t="s">
        <v>36</v>
      </c>
      <c r="N430" s="30" t="s">
        <v>109</v>
      </c>
      <c r="O430" s="30">
        <v>4.2265600000000001</v>
      </c>
    </row>
    <row r="431" spans="1:15">
      <c r="A431" s="30" t="s">
        <v>99</v>
      </c>
      <c r="B431" s="30" t="s">
        <v>100</v>
      </c>
      <c r="C431" s="30" t="s">
        <v>2</v>
      </c>
      <c r="D431" s="30">
        <v>158</v>
      </c>
      <c r="E431" s="30" t="s">
        <v>101</v>
      </c>
      <c r="F431" s="30" t="s">
        <v>102</v>
      </c>
      <c r="G431" s="30" t="s">
        <v>103</v>
      </c>
      <c r="H431" s="30" t="s">
        <v>104</v>
      </c>
      <c r="I431" s="30" t="s">
        <v>105</v>
      </c>
      <c r="J431" s="30" t="s">
        <v>106</v>
      </c>
      <c r="K431" s="30" t="s">
        <v>615</v>
      </c>
      <c r="L431" s="30" t="s">
        <v>614</v>
      </c>
      <c r="M431" s="30" t="s">
        <v>36</v>
      </c>
      <c r="N431" s="30" t="s">
        <v>109</v>
      </c>
      <c r="O431" s="30">
        <v>4.07385999999999</v>
      </c>
    </row>
    <row r="432" spans="1:15">
      <c r="A432" s="30" t="s">
        <v>99</v>
      </c>
      <c r="B432" s="30" t="s">
        <v>100</v>
      </c>
      <c r="C432" s="30" t="s">
        <v>2</v>
      </c>
      <c r="D432" s="30">
        <v>158</v>
      </c>
      <c r="E432" s="30" t="s">
        <v>101</v>
      </c>
      <c r="F432" s="30" t="s">
        <v>102</v>
      </c>
      <c r="G432" s="30" t="s">
        <v>103</v>
      </c>
      <c r="H432" s="30" t="s">
        <v>104</v>
      </c>
      <c r="I432" s="30" t="s">
        <v>105</v>
      </c>
      <c r="J432" s="30" t="s">
        <v>106</v>
      </c>
      <c r="K432" s="30" t="s">
        <v>613</v>
      </c>
      <c r="L432" s="30" t="s">
        <v>612</v>
      </c>
      <c r="M432" s="30" t="s">
        <v>36</v>
      </c>
      <c r="N432" s="30" t="s">
        <v>109</v>
      </c>
      <c r="O432" s="30">
        <v>3.9457200000000001</v>
      </c>
    </row>
    <row r="433" spans="1:15">
      <c r="A433" s="30" t="s">
        <v>99</v>
      </c>
      <c r="B433" s="30" t="s">
        <v>100</v>
      </c>
      <c r="C433" s="30" t="s">
        <v>2</v>
      </c>
      <c r="D433" s="30">
        <v>158</v>
      </c>
      <c r="E433" s="30" t="s">
        <v>101</v>
      </c>
      <c r="F433" s="30" t="s">
        <v>102</v>
      </c>
      <c r="G433" s="30" t="s">
        <v>103</v>
      </c>
      <c r="H433" s="30" t="s">
        <v>104</v>
      </c>
      <c r="I433" s="30" t="s">
        <v>105</v>
      </c>
      <c r="J433" s="30" t="s">
        <v>106</v>
      </c>
      <c r="K433" s="30" t="s">
        <v>611</v>
      </c>
      <c r="L433" s="30" t="s">
        <v>610</v>
      </c>
      <c r="M433" s="30" t="s">
        <v>36</v>
      </c>
      <c r="N433" s="30" t="s">
        <v>109</v>
      </c>
      <c r="O433" s="30">
        <v>3.8948900000000002</v>
      </c>
    </row>
    <row r="434" spans="1:15">
      <c r="A434" s="30" t="s">
        <v>99</v>
      </c>
      <c r="B434" s="30" t="s">
        <v>100</v>
      </c>
      <c r="C434" s="30" t="s">
        <v>2</v>
      </c>
      <c r="D434" s="30">
        <v>158</v>
      </c>
      <c r="E434" s="30" t="s">
        <v>101</v>
      </c>
      <c r="F434" s="30" t="s">
        <v>102</v>
      </c>
      <c r="G434" s="30" t="s">
        <v>103</v>
      </c>
      <c r="H434" s="30" t="s">
        <v>104</v>
      </c>
      <c r="I434" s="30" t="s">
        <v>105</v>
      </c>
      <c r="J434" s="30" t="s">
        <v>106</v>
      </c>
      <c r="K434" s="30" t="s">
        <v>609</v>
      </c>
      <c r="L434" s="30" t="s">
        <v>608</v>
      </c>
      <c r="M434" s="30" t="s">
        <v>36</v>
      </c>
      <c r="N434" s="30" t="s">
        <v>109</v>
      </c>
      <c r="O434" s="30">
        <v>3.89967</v>
      </c>
    </row>
    <row r="435" spans="1:15">
      <c r="A435" s="30" t="s">
        <v>99</v>
      </c>
      <c r="B435" s="30" t="s">
        <v>100</v>
      </c>
      <c r="C435" s="30" t="s">
        <v>2</v>
      </c>
      <c r="D435" s="30">
        <v>158</v>
      </c>
      <c r="E435" s="30" t="s">
        <v>101</v>
      </c>
      <c r="F435" s="30" t="s">
        <v>102</v>
      </c>
      <c r="G435" s="30" t="s">
        <v>103</v>
      </c>
      <c r="H435" s="30" t="s">
        <v>104</v>
      </c>
      <c r="I435" s="30" t="s">
        <v>105</v>
      </c>
      <c r="J435" s="30" t="s">
        <v>106</v>
      </c>
      <c r="K435" s="30" t="s">
        <v>607</v>
      </c>
      <c r="L435" s="30" t="s">
        <v>606</v>
      </c>
      <c r="M435" s="30" t="s">
        <v>36</v>
      </c>
      <c r="N435" s="30" t="s">
        <v>109</v>
      </c>
      <c r="O435" s="30">
        <v>3.2763200000000001</v>
      </c>
    </row>
    <row r="436" spans="1:15">
      <c r="A436" s="30" t="s">
        <v>99</v>
      </c>
      <c r="B436" s="30" t="s">
        <v>100</v>
      </c>
      <c r="C436" s="30" t="s">
        <v>2</v>
      </c>
      <c r="D436" s="30">
        <v>158</v>
      </c>
      <c r="E436" s="30" t="s">
        <v>101</v>
      </c>
      <c r="F436" s="30" t="s">
        <v>102</v>
      </c>
      <c r="G436" s="30" t="s">
        <v>103</v>
      </c>
      <c r="H436" s="30" t="s">
        <v>104</v>
      </c>
      <c r="I436" s="30" t="s">
        <v>105</v>
      </c>
      <c r="J436" s="30" t="s">
        <v>106</v>
      </c>
      <c r="K436" s="30" t="s">
        <v>605</v>
      </c>
      <c r="L436" s="30" t="s">
        <v>604</v>
      </c>
      <c r="M436" s="30" t="s">
        <v>36</v>
      </c>
      <c r="N436" s="30" t="s">
        <v>109</v>
      </c>
      <c r="O436" s="30">
        <v>3.2418499999999901</v>
      </c>
    </row>
    <row r="437" spans="1:15">
      <c r="A437" s="30" t="s">
        <v>99</v>
      </c>
      <c r="B437" s="30" t="s">
        <v>100</v>
      </c>
      <c r="C437" s="30" t="s">
        <v>2</v>
      </c>
      <c r="D437" s="30">
        <v>158</v>
      </c>
      <c r="E437" s="30" t="s">
        <v>101</v>
      </c>
      <c r="F437" s="30" t="s">
        <v>102</v>
      </c>
      <c r="G437" s="30" t="s">
        <v>103</v>
      </c>
      <c r="H437" s="30" t="s">
        <v>104</v>
      </c>
      <c r="I437" s="30" t="s">
        <v>105</v>
      </c>
      <c r="J437" s="30" t="s">
        <v>106</v>
      </c>
      <c r="K437" s="30" t="s">
        <v>603</v>
      </c>
      <c r="L437" s="30" t="s">
        <v>602</v>
      </c>
      <c r="M437" s="30" t="s">
        <v>36</v>
      </c>
      <c r="N437" s="30" t="s">
        <v>109</v>
      </c>
      <c r="O437" s="30">
        <v>3.1785700000000001</v>
      </c>
    </row>
    <row r="438" spans="1:15">
      <c r="A438" s="30" t="s">
        <v>99</v>
      </c>
      <c r="B438" s="30" t="s">
        <v>100</v>
      </c>
      <c r="C438" s="30" t="s">
        <v>2</v>
      </c>
      <c r="D438" s="30">
        <v>158</v>
      </c>
      <c r="E438" s="30" t="s">
        <v>101</v>
      </c>
      <c r="F438" s="30" t="s">
        <v>102</v>
      </c>
      <c r="G438" s="30" t="s">
        <v>103</v>
      </c>
      <c r="H438" s="30" t="s">
        <v>104</v>
      </c>
      <c r="I438" s="30" t="s">
        <v>105</v>
      </c>
      <c r="J438" s="30" t="s">
        <v>106</v>
      </c>
      <c r="K438" s="30" t="s">
        <v>601</v>
      </c>
      <c r="L438" s="30" t="s">
        <v>600</v>
      </c>
      <c r="M438" s="30" t="s">
        <v>36</v>
      </c>
      <c r="N438" s="30" t="s">
        <v>109</v>
      </c>
      <c r="O438" s="30">
        <v>3.2065999999999901</v>
      </c>
    </row>
    <row r="439" spans="1:15">
      <c r="A439" s="30" t="s">
        <v>99</v>
      </c>
      <c r="B439" s="30" t="s">
        <v>100</v>
      </c>
      <c r="C439" s="30" t="s">
        <v>2</v>
      </c>
      <c r="D439" s="30">
        <v>158</v>
      </c>
      <c r="E439" s="30" t="s">
        <v>101</v>
      </c>
      <c r="F439" s="30" t="s">
        <v>102</v>
      </c>
      <c r="G439" s="30" t="s">
        <v>103</v>
      </c>
      <c r="H439" s="30" t="s">
        <v>104</v>
      </c>
      <c r="I439" s="30" t="s">
        <v>105</v>
      </c>
      <c r="J439" s="30" t="s">
        <v>106</v>
      </c>
      <c r="K439" s="30" t="s">
        <v>599</v>
      </c>
      <c r="L439" s="30" t="s">
        <v>598</v>
      </c>
      <c r="M439" s="30" t="s">
        <v>36</v>
      </c>
      <c r="N439" s="30" t="s">
        <v>109</v>
      </c>
      <c r="O439" s="30">
        <v>3.2142900000000001</v>
      </c>
    </row>
    <row r="440" spans="1:15">
      <c r="A440" s="30" t="s">
        <v>99</v>
      </c>
      <c r="B440" s="30" t="s">
        <v>100</v>
      </c>
      <c r="C440" s="30" t="s">
        <v>2</v>
      </c>
      <c r="D440" s="30">
        <v>158</v>
      </c>
      <c r="E440" s="30" t="s">
        <v>101</v>
      </c>
      <c r="F440" s="30" t="s">
        <v>102</v>
      </c>
      <c r="G440" s="30" t="s">
        <v>103</v>
      </c>
      <c r="H440" s="30" t="s">
        <v>104</v>
      </c>
      <c r="I440" s="30" t="s">
        <v>105</v>
      </c>
      <c r="J440" s="30" t="s">
        <v>106</v>
      </c>
      <c r="K440" s="30" t="s">
        <v>597</v>
      </c>
      <c r="L440" s="30" t="s">
        <v>596</v>
      </c>
      <c r="M440" s="30" t="s">
        <v>36</v>
      </c>
      <c r="N440" s="30" t="s">
        <v>109</v>
      </c>
      <c r="O440" s="30">
        <v>3.26277999999999</v>
      </c>
    </row>
    <row r="441" spans="1:15">
      <c r="A441" s="30" t="s">
        <v>99</v>
      </c>
      <c r="B441" s="30" t="s">
        <v>100</v>
      </c>
      <c r="C441" s="30" t="s">
        <v>2</v>
      </c>
      <c r="D441" s="30">
        <v>158</v>
      </c>
      <c r="E441" s="30" t="s">
        <v>101</v>
      </c>
      <c r="F441" s="30" t="s">
        <v>102</v>
      </c>
      <c r="G441" s="30" t="s">
        <v>103</v>
      </c>
      <c r="H441" s="30" t="s">
        <v>104</v>
      </c>
      <c r="I441" s="30" t="s">
        <v>105</v>
      </c>
      <c r="J441" s="30" t="s">
        <v>106</v>
      </c>
      <c r="K441" s="30" t="s">
        <v>595</v>
      </c>
      <c r="L441" s="30" t="s">
        <v>594</v>
      </c>
      <c r="M441" s="30" t="s">
        <v>36</v>
      </c>
      <c r="N441" s="30" t="s">
        <v>109</v>
      </c>
      <c r="O441" s="30">
        <v>3.1292599999999902</v>
      </c>
    </row>
    <row r="442" spans="1:15">
      <c r="A442" s="30" t="s">
        <v>99</v>
      </c>
      <c r="B442" s="30" t="s">
        <v>100</v>
      </c>
      <c r="C442" s="30" t="s">
        <v>2</v>
      </c>
      <c r="D442" s="30">
        <v>158</v>
      </c>
      <c r="E442" s="30" t="s">
        <v>101</v>
      </c>
      <c r="F442" s="30" t="s">
        <v>102</v>
      </c>
      <c r="G442" s="30" t="s">
        <v>103</v>
      </c>
      <c r="H442" s="30" t="s">
        <v>104</v>
      </c>
      <c r="I442" s="30" t="s">
        <v>105</v>
      </c>
      <c r="J442" s="30" t="s">
        <v>106</v>
      </c>
      <c r="K442" s="30" t="s">
        <v>593</v>
      </c>
      <c r="L442" s="30" t="s">
        <v>592</v>
      </c>
      <c r="M442" s="30" t="s">
        <v>36</v>
      </c>
      <c r="N442" s="30" t="s">
        <v>109</v>
      </c>
      <c r="O442" s="30">
        <v>2.8578100000000002</v>
      </c>
    </row>
    <row r="443" spans="1:15">
      <c r="A443" s="30" t="s">
        <v>99</v>
      </c>
      <c r="B443" s="30" t="s">
        <v>100</v>
      </c>
      <c r="C443" s="30" t="s">
        <v>2</v>
      </c>
      <c r="D443" s="30">
        <v>158</v>
      </c>
      <c r="E443" s="30" t="s">
        <v>101</v>
      </c>
      <c r="F443" s="30" t="s">
        <v>102</v>
      </c>
      <c r="G443" s="30" t="s">
        <v>103</v>
      </c>
      <c r="H443" s="30" t="s">
        <v>104</v>
      </c>
      <c r="I443" s="30" t="s">
        <v>105</v>
      </c>
      <c r="J443" s="30" t="s">
        <v>106</v>
      </c>
      <c r="K443" s="30" t="s">
        <v>591</v>
      </c>
      <c r="L443" s="30" t="s">
        <v>590</v>
      </c>
      <c r="M443" s="30" t="s">
        <v>36</v>
      </c>
      <c r="N443" s="30" t="s">
        <v>109</v>
      </c>
      <c r="O443" s="30">
        <v>2.5078100000000001</v>
      </c>
    </row>
    <row r="444" spans="1:15">
      <c r="A444" s="30" t="s">
        <v>99</v>
      </c>
      <c r="B444" s="30" t="s">
        <v>100</v>
      </c>
      <c r="C444" s="30" t="s">
        <v>2</v>
      </c>
      <c r="D444" s="30">
        <v>158</v>
      </c>
      <c r="E444" s="30" t="s">
        <v>101</v>
      </c>
      <c r="F444" s="30" t="s">
        <v>102</v>
      </c>
      <c r="G444" s="30" t="s">
        <v>103</v>
      </c>
      <c r="H444" s="30" t="s">
        <v>104</v>
      </c>
      <c r="I444" s="30" t="s">
        <v>105</v>
      </c>
      <c r="J444" s="30" t="s">
        <v>106</v>
      </c>
      <c r="K444" s="30" t="s">
        <v>589</v>
      </c>
      <c r="L444" s="30" t="s">
        <v>588</v>
      </c>
      <c r="M444" s="30" t="s">
        <v>36</v>
      </c>
      <c r="N444" s="30" t="s">
        <v>109</v>
      </c>
      <c r="O444" s="30">
        <v>2.4953099999999901</v>
      </c>
    </row>
    <row r="445" spans="1:15">
      <c r="A445" s="30" t="s">
        <v>99</v>
      </c>
      <c r="B445" s="30" t="s">
        <v>100</v>
      </c>
      <c r="C445" s="30" t="s">
        <v>2</v>
      </c>
      <c r="D445" s="30">
        <v>158</v>
      </c>
      <c r="E445" s="30" t="s">
        <v>101</v>
      </c>
      <c r="F445" s="30" t="s">
        <v>102</v>
      </c>
      <c r="G445" s="30" t="s">
        <v>103</v>
      </c>
      <c r="H445" s="30" t="s">
        <v>104</v>
      </c>
      <c r="I445" s="30" t="s">
        <v>105</v>
      </c>
      <c r="J445" s="30" t="s">
        <v>106</v>
      </c>
      <c r="K445" s="30" t="s">
        <v>587</v>
      </c>
      <c r="L445" s="30" t="s">
        <v>586</v>
      </c>
      <c r="M445" s="30" t="s">
        <v>36</v>
      </c>
      <c r="N445" s="30" t="s">
        <v>109</v>
      </c>
      <c r="O445" s="30">
        <v>2.4419599999999901</v>
      </c>
    </row>
    <row r="446" spans="1:15">
      <c r="A446" s="30" t="s">
        <v>99</v>
      </c>
      <c r="B446" s="30" t="s">
        <v>100</v>
      </c>
      <c r="C446" s="30" t="s">
        <v>2</v>
      </c>
      <c r="D446" s="30">
        <v>158</v>
      </c>
      <c r="E446" s="30" t="s">
        <v>101</v>
      </c>
      <c r="F446" s="30" t="s">
        <v>102</v>
      </c>
      <c r="G446" s="30" t="s">
        <v>103</v>
      </c>
      <c r="H446" s="30" t="s">
        <v>104</v>
      </c>
      <c r="I446" s="30" t="s">
        <v>105</v>
      </c>
      <c r="J446" s="30" t="s">
        <v>106</v>
      </c>
      <c r="K446" s="30" t="s">
        <v>585</v>
      </c>
      <c r="L446" s="30" t="s">
        <v>584</v>
      </c>
      <c r="M446" s="30" t="s">
        <v>36</v>
      </c>
      <c r="N446" s="30" t="s">
        <v>109</v>
      </c>
      <c r="O446" s="30">
        <v>2.3312499999999901</v>
      </c>
    </row>
    <row r="447" spans="1:15">
      <c r="A447" s="30" t="s">
        <v>99</v>
      </c>
      <c r="B447" s="30" t="s">
        <v>100</v>
      </c>
      <c r="C447" s="30" t="s">
        <v>2</v>
      </c>
      <c r="D447" s="30">
        <v>158</v>
      </c>
      <c r="E447" s="30" t="s">
        <v>101</v>
      </c>
      <c r="F447" s="30" t="s">
        <v>102</v>
      </c>
      <c r="G447" s="30" t="s">
        <v>103</v>
      </c>
      <c r="H447" s="30" t="s">
        <v>104</v>
      </c>
      <c r="I447" s="30" t="s">
        <v>105</v>
      </c>
      <c r="J447" s="30" t="s">
        <v>106</v>
      </c>
      <c r="K447" s="30" t="s">
        <v>583</v>
      </c>
      <c r="L447" s="30" t="s">
        <v>582</v>
      </c>
      <c r="M447" s="30" t="s">
        <v>36</v>
      </c>
      <c r="N447" s="30" t="s">
        <v>109</v>
      </c>
      <c r="O447" s="30">
        <v>2.2401300000000002</v>
      </c>
    </row>
    <row r="448" spans="1:15">
      <c r="A448" s="30" t="s">
        <v>99</v>
      </c>
      <c r="B448" s="30" t="s">
        <v>100</v>
      </c>
      <c r="C448" s="30" t="s">
        <v>2</v>
      </c>
      <c r="D448" s="30">
        <v>158</v>
      </c>
      <c r="E448" s="30" t="s">
        <v>101</v>
      </c>
      <c r="F448" s="30" t="s">
        <v>102</v>
      </c>
      <c r="G448" s="30" t="s">
        <v>103</v>
      </c>
      <c r="H448" s="30" t="s">
        <v>104</v>
      </c>
      <c r="I448" s="30" t="s">
        <v>105</v>
      </c>
      <c r="J448" s="30" t="s">
        <v>106</v>
      </c>
      <c r="K448" s="30" t="s">
        <v>581</v>
      </c>
      <c r="L448" s="30" t="s">
        <v>580</v>
      </c>
      <c r="M448" s="30" t="s">
        <v>36</v>
      </c>
      <c r="N448" s="30" t="s">
        <v>109</v>
      </c>
      <c r="O448" s="30">
        <v>2.25</v>
      </c>
    </row>
    <row r="449" spans="1:15">
      <c r="A449" s="30" t="s">
        <v>99</v>
      </c>
      <c r="B449" s="30" t="s">
        <v>100</v>
      </c>
      <c r="C449" s="30" t="s">
        <v>2</v>
      </c>
      <c r="D449" s="30">
        <v>158</v>
      </c>
      <c r="E449" s="30" t="s">
        <v>101</v>
      </c>
      <c r="F449" s="30" t="s">
        <v>102</v>
      </c>
      <c r="G449" s="30" t="s">
        <v>103</v>
      </c>
      <c r="H449" s="30" t="s">
        <v>104</v>
      </c>
      <c r="I449" s="30" t="s">
        <v>105</v>
      </c>
      <c r="J449" s="30" t="s">
        <v>106</v>
      </c>
      <c r="K449" s="30" t="s">
        <v>579</v>
      </c>
      <c r="L449" s="30" t="s">
        <v>578</v>
      </c>
      <c r="M449" s="30" t="s">
        <v>36</v>
      </c>
      <c r="N449" s="30" t="s">
        <v>109</v>
      </c>
      <c r="O449" s="30">
        <v>2.1749999999999901</v>
      </c>
    </row>
    <row r="450" spans="1:15">
      <c r="A450" s="30" t="s">
        <v>99</v>
      </c>
      <c r="B450" s="30" t="s">
        <v>100</v>
      </c>
      <c r="C450" s="30" t="s">
        <v>2</v>
      </c>
      <c r="D450" s="30">
        <v>158</v>
      </c>
      <c r="E450" s="30" t="s">
        <v>101</v>
      </c>
      <c r="F450" s="30" t="s">
        <v>102</v>
      </c>
      <c r="G450" s="30" t="s">
        <v>103</v>
      </c>
      <c r="H450" s="30" t="s">
        <v>104</v>
      </c>
      <c r="I450" s="30" t="s">
        <v>105</v>
      </c>
      <c r="J450" s="30" t="s">
        <v>106</v>
      </c>
      <c r="K450" s="30" t="s">
        <v>577</v>
      </c>
      <c r="L450" s="30" t="s">
        <v>576</v>
      </c>
      <c r="M450" s="30" t="s">
        <v>36</v>
      </c>
      <c r="N450" s="30" t="s">
        <v>109</v>
      </c>
      <c r="O450" s="30">
        <v>2.0904600000000002</v>
      </c>
    </row>
    <row r="451" spans="1:15">
      <c r="A451" s="30" t="s">
        <v>99</v>
      </c>
      <c r="B451" s="30" t="s">
        <v>100</v>
      </c>
      <c r="C451" s="30" t="s">
        <v>2</v>
      </c>
      <c r="D451" s="30">
        <v>158</v>
      </c>
      <c r="E451" s="30" t="s">
        <v>101</v>
      </c>
      <c r="F451" s="30" t="s">
        <v>102</v>
      </c>
      <c r="G451" s="30" t="s">
        <v>103</v>
      </c>
      <c r="H451" s="30" t="s">
        <v>104</v>
      </c>
      <c r="I451" s="30" t="s">
        <v>105</v>
      </c>
      <c r="J451" s="30" t="s">
        <v>106</v>
      </c>
      <c r="K451" s="30" t="s">
        <v>575</v>
      </c>
      <c r="L451" s="30" t="s">
        <v>574</v>
      </c>
      <c r="M451" s="30" t="s">
        <v>36</v>
      </c>
      <c r="N451" s="30" t="s">
        <v>109</v>
      </c>
      <c r="O451" s="30">
        <v>2.0625</v>
      </c>
    </row>
    <row r="452" spans="1:15">
      <c r="A452" s="30" t="s">
        <v>99</v>
      </c>
      <c r="B452" s="30" t="s">
        <v>100</v>
      </c>
      <c r="C452" s="30" t="s">
        <v>2</v>
      </c>
      <c r="D452" s="30">
        <v>158</v>
      </c>
      <c r="E452" s="30" t="s">
        <v>101</v>
      </c>
      <c r="F452" s="30" t="s">
        <v>102</v>
      </c>
      <c r="G452" s="30" t="s">
        <v>103</v>
      </c>
      <c r="H452" s="30" t="s">
        <v>104</v>
      </c>
      <c r="I452" s="30" t="s">
        <v>105</v>
      </c>
      <c r="J452" s="30" t="s">
        <v>106</v>
      </c>
      <c r="K452" s="30" t="s">
        <v>573</v>
      </c>
      <c r="L452" s="30" t="s">
        <v>572</v>
      </c>
      <c r="M452" s="30" t="s">
        <v>36</v>
      </c>
      <c r="N452" s="30" t="s">
        <v>109</v>
      </c>
      <c r="O452" s="30">
        <v>2.0818500000000002</v>
      </c>
    </row>
    <row r="453" spans="1:15">
      <c r="A453" s="30" t="s">
        <v>99</v>
      </c>
      <c r="B453" s="30" t="s">
        <v>100</v>
      </c>
      <c r="C453" s="30" t="s">
        <v>2</v>
      </c>
      <c r="D453" s="30">
        <v>158</v>
      </c>
      <c r="E453" s="30" t="s">
        <v>101</v>
      </c>
      <c r="F453" s="30" t="s">
        <v>102</v>
      </c>
      <c r="G453" s="30" t="s">
        <v>103</v>
      </c>
      <c r="H453" s="30" t="s">
        <v>104</v>
      </c>
      <c r="I453" s="30" t="s">
        <v>105</v>
      </c>
      <c r="J453" s="30" t="s">
        <v>106</v>
      </c>
      <c r="K453" s="30" t="s">
        <v>571</v>
      </c>
      <c r="L453" s="30" t="s">
        <v>570</v>
      </c>
      <c r="M453" s="30" t="s">
        <v>36</v>
      </c>
      <c r="N453" s="30" t="s">
        <v>109</v>
      </c>
      <c r="O453" s="30">
        <v>2.13043</v>
      </c>
    </row>
    <row r="454" spans="1:15">
      <c r="A454" s="30" t="s">
        <v>99</v>
      </c>
      <c r="B454" s="30" t="s">
        <v>100</v>
      </c>
      <c r="C454" s="30" t="s">
        <v>2</v>
      </c>
      <c r="D454" s="30">
        <v>158</v>
      </c>
      <c r="E454" s="30" t="s">
        <v>101</v>
      </c>
      <c r="F454" s="30" t="s">
        <v>102</v>
      </c>
      <c r="G454" s="30" t="s">
        <v>103</v>
      </c>
      <c r="H454" s="30" t="s">
        <v>104</v>
      </c>
      <c r="I454" s="30" t="s">
        <v>105</v>
      </c>
      <c r="J454" s="30" t="s">
        <v>106</v>
      </c>
      <c r="K454" s="30" t="s">
        <v>569</v>
      </c>
      <c r="L454" s="30" t="s">
        <v>568</v>
      </c>
      <c r="M454" s="30" t="s">
        <v>36</v>
      </c>
      <c r="N454" s="30" t="s">
        <v>109</v>
      </c>
      <c r="O454" s="30">
        <v>2.18906</v>
      </c>
    </row>
    <row r="455" spans="1:15">
      <c r="A455" s="30" t="s">
        <v>99</v>
      </c>
      <c r="B455" s="30" t="s">
        <v>100</v>
      </c>
      <c r="C455" s="30" t="s">
        <v>2</v>
      </c>
      <c r="D455" s="30">
        <v>158</v>
      </c>
      <c r="E455" s="30" t="s">
        <v>101</v>
      </c>
      <c r="F455" s="30" t="s">
        <v>102</v>
      </c>
      <c r="G455" s="30" t="s">
        <v>103</v>
      </c>
      <c r="H455" s="30" t="s">
        <v>104</v>
      </c>
      <c r="I455" s="30" t="s">
        <v>105</v>
      </c>
      <c r="J455" s="30" t="s">
        <v>106</v>
      </c>
      <c r="K455" s="30" t="s">
        <v>567</v>
      </c>
      <c r="L455" s="30" t="s">
        <v>566</v>
      </c>
      <c r="M455" s="30" t="s">
        <v>36</v>
      </c>
      <c r="N455" s="30" t="s">
        <v>109</v>
      </c>
      <c r="O455" s="30">
        <v>2.2374999999999901</v>
      </c>
    </row>
    <row r="456" spans="1:15">
      <c r="A456" s="30" t="s">
        <v>99</v>
      </c>
      <c r="B456" s="30" t="s">
        <v>100</v>
      </c>
      <c r="C456" s="30" t="s">
        <v>2</v>
      </c>
      <c r="D456" s="30">
        <v>158</v>
      </c>
      <c r="E456" s="30" t="s">
        <v>101</v>
      </c>
      <c r="F456" s="30" t="s">
        <v>102</v>
      </c>
      <c r="G456" s="30" t="s">
        <v>103</v>
      </c>
      <c r="H456" s="30" t="s">
        <v>104</v>
      </c>
      <c r="I456" s="30" t="s">
        <v>105</v>
      </c>
      <c r="J456" s="30" t="s">
        <v>106</v>
      </c>
      <c r="K456" s="30" t="s">
        <v>565</v>
      </c>
      <c r="L456" s="30" t="s">
        <v>564</v>
      </c>
      <c r="M456" s="30" t="s">
        <v>36</v>
      </c>
      <c r="N456" s="30" t="s">
        <v>109</v>
      </c>
      <c r="O456" s="30">
        <v>2.26718999999999</v>
      </c>
    </row>
    <row r="457" spans="1:15">
      <c r="A457" s="30" t="s">
        <v>99</v>
      </c>
      <c r="B457" s="30" t="s">
        <v>100</v>
      </c>
      <c r="C457" s="30" t="s">
        <v>2</v>
      </c>
      <c r="D457" s="30">
        <v>158</v>
      </c>
      <c r="E457" s="30" t="s">
        <v>101</v>
      </c>
      <c r="F457" s="30" t="s">
        <v>102</v>
      </c>
      <c r="G457" s="30" t="s">
        <v>103</v>
      </c>
      <c r="H457" s="30" t="s">
        <v>104</v>
      </c>
      <c r="I457" s="30" t="s">
        <v>105</v>
      </c>
      <c r="J457" s="30" t="s">
        <v>106</v>
      </c>
      <c r="K457" s="30" t="s">
        <v>563</v>
      </c>
      <c r="L457" s="30" t="s">
        <v>562</v>
      </c>
      <c r="M457" s="30" t="s">
        <v>36</v>
      </c>
      <c r="N457" s="30" t="s">
        <v>109</v>
      </c>
      <c r="O457" s="30">
        <v>2.29314999999999</v>
      </c>
    </row>
    <row r="458" spans="1:15">
      <c r="A458" s="30" t="s">
        <v>99</v>
      </c>
      <c r="B458" s="30" t="s">
        <v>100</v>
      </c>
      <c r="C458" s="30" t="s">
        <v>2</v>
      </c>
      <c r="D458" s="30">
        <v>158</v>
      </c>
      <c r="E458" s="30" t="s">
        <v>101</v>
      </c>
      <c r="F458" s="30" t="s">
        <v>102</v>
      </c>
      <c r="G458" s="30" t="s">
        <v>103</v>
      </c>
      <c r="H458" s="30" t="s">
        <v>104</v>
      </c>
      <c r="I458" s="30" t="s">
        <v>105</v>
      </c>
      <c r="J458" s="30" t="s">
        <v>106</v>
      </c>
      <c r="K458" s="30" t="s">
        <v>561</v>
      </c>
      <c r="L458" s="30" t="s">
        <v>560</v>
      </c>
      <c r="M458" s="30" t="s">
        <v>36</v>
      </c>
      <c r="N458" s="30" t="s">
        <v>109</v>
      </c>
      <c r="O458" s="30">
        <v>2.25</v>
      </c>
    </row>
    <row r="459" spans="1:15">
      <c r="A459" s="30" t="s">
        <v>99</v>
      </c>
      <c r="B459" s="30" t="s">
        <v>100</v>
      </c>
      <c r="C459" s="30" t="s">
        <v>2</v>
      </c>
      <c r="D459" s="30">
        <v>158</v>
      </c>
      <c r="E459" s="30" t="s">
        <v>101</v>
      </c>
      <c r="F459" s="30" t="s">
        <v>102</v>
      </c>
      <c r="G459" s="30" t="s">
        <v>103</v>
      </c>
      <c r="H459" s="30" t="s">
        <v>104</v>
      </c>
      <c r="I459" s="30" t="s">
        <v>105</v>
      </c>
      <c r="J459" s="30" t="s">
        <v>106</v>
      </c>
      <c r="K459" s="30" t="s">
        <v>559</v>
      </c>
      <c r="L459" s="30" t="s">
        <v>558</v>
      </c>
      <c r="M459" s="30" t="s">
        <v>36</v>
      </c>
      <c r="N459" s="30" t="s">
        <v>109</v>
      </c>
      <c r="O459" s="30">
        <v>2.21719</v>
      </c>
    </row>
    <row r="460" spans="1:15">
      <c r="A460" s="30" t="s">
        <v>99</v>
      </c>
      <c r="B460" s="30" t="s">
        <v>100</v>
      </c>
      <c r="C460" s="30" t="s">
        <v>2</v>
      </c>
      <c r="D460" s="30">
        <v>158</v>
      </c>
      <c r="E460" s="30" t="s">
        <v>101</v>
      </c>
      <c r="F460" s="30" t="s">
        <v>102</v>
      </c>
      <c r="G460" s="30" t="s">
        <v>103</v>
      </c>
      <c r="H460" s="30" t="s">
        <v>104</v>
      </c>
      <c r="I460" s="30" t="s">
        <v>105</v>
      </c>
      <c r="J460" s="30" t="s">
        <v>106</v>
      </c>
      <c r="K460" s="30" t="s">
        <v>557</v>
      </c>
      <c r="L460" s="30" t="s">
        <v>556</v>
      </c>
      <c r="M460" s="30" t="s">
        <v>36</v>
      </c>
      <c r="N460" s="30" t="s">
        <v>109</v>
      </c>
      <c r="O460" s="30">
        <v>2.18892</v>
      </c>
    </row>
    <row r="461" spans="1:15">
      <c r="A461" s="30" t="s">
        <v>99</v>
      </c>
      <c r="B461" s="30" t="s">
        <v>100</v>
      </c>
      <c r="C461" s="30" t="s">
        <v>2</v>
      </c>
      <c r="D461" s="30">
        <v>158</v>
      </c>
      <c r="E461" s="30" t="s">
        <v>101</v>
      </c>
      <c r="F461" s="30" t="s">
        <v>102</v>
      </c>
      <c r="G461" s="30" t="s">
        <v>103</v>
      </c>
      <c r="H461" s="30" t="s">
        <v>104</v>
      </c>
      <c r="I461" s="30" t="s">
        <v>105</v>
      </c>
      <c r="J461" s="30" t="s">
        <v>106</v>
      </c>
      <c r="K461" s="30" t="s">
        <v>555</v>
      </c>
      <c r="L461" s="30" t="s">
        <v>554</v>
      </c>
      <c r="M461" s="30" t="s">
        <v>36</v>
      </c>
      <c r="N461" s="30" t="s">
        <v>109</v>
      </c>
      <c r="O461" s="30">
        <v>1.5249999999999899</v>
      </c>
    </row>
    <row r="462" spans="1:15">
      <c r="A462" s="30" t="s">
        <v>99</v>
      </c>
      <c r="B462" s="30" t="s">
        <v>100</v>
      </c>
      <c r="C462" s="30" t="s">
        <v>2</v>
      </c>
      <c r="D462" s="30">
        <v>158</v>
      </c>
      <c r="E462" s="30" t="s">
        <v>101</v>
      </c>
      <c r="F462" s="30" t="s">
        <v>102</v>
      </c>
      <c r="G462" s="30" t="s">
        <v>103</v>
      </c>
      <c r="H462" s="30" t="s">
        <v>104</v>
      </c>
      <c r="I462" s="30" t="s">
        <v>105</v>
      </c>
      <c r="J462" s="30" t="s">
        <v>106</v>
      </c>
      <c r="K462" s="30" t="s">
        <v>553</v>
      </c>
      <c r="L462" s="30" t="s">
        <v>552</v>
      </c>
      <c r="M462" s="30" t="s">
        <v>36</v>
      </c>
      <c r="N462" s="30" t="s">
        <v>109</v>
      </c>
      <c r="O462" s="30">
        <v>1.3131999999999899</v>
      </c>
    </row>
    <row r="463" spans="1:15">
      <c r="A463" s="30" t="s">
        <v>99</v>
      </c>
      <c r="B463" s="30" t="s">
        <v>100</v>
      </c>
      <c r="C463" s="30" t="s">
        <v>2</v>
      </c>
      <c r="D463" s="30">
        <v>158</v>
      </c>
      <c r="E463" s="30" t="s">
        <v>101</v>
      </c>
      <c r="F463" s="30" t="s">
        <v>102</v>
      </c>
      <c r="G463" s="30" t="s">
        <v>103</v>
      </c>
      <c r="H463" s="30" t="s">
        <v>104</v>
      </c>
      <c r="I463" s="30" t="s">
        <v>105</v>
      </c>
      <c r="J463" s="30" t="s">
        <v>106</v>
      </c>
      <c r="K463" s="30" t="s">
        <v>551</v>
      </c>
      <c r="L463" s="30" t="s">
        <v>550</v>
      </c>
      <c r="M463" s="30" t="s">
        <v>36</v>
      </c>
      <c r="N463" s="30" t="s">
        <v>109</v>
      </c>
      <c r="O463" s="30">
        <v>1.2790999999999899</v>
      </c>
    </row>
    <row r="464" spans="1:15">
      <c r="A464" s="30" t="s">
        <v>99</v>
      </c>
      <c r="B464" s="30" t="s">
        <v>100</v>
      </c>
      <c r="C464" s="30" t="s">
        <v>2</v>
      </c>
      <c r="D464" s="30">
        <v>158</v>
      </c>
      <c r="E464" s="30" t="s">
        <v>101</v>
      </c>
      <c r="F464" s="30" t="s">
        <v>102</v>
      </c>
      <c r="G464" s="30" t="s">
        <v>103</v>
      </c>
      <c r="H464" s="30" t="s">
        <v>104</v>
      </c>
      <c r="I464" s="30" t="s">
        <v>105</v>
      </c>
      <c r="J464" s="30" t="s">
        <v>106</v>
      </c>
      <c r="K464" s="30" t="s">
        <v>549</v>
      </c>
      <c r="L464" s="30" t="s">
        <v>548</v>
      </c>
      <c r="M464" s="30" t="s">
        <v>36</v>
      </c>
      <c r="N464" s="30" t="s">
        <v>109</v>
      </c>
      <c r="O464" s="30">
        <v>0.94669999999999899</v>
      </c>
    </row>
    <row r="465" spans="1:15">
      <c r="A465" s="30" t="s">
        <v>99</v>
      </c>
      <c r="B465" s="30" t="s">
        <v>100</v>
      </c>
      <c r="C465" s="30" t="s">
        <v>2</v>
      </c>
      <c r="D465" s="30">
        <v>158</v>
      </c>
      <c r="E465" s="30" t="s">
        <v>101</v>
      </c>
      <c r="F465" s="30" t="s">
        <v>102</v>
      </c>
      <c r="G465" s="30" t="s">
        <v>103</v>
      </c>
      <c r="H465" s="30" t="s">
        <v>104</v>
      </c>
      <c r="I465" s="30" t="s">
        <v>105</v>
      </c>
      <c r="J465" s="30" t="s">
        <v>106</v>
      </c>
      <c r="K465" s="30" t="s">
        <v>547</v>
      </c>
      <c r="L465" s="30" t="s">
        <v>546</v>
      </c>
      <c r="M465" s="30" t="s">
        <v>36</v>
      </c>
      <c r="N465" s="30" t="s">
        <v>109</v>
      </c>
      <c r="O465" s="30">
        <v>0.88170000000000004</v>
      </c>
    </row>
    <row r="466" spans="1:15">
      <c r="A466" s="30" t="s">
        <v>99</v>
      </c>
      <c r="B466" s="30" t="s">
        <v>100</v>
      </c>
      <c r="C466" s="30" t="s">
        <v>2</v>
      </c>
      <c r="D466" s="30">
        <v>158</v>
      </c>
      <c r="E466" s="30" t="s">
        <v>101</v>
      </c>
      <c r="F466" s="30" t="s">
        <v>102</v>
      </c>
      <c r="G466" s="30" t="s">
        <v>103</v>
      </c>
      <c r="H466" s="30" t="s">
        <v>104</v>
      </c>
      <c r="I466" s="30" t="s">
        <v>105</v>
      </c>
      <c r="J466" s="30" t="s">
        <v>106</v>
      </c>
      <c r="K466" s="30" t="s">
        <v>545</v>
      </c>
      <c r="L466" s="30" t="s">
        <v>544</v>
      </c>
      <c r="M466" s="30" t="s">
        <v>36</v>
      </c>
      <c r="N466" s="30" t="s">
        <v>109</v>
      </c>
      <c r="O466" s="30">
        <v>0.57350000000000001</v>
      </c>
    </row>
    <row r="467" spans="1:15">
      <c r="A467" s="30" t="s">
        <v>99</v>
      </c>
      <c r="B467" s="30" t="s">
        <v>100</v>
      </c>
      <c r="C467" s="30" t="s">
        <v>2</v>
      </c>
      <c r="D467" s="30">
        <v>158</v>
      </c>
      <c r="E467" s="30" t="s">
        <v>101</v>
      </c>
      <c r="F467" s="30" t="s">
        <v>102</v>
      </c>
      <c r="G467" s="30" t="s">
        <v>103</v>
      </c>
      <c r="H467" s="30" t="s">
        <v>104</v>
      </c>
      <c r="I467" s="30" t="s">
        <v>105</v>
      </c>
      <c r="J467" s="30" t="s">
        <v>106</v>
      </c>
      <c r="K467" s="30" t="s">
        <v>543</v>
      </c>
      <c r="L467" s="30" t="s">
        <v>542</v>
      </c>
      <c r="M467" s="30" t="s">
        <v>36</v>
      </c>
      <c r="N467" s="30" t="s">
        <v>109</v>
      </c>
      <c r="O467" s="30">
        <v>0.4667</v>
      </c>
    </row>
    <row r="468" spans="1:15">
      <c r="A468" s="30" t="s">
        <v>99</v>
      </c>
      <c r="B468" s="30" t="s">
        <v>100</v>
      </c>
      <c r="C468" s="30" t="s">
        <v>2</v>
      </c>
      <c r="D468" s="30">
        <v>158</v>
      </c>
      <c r="E468" s="30" t="s">
        <v>101</v>
      </c>
      <c r="F468" s="30" t="s">
        <v>102</v>
      </c>
      <c r="G468" s="30" t="s">
        <v>103</v>
      </c>
      <c r="H468" s="30" t="s">
        <v>104</v>
      </c>
      <c r="I468" s="30" t="s">
        <v>105</v>
      </c>
      <c r="J468" s="30" t="s">
        <v>106</v>
      </c>
      <c r="K468" s="30" t="s">
        <v>541</v>
      </c>
      <c r="L468" s="30" t="s">
        <v>540</v>
      </c>
      <c r="M468" s="30" t="s">
        <v>36</v>
      </c>
      <c r="N468" s="30" t="s">
        <v>109</v>
      </c>
      <c r="O468" s="30">
        <v>0.46050000000000002</v>
      </c>
    </row>
    <row r="469" spans="1:15">
      <c r="A469" s="30" t="s">
        <v>99</v>
      </c>
      <c r="B469" s="30" t="s">
        <v>100</v>
      </c>
      <c r="C469" s="30" t="s">
        <v>2</v>
      </c>
      <c r="D469" s="30">
        <v>158</v>
      </c>
      <c r="E469" s="30" t="s">
        <v>101</v>
      </c>
      <c r="F469" s="30" t="s">
        <v>102</v>
      </c>
      <c r="G469" s="30" t="s">
        <v>103</v>
      </c>
      <c r="H469" s="30" t="s">
        <v>104</v>
      </c>
      <c r="I469" s="30" t="s">
        <v>105</v>
      </c>
      <c r="J469" s="30" t="s">
        <v>106</v>
      </c>
      <c r="K469" s="30" t="s">
        <v>539</v>
      </c>
      <c r="L469" s="30" t="s">
        <v>538</v>
      </c>
      <c r="M469" s="30" t="s">
        <v>36</v>
      </c>
      <c r="N469" s="30" t="s">
        <v>109</v>
      </c>
      <c r="O469" s="30">
        <v>0.45900000000000002</v>
      </c>
    </row>
    <row r="470" spans="1:15">
      <c r="A470" s="30" t="s">
        <v>99</v>
      </c>
      <c r="B470" s="30" t="s">
        <v>100</v>
      </c>
      <c r="C470" s="30" t="s">
        <v>2</v>
      </c>
      <c r="D470" s="30">
        <v>158</v>
      </c>
      <c r="E470" s="30" t="s">
        <v>101</v>
      </c>
      <c r="F470" s="30" t="s">
        <v>102</v>
      </c>
      <c r="G470" s="30" t="s">
        <v>103</v>
      </c>
      <c r="H470" s="30" t="s">
        <v>104</v>
      </c>
      <c r="I470" s="30" t="s">
        <v>105</v>
      </c>
      <c r="J470" s="30" t="s">
        <v>106</v>
      </c>
      <c r="K470" s="30" t="s">
        <v>537</v>
      </c>
      <c r="L470" s="30" t="s">
        <v>536</v>
      </c>
      <c r="M470" s="30" t="s">
        <v>36</v>
      </c>
      <c r="N470" s="30" t="s">
        <v>109</v>
      </c>
      <c r="O470" s="30">
        <v>0.46629999999999899</v>
      </c>
    </row>
    <row r="471" spans="1:15">
      <c r="A471" s="30" t="s">
        <v>99</v>
      </c>
      <c r="B471" s="30" t="s">
        <v>100</v>
      </c>
      <c r="C471" s="30" t="s">
        <v>2</v>
      </c>
      <c r="D471" s="30">
        <v>158</v>
      </c>
      <c r="E471" s="30" t="s">
        <v>101</v>
      </c>
      <c r="F471" s="30" t="s">
        <v>102</v>
      </c>
      <c r="G471" s="30" t="s">
        <v>103</v>
      </c>
      <c r="H471" s="30" t="s">
        <v>104</v>
      </c>
      <c r="I471" s="30" t="s">
        <v>105</v>
      </c>
      <c r="J471" s="30" t="s">
        <v>106</v>
      </c>
      <c r="K471" s="30" t="s">
        <v>535</v>
      </c>
      <c r="L471" s="30" t="s">
        <v>534</v>
      </c>
      <c r="M471" s="30" t="s">
        <v>36</v>
      </c>
      <c r="N471" s="30" t="s">
        <v>109</v>
      </c>
      <c r="O471" s="30">
        <v>0.45800000000000002</v>
      </c>
    </row>
    <row r="472" spans="1:15">
      <c r="A472" s="30" t="s">
        <v>99</v>
      </c>
      <c r="B472" s="30" t="s">
        <v>100</v>
      </c>
      <c r="C472" s="30" t="s">
        <v>2</v>
      </c>
      <c r="D472" s="30">
        <v>158</v>
      </c>
      <c r="E472" s="30" t="s">
        <v>101</v>
      </c>
      <c r="F472" s="30" t="s">
        <v>102</v>
      </c>
      <c r="G472" s="30" t="s">
        <v>103</v>
      </c>
      <c r="H472" s="30" t="s">
        <v>104</v>
      </c>
      <c r="I472" s="30" t="s">
        <v>105</v>
      </c>
      <c r="J472" s="30" t="s">
        <v>106</v>
      </c>
      <c r="K472" s="30" t="s">
        <v>533</v>
      </c>
      <c r="L472" s="30" t="s">
        <v>532</v>
      </c>
      <c r="M472" s="30" t="s">
        <v>36</v>
      </c>
      <c r="N472" s="30" t="s">
        <v>109</v>
      </c>
      <c r="O472" s="30">
        <v>0.45550000000000002</v>
      </c>
    </row>
    <row r="473" spans="1:15">
      <c r="A473" s="30" t="s">
        <v>99</v>
      </c>
      <c r="B473" s="30" t="s">
        <v>100</v>
      </c>
      <c r="C473" s="30" t="s">
        <v>2</v>
      </c>
      <c r="D473" s="30">
        <v>158</v>
      </c>
      <c r="E473" s="30" t="s">
        <v>101</v>
      </c>
      <c r="F473" s="30" t="s">
        <v>102</v>
      </c>
      <c r="G473" s="30" t="s">
        <v>103</v>
      </c>
      <c r="H473" s="30" t="s">
        <v>104</v>
      </c>
      <c r="I473" s="30" t="s">
        <v>105</v>
      </c>
      <c r="J473" s="30" t="s">
        <v>106</v>
      </c>
      <c r="K473" s="30" t="s">
        <v>531</v>
      </c>
      <c r="L473" s="30" t="s">
        <v>530</v>
      </c>
      <c r="M473" s="30" t="s">
        <v>36</v>
      </c>
      <c r="N473" s="30" t="s">
        <v>109</v>
      </c>
      <c r="O473" s="30">
        <v>0.48570000000000002</v>
      </c>
    </row>
    <row r="474" spans="1:15">
      <c r="A474" s="30" t="s">
        <v>99</v>
      </c>
      <c r="B474" s="30" t="s">
        <v>100</v>
      </c>
      <c r="C474" s="30" t="s">
        <v>2</v>
      </c>
      <c r="D474" s="30">
        <v>158</v>
      </c>
      <c r="E474" s="30" t="s">
        <v>101</v>
      </c>
      <c r="F474" s="30" t="s">
        <v>102</v>
      </c>
      <c r="G474" s="30" t="s">
        <v>103</v>
      </c>
      <c r="H474" s="30" t="s">
        <v>104</v>
      </c>
      <c r="I474" s="30" t="s">
        <v>105</v>
      </c>
      <c r="J474" s="30" t="s">
        <v>106</v>
      </c>
      <c r="K474" s="30" t="s">
        <v>529</v>
      </c>
      <c r="L474" s="30" t="s">
        <v>528</v>
      </c>
      <c r="M474" s="30" t="s">
        <v>36</v>
      </c>
      <c r="N474" s="30" t="s">
        <v>109</v>
      </c>
      <c r="O474" s="30">
        <v>0.46860000000000002</v>
      </c>
    </row>
    <row r="475" spans="1:15">
      <c r="A475" s="30" t="s">
        <v>99</v>
      </c>
      <c r="B475" s="30" t="s">
        <v>100</v>
      </c>
      <c r="C475" s="30" t="s">
        <v>2</v>
      </c>
      <c r="D475" s="30">
        <v>158</v>
      </c>
      <c r="E475" s="30" t="s">
        <v>101</v>
      </c>
      <c r="F475" s="30" t="s">
        <v>102</v>
      </c>
      <c r="G475" s="30" t="s">
        <v>103</v>
      </c>
      <c r="H475" s="30" t="s">
        <v>104</v>
      </c>
      <c r="I475" s="30" t="s">
        <v>105</v>
      </c>
      <c r="J475" s="30" t="s">
        <v>106</v>
      </c>
      <c r="K475" s="30" t="s">
        <v>527</v>
      </c>
      <c r="L475" s="30" t="s">
        <v>526</v>
      </c>
      <c r="M475" s="30" t="s">
        <v>36</v>
      </c>
      <c r="N475" s="30" t="s">
        <v>109</v>
      </c>
      <c r="O475" s="30">
        <v>0.47149999999999898</v>
      </c>
    </row>
    <row r="476" spans="1:15">
      <c r="A476" s="30" t="s">
        <v>99</v>
      </c>
      <c r="B476" s="30" t="s">
        <v>100</v>
      </c>
      <c r="C476" s="30" t="s">
        <v>2</v>
      </c>
      <c r="D476" s="30">
        <v>158</v>
      </c>
      <c r="E476" s="30" t="s">
        <v>101</v>
      </c>
      <c r="F476" s="30" t="s">
        <v>102</v>
      </c>
      <c r="G476" s="30" t="s">
        <v>103</v>
      </c>
      <c r="H476" s="30" t="s">
        <v>104</v>
      </c>
      <c r="I476" s="30" t="s">
        <v>105</v>
      </c>
      <c r="J476" s="30" t="s">
        <v>106</v>
      </c>
      <c r="K476" s="30" t="s">
        <v>525</v>
      </c>
      <c r="L476" s="30" t="s">
        <v>524</v>
      </c>
      <c r="M476" s="30" t="s">
        <v>36</v>
      </c>
      <c r="N476" s="30" t="s">
        <v>109</v>
      </c>
      <c r="O476" s="30">
        <v>0.48220000000000002</v>
      </c>
    </row>
    <row r="477" spans="1:15">
      <c r="A477" s="30" t="s">
        <v>99</v>
      </c>
      <c r="B477" s="30" t="s">
        <v>100</v>
      </c>
      <c r="C477" s="30" t="s">
        <v>2</v>
      </c>
      <c r="D477" s="30">
        <v>158</v>
      </c>
      <c r="E477" s="30" t="s">
        <v>101</v>
      </c>
      <c r="F477" s="30" t="s">
        <v>102</v>
      </c>
      <c r="G477" s="30" t="s">
        <v>103</v>
      </c>
      <c r="H477" s="30" t="s">
        <v>104</v>
      </c>
      <c r="I477" s="30" t="s">
        <v>105</v>
      </c>
      <c r="J477" s="30" t="s">
        <v>106</v>
      </c>
      <c r="K477" s="30" t="s">
        <v>523</v>
      </c>
      <c r="L477" s="30" t="s">
        <v>522</v>
      </c>
      <c r="M477" s="30" t="s">
        <v>36</v>
      </c>
      <c r="N477" s="30" t="s">
        <v>109</v>
      </c>
      <c r="O477" s="30">
        <v>0.444099999999999</v>
      </c>
    </row>
    <row r="478" spans="1:15">
      <c r="A478" s="30" t="s">
        <v>99</v>
      </c>
      <c r="B478" s="30" t="s">
        <v>100</v>
      </c>
      <c r="C478" s="30" t="s">
        <v>2</v>
      </c>
      <c r="D478" s="30">
        <v>158</v>
      </c>
      <c r="E478" s="30" t="s">
        <v>101</v>
      </c>
      <c r="F478" s="30" t="s">
        <v>102</v>
      </c>
      <c r="G478" s="30" t="s">
        <v>103</v>
      </c>
      <c r="H478" s="30" t="s">
        <v>104</v>
      </c>
      <c r="I478" s="30" t="s">
        <v>105</v>
      </c>
      <c r="J478" s="30" t="s">
        <v>106</v>
      </c>
      <c r="K478" s="30" t="s">
        <v>521</v>
      </c>
      <c r="L478" s="30" t="s">
        <v>520</v>
      </c>
      <c r="M478" s="30" t="s">
        <v>36</v>
      </c>
      <c r="N478" s="30" t="s">
        <v>109</v>
      </c>
      <c r="O478" s="30">
        <v>0.46788999999999897</v>
      </c>
    </row>
    <row r="479" spans="1:15">
      <c r="A479" s="30" t="s">
        <v>99</v>
      </c>
      <c r="B479" s="30" t="s">
        <v>100</v>
      </c>
      <c r="C479" s="30" t="s">
        <v>2</v>
      </c>
      <c r="D479" s="30">
        <v>158</v>
      </c>
      <c r="E479" s="30" t="s">
        <v>101</v>
      </c>
      <c r="F479" s="30" t="s">
        <v>102</v>
      </c>
      <c r="G479" s="30" t="s">
        <v>103</v>
      </c>
      <c r="H479" s="30" t="s">
        <v>104</v>
      </c>
      <c r="I479" s="30" t="s">
        <v>105</v>
      </c>
      <c r="J479" s="30" t="s">
        <v>106</v>
      </c>
      <c r="K479" s="30" t="s">
        <v>519</v>
      </c>
      <c r="L479" s="30" t="s">
        <v>518</v>
      </c>
      <c r="M479" s="30" t="s">
        <v>36</v>
      </c>
      <c r="N479" s="30" t="s">
        <v>109</v>
      </c>
      <c r="O479" s="30">
        <v>0.47499999999999898</v>
      </c>
    </row>
    <row r="480" spans="1:15">
      <c r="A480" s="30" t="s">
        <v>99</v>
      </c>
      <c r="B480" s="30" t="s">
        <v>100</v>
      </c>
      <c r="C480" s="30" t="s">
        <v>2</v>
      </c>
      <c r="D480" s="30">
        <v>158</v>
      </c>
      <c r="E480" s="30" t="s">
        <v>101</v>
      </c>
      <c r="F480" s="30" t="s">
        <v>102</v>
      </c>
      <c r="G480" s="30" t="s">
        <v>103</v>
      </c>
      <c r="H480" s="30" t="s">
        <v>104</v>
      </c>
      <c r="I480" s="30" t="s">
        <v>105</v>
      </c>
      <c r="J480" s="30" t="s">
        <v>106</v>
      </c>
      <c r="K480" s="30" t="s">
        <v>517</v>
      </c>
      <c r="L480" s="30" t="s">
        <v>516</v>
      </c>
      <c r="M480" s="30" t="s">
        <v>36</v>
      </c>
      <c r="N480" s="30" t="s">
        <v>109</v>
      </c>
      <c r="O480" s="30">
        <v>0.47699999999999898</v>
      </c>
    </row>
    <row r="481" spans="1:15">
      <c r="A481" s="30" t="s">
        <v>99</v>
      </c>
      <c r="B481" s="30" t="s">
        <v>100</v>
      </c>
      <c r="C481" s="30" t="s">
        <v>2</v>
      </c>
      <c r="D481" s="30">
        <v>158</v>
      </c>
      <c r="E481" s="30" t="s">
        <v>101</v>
      </c>
      <c r="F481" s="30" t="s">
        <v>102</v>
      </c>
      <c r="G481" s="30" t="s">
        <v>103</v>
      </c>
      <c r="H481" s="30" t="s">
        <v>104</v>
      </c>
      <c r="I481" s="30" t="s">
        <v>105</v>
      </c>
      <c r="J481" s="30" t="s">
        <v>106</v>
      </c>
      <c r="K481" s="30" t="s">
        <v>515</v>
      </c>
      <c r="L481" s="30" t="s">
        <v>514</v>
      </c>
      <c r="M481" s="30" t="s">
        <v>36</v>
      </c>
      <c r="N481" s="30" t="s">
        <v>109</v>
      </c>
      <c r="O481" s="30">
        <v>0.48599999999999899</v>
      </c>
    </row>
    <row r="482" spans="1:15">
      <c r="A482" s="30" t="s">
        <v>99</v>
      </c>
      <c r="B482" s="30" t="s">
        <v>100</v>
      </c>
      <c r="C482" s="30" t="s">
        <v>2</v>
      </c>
      <c r="D482" s="30">
        <v>158</v>
      </c>
      <c r="E482" s="30" t="s">
        <v>101</v>
      </c>
      <c r="F482" s="30" t="s">
        <v>102</v>
      </c>
      <c r="G482" s="30" t="s">
        <v>103</v>
      </c>
      <c r="H482" s="30" t="s">
        <v>104</v>
      </c>
      <c r="I482" s="30" t="s">
        <v>105</v>
      </c>
      <c r="J482" s="30" t="s">
        <v>106</v>
      </c>
      <c r="K482" s="30" t="s">
        <v>513</v>
      </c>
      <c r="L482" s="30" t="s">
        <v>512</v>
      </c>
      <c r="M482" s="30" t="s">
        <v>36</v>
      </c>
      <c r="N482" s="30" t="s">
        <v>109</v>
      </c>
      <c r="O482" s="30">
        <v>0.48420999999999897</v>
      </c>
    </row>
    <row r="483" spans="1:15">
      <c r="A483" s="30" t="s">
        <v>99</v>
      </c>
      <c r="B483" s="30" t="s">
        <v>100</v>
      </c>
      <c r="C483" s="30" t="s">
        <v>2</v>
      </c>
      <c r="D483" s="30">
        <v>158</v>
      </c>
      <c r="E483" s="30" t="s">
        <v>101</v>
      </c>
      <c r="F483" s="30" t="s">
        <v>102</v>
      </c>
      <c r="G483" s="30" t="s">
        <v>103</v>
      </c>
      <c r="H483" s="30" t="s">
        <v>104</v>
      </c>
      <c r="I483" s="30" t="s">
        <v>105</v>
      </c>
      <c r="J483" s="30" t="s">
        <v>106</v>
      </c>
      <c r="K483" s="30" t="s">
        <v>511</v>
      </c>
      <c r="L483" s="30" t="s">
        <v>510</v>
      </c>
      <c r="M483" s="30" t="s">
        <v>36</v>
      </c>
      <c r="N483" s="30" t="s">
        <v>109</v>
      </c>
      <c r="O483" s="30">
        <v>0.49525999999999898</v>
      </c>
    </row>
    <row r="484" spans="1:15">
      <c r="A484" s="30" t="s">
        <v>99</v>
      </c>
      <c r="B484" s="30" t="s">
        <v>100</v>
      </c>
      <c r="C484" s="30" t="s">
        <v>2</v>
      </c>
      <c r="D484" s="30">
        <v>158</v>
      </c>
      <c r="E484" s="30" t="s">
        <v>101</v>
      </c>
      <c r="F484" s="30" t="s">
        <v>102</v>
      </c>
      <c r="G484" s="30" t="s">
        <v>103</v>
      </c>
      <c r="H484" s="30" t="s">
        <v>104</v>
      </c>
      <c r="I484" s="30" t="s">
        <v>105</v>
      </c>
      <c r="J484" s="30" t="s">
        <v>106</v>
      </c>
      <c r="K484" s="30" t="s">
        <v>509</v>
      </c>
      <c r="L484" s="30" t="s">
        <v>508</v>
      </c>
      <c r="M484" s="30" t="s">
        <v>36</v>
      </c>
      <c r="N484" s="30" t="s">
        <v>109</v>
      </c>
      <c r="O484" s="30">
        <v>0.51</v>
      </c>
    </row>
    <row r="485" spans="1:15">
      <c r="A485" s="30" t="s">
        <v>99</v>
      </c>
      <c r="B485" s="30" t="s">
        <v>100</v>
      </c>
      <c r="C485" s="30" t="s">
        <v>2</v>
      </c>
      <c r="D485" s="30">
        <v>158</v>
      </c>
      <c r="E485" s="30" t="s">
        <v>101</v>
      </c>
      <c r="F485" s="30" t="s">
        <v>102</v>
      </c>
      <c r="G485" s="30" t="s">
        <v>103</v>
      </c>
      <c r="H485" s="30" t="s">
        <v>104</v>
      </c>
      <c r="I485" s="30" t="s">
        <v>105</v>
      </c>
      <c r="J485" s="30" t="s">
        <v>106</v>
      </c>
      <c r="K485" s="30" t="s">
        <v>507</v>
      </c>
      <c r="L485" s="30" t="s">
        <v>506</v>
      </c>
      <c r="M485" s="30" t="s">
        <v>36</v>
      </c>
      <c r="N485" s="30" t="s">
        <v>109</v>
      </c>
      <c r="O485" s="30">
        <v>0.49619000000000002</v>
      </c>
    </row>
    <row r="486" spans="1:15">
      <c r="A486" s="30" t="s">
        <v>99</v>
      </c>
      <c r="B486" s="30" t="s">
        <v>100</v>
      </c>
      <c r="C486" s="30" t="s">
        <v>2</v>
      </c>
      <c r="D486" s="30">
        <v>158</v>
      </c>
      <c r="E486" s="30" t="s">
        <v>101</v>
      </c>
      <c r="F486" s="30" t="s">
        <v>102</v>
      </c>
      <c r="G486" s="30" t="s">
        <v>103</v>
      </c>
      <c r="H486" s="30" t="s">
        <v>104</v>
      </c>
      <c r="I486" s="30" t="s">
        <v>105</v>
      </c>
      <c r="J486" s="30" t="s">
        <v>106</v>
      </c>
      <c r="K486" s="30" t="s">
        <v>505</v>
      </c>
      <c r="L486" s="30" t="s">
        <v>504</v>
      </c>
      <c r="M486" s="30" t="s">
        <v>36</v>
      </c>
      <c r="N486" s="30" t="s">
        <v>109</v>
      </c>
      <c r="O486" s="30">
        <v>0.48620000000000002</v>
      </c>
    </row>
    <row r="487" spans="1:15">
      <c r="A487" s="30" t="s">
        <v>99</v>
      </c>
      <c r="B487" s="30" t="s">
        <v>100</v>
      </c>
      <c r="C487" s="30" t="s">
        <v>2</v>
      </c>
      <c r="D487" s="30">
        <v>158</v>
      </c>
      <c r="E487" s="30" t="s">
        <v>101</v>
      </c>
      <c r="F487" s="30" t="s">
        <v>102</v>
      </c>
      <c r="G487" s="30" t="s">
        <v>103</v>
      </c>
      <c r="H487" s="30" t="s">
        <v>104</v>
      </c>
      <c r="I487" s="30" t="s">
        <v>105</v>
      </c>
      <c r="J487" s="30" t="s">
        <v>106</v>
      </c>
      <c r="K487" s="30" t="s">
        <v>503</v>
      </c>
      <c r="L487" s="30" t="s">
        <v>502</v>
      </c>
      <c r="M487" s="30" t="s">
        <v>36</v>
      </c>
      <c r="N487" s="30" t="s">
        <v>109</v>
      </c>
      <c r="O487" s="30">
        <v>0.49569999999999897</v>
      </c>
    </row>
    <row r="488" spans="1:15">
      <c r="A488" s="30" t="s">
        <v>99</v>
      </c>
      <c r="B488" s="30" t="s">
        <v>100</v>
      </c>
      <c r="C488" s="30" t="s">
        <v>2</v>
      </c>
      <c r="D488" s="30">
        <v>158</v>
      </c>
      <c r="E488" s="30" t="s">
        <v>101</v>
      </c>
      <c r="F488" s="30" t="s">
        <v>102</v>
      </c>
      <c r="G488" s="30" t="s">
        <v>103</v>
      </c>
      <c r="H488" s="30" t="s">
        <v>104</v>
      </c>
      <c r="I488" s="30" t="s">
        <v>105</v>
      </c>
      <c r="J488" s="30" t="s">
        <v>106</v>
      </c>
      <c r="K488" s="30" t="s">
        <v>501</v>
      </c>
      <c r="L488" s="30" t="s">
        <v>500</v>
      </c>
      <c r="M488" s="30" t="s">
        <v>36</v>
      </c>
      <c r="N488" s="30" t="s">
        <v>109</v>
      </c>
      <c r="O488" s="30">
        <v>0.49270000000000003</v>
      </c>
    </row>
    <row r="489" spans="1:15">
      <c r="A489" s="30" t="s">
        <v>99</v>
      </c>
      <c r="B489" s="30" t="s">
        <v>100</v>
      </c>
      <c r="C489" s="30" t="s">
        <v>2</v>
      </c>
      <c r="D489" s="30">
        <v>158</v>
      </c>
      <c r="E489" s="30" t="s">
        <v>101</v>
      </c>
      <c r="F489" s="30" t="s">
        <v>102</v>
      </c>
      <c r="G489" s="30" t="s">
        <v>103</v>
      </c>
      <c r="H489" s="30" t="s">
        <v>104</v>
      </c>
      <c r="I489" s="30" t="s">
        <v>105</v>
      </c>
      <c r="J489" s="30" t="s">
        <v>106</v>
      </c>
      <c r="K489" s="30" t="s">
        <v>499</v>
      </c>
      <c r="L489" s="30" t="s">
        <v>498</v>
      </c>
      <c r="M489" s="30" t="s">
        <v>36</v>
      </c>
      <c r="N489" s="30" t="s">
        <v>109</v>
      </c>
      <c r="O489" s="30">
        <v>0.48480000000000001</v>
      </c>
    </row>
    <row r="490" spans="1:15">
      <c r="A490" s="30" t="s">
        <v>99</v>
      </c>
      <c r="B490" s="30" t="s">
        <v>100</v>
      </c>
      <c r="C490" s="30" t="s">
        <v>2</v>
      </c>
      <c r="D490" s="30">
        <v>158</v>
      </c>
      <c r="E490" s="30" t="s">
        <v>101</v>
      </c>
      <c r="F490" s="30" t="s">
        <v>102</v>
      </c>
      <c r="G490" s="30" t="s">
        <v>103</v>
      </c>
      <c r="H490" s="30" t="s">
        <v>104</v>
      </c>
      <c r="I490" s="30" t="s">
        <v>105</v>
      </c>
      <c r="J490" s="30" t="s">
        <v>106</v>
      </c>
      <c r="K490" s="30" t="s">
        <v>497</v>
      </c>
      <c r="L490" s="30" t="s">
        <v>496</v>
      </c>
      <c r="M490" s="30" t="s">
        <v>36</v>
      </c>
      <c r="N490" s="30" t="s">
        <v>109</v>
      </c>
      <c r="O490" s="30">
        <v>0.498</v>
      </c>
    </row>
    <row r="491" spans="1:15">
      <c r="A491" s="30" t="s">
        <v>99</v>
      </c>
      <c r="B491" s="30" t="s">
        <v>100</v>
      </c>
      <c r="C491" s="30" t="s">
        <v>2</v>
      </c>
      <c r="D491" s="30">
        <v>158</v>
      </c>
      <c r="E491" s="30" t="s">
        <v>101</v>
      </c>
      <c r="F491" s="30" t="s">
        <v>102</v>
      </c>
      <c r="G491" s="30" t="s">
        <v>103</v>
      </c>
      <c r="H491" s="30" t="s">
        <v>104</v>
      </c>
      <c r="I491" s="30" t="s">
        <v>105</v>
      </c>
      <c r="J491" s="30" t="s">
        <v>106</v>
      </c>
      <c r="K491" s="30" t="s">
        <v>495</v>
      </c>
      <c r="L491" s="30" t="s">
        <v>494</v>
      </c>
      <c r="M491" s="30" t="s">
        <v>36</v>
      </c>
      <c r="N491" s="30" t="s">
        <v>109</v>
      </c>
      <c r="O491" s="30">
        <v>0.47999999999999898</v>
      </c>
    </row>
    <row r="492" spans="1:15">
      <c r="A492" s="30" t="s">
        <v>99</v>
      </c>
      <c r="B492" s="30" t="s">
        <v>100</v>
      </c>
      <c r="C492" s="30" t="s">
        <v>2</v>
      </c>
      <c r="D492" s="30">
        <v>158</v>
      </c>
      <c r="E492" s="30" t="s">
        <v>101</v>
      </c>
      <c r="F492" s="30" t="s">
        <v>102</v>
      </c>
      <c r="G492" s="30" t="s">
        <v>103</v>
      </c>
      <c r="H492" s="30" t="s">
        <v>104</v>
      </c>
      <c r="I492" s="30" t="s">
        <v>105</v>
      </c>
      <c r="J492" s="30" t="s">
        <v>106</v>
      </c>
      <c r="K492" s="30" t="s">
        <v>493</v>
      </c>
      <c r="L492" s="30" t="s">
        <v>492</v>
      </c>
      <c r="M492" s="30" t="s">
        <v>36</v>
      </c>
      <c r="N492" s="30" t="s">
        <v>109</v>
      </c>
      <c r="O492" s="30">
        <v>0.49109999999999898</v>
      </c>
    </row>
    <row r="493" spans="1:15">
      <c r="A493" s="30" t="s">
        <v>99</v>
      </c>
      <c r="B493" s="30" t="s">
        <v>100</v>
      </c>
      <c r="C493" s="30" t="s">
        <v>2</v>
      </c>
      <c r="D493" s="30">
        <v>158</v>
      </c>
      <c r="E493" s="30" t="s">
        <v>101</v>
      </c>
      <c r="F493" s="30" t="s">
        <v>102</v>
      </c>
      <c r="G493" s="30" t="s">
        <v>103</v>
      </c>
      <c r="H493" s="30" t="s">
        <v>104</v>
      </c>
      <c r="I493" s="30" t="s">
        <v>105</v>
      </c>
      <c r="J493" s="30" t="s">
        <v>106</v>
      </c>
      <c r="K493" s="30" t="s">
        <v>491</v>
      </c>
      <c r="L493" s="30" t="s">
        <v>490</v>
      </c>
      <c r="M493" s="30" t="s">
        <v>36</v>
      </c>
      <c r="N493" s="30" t="s">
        <v>109</v>
      </c>
      <c r="O493" s="30">
        <v>0.39429999999999898</v>
      </c>
    </row>
    <row r="494" spans="1:15">
      <c r="A494" s="30" t="s">
        <v>99</v>
      </c>
      <c r="B494" s="30" t="s">
        <v>100</v>
      </c>
      <c r="C494" s="30" t="s">
        <v>2</v>
      </c>
      <c r="D494" s="30">
        <v>158</v>
      </c>
      <c r="E494" s="30" t="s">
        <v>101</v>
      </c>
      <c r="F494" s="30" t="s">
        <v>102</v>
      </c>
      <c r="G494" s="30" t="s">
        <v>103</v>
      </c>
      <c r="H494" s="30" t="s">
        <v>104</v>
      </c>
      <c r="I494" s="30" t="s">
        <v>105</v>
      </c>
      <c r="J494" s="30" t="s">
        <v>106</v>
      </c>
      <c r="K494" s="30" t="s">
        <v>489</v>
      </c>
      <c r="L494" s="30" t="s">
        <v>488</v>
      </c>
      <c r="M494" s="30" t="s">
        <v>36</v>
      </c>
      <c r="N494" s="30" t="s">
        <v>109</v>
      </c>
      <c r="O494" s="30">
        <v>0.43530000000000002</v>
      </c>
    </row>
    <row r="495" spans="1:15">
      <c r="A495" s="30" t="s">
        <v>99</v>
      </c>
      <c r="B495" s="30" t="s">
        <v>100</v>
      </c>
      <c r="C495" s="30" t="s">
        <v>2</v>
      </c>
      <c r="D495" s="30">
        <v>158</v>
      </c>
      <c r="E495" s="30" t="s">
        <v>101</v>
      </c>
      <c r="F495" s="30" t="s">
        <v>102</v>
      </c>
      <c r="G495" s="30" t="s">
        <v>103</v>
      </c>
      <c r="H495" s="30" t="s">
        <v>104</v>
      </c>
      <c r="I495" s="30" t="s">
        <v>105</v>
      </c>
      <c r="J495" s="30" t="s">
        <v>106</v>
      </c>
      <c r="K495" s="30" t="s">
        <v>487</v>
      </c>
      <c r="L495" s="30" t="s">
        <v>486</v>
      </c>
      <c r="M495" s="30" t="s">
        <v>36</v>
      </c>
      <c r="N495" s="30" t="s">
        <v>109</v>
      </c>
      <c r="O495" s="30">
        <v>0.43369999999999898</v>
      </c>
    </row>
    <row r="496" spans="1:15">
      <c r="A496" s="30" t="s">
        <v>99</v>
      </c>
      <c r="B496" s="30" t="s">
        <v>100</v>
      </c>
      <c r="C496" s="30" t="s">
        <v>2</v>
      </c>
      <c r="D496" s="30">
        <v>158</v>
      </c>
      <c r="E496" s="30" t="s">
        <v>101</v>
      </c>
      <c r="F496" s="30" t="s">
        <v>102</v>
      </c>
      <c r="G496" s="30" t="s">
        <v>103</v>
      </c>
      <c r="H496" s="30" t="s">
        <v>104</v>
      </c>
      <c r="I496" s="30" t="s">
        <v>105</v>
      </c>
      <c r="J496" s="30" t="s">
        <v>106</v>
      </c>
      <c r="K496" s="30" t="s">
        <v>485</v>
      </c>
      <c r="L496" s="30" t="s">
        <v>484</v>
      </c>
      <c r="M496" s="30" t="s">
        <v>36</v>
      </c>
      <c r="N496" s="30" t="s">
        <v>109</v>
      </c>
      <c r="O496" s="30">
        <v>0.43090000000000001</v>
      </c>
    </row>
    <row r="497" spans="1:15">
      <c r="A497" s="30" t="s">
        <v>99</v>
      </c>
      <c r="B497" s="30" t="s">
        <v>100</v>
      </c>
      <c r="C497" s="30" t="s">
        <v>2</v>
      </c>
      <c r="D497" s="30">
        <v>158</v>
      </c>
      <c r="E497" s="30" t="s">
        <v>101</v>
      </c>
      <c r="F497" s="30" t="s">
        <v>102</v>
      </c>
      <c r="G497" s="30" t="s">
        <v>103</v>
      </c>
      <c r="H497" s="30" t="s">
        <v>104</v>
      </c>
      <c r="I497" s="30" t="s">
        <v>105</v>
      </c>
      <c r="J497" s="30" t="s">
        <v>106</v>
      </c>
      <c r="K497" s="30" t="s">
        <v>483</v>
      </c>
      <c r="L497" s="30" t="s">
        <v>482</v>
      </c>
      <c r="M497" s="30" t="s">
        <v>36</v>
      </c>
      <c r="N497" s="30" t="s">
        <v>109</v>
      </c>
      <c r="O497" s="30">
        <v>0.44330000000000003</v>
      </c>
    </row>
    <row r="498" spans="1:15">
      <c r="A498" s="30" t="s">
        <v>99</v>
      </c>
      <c r="B498" s="30" t="s">
        <v>100</v>
      </c>
      <c r="C498" s="30" t="s">
        <v>2</v>
      </c>
      <c r="D498" s="30">
        <v>158</v>
      </c>
      <c r="E498" s="30" t="s">
        <v>101</v>
      </c>
      <c r="F498" s="30" t="s">
        <v>102</v>
      </c>
      <c r="G498" s="30" t="s">
        <v>103</v>
      </c>
      <c r="H498" s="30" t="s">
        <v>104</v>
      </c>
      <c r="I498" s="30" t="s">
        <v>105</v>
      </c>
      <c r="J498" s="30" t="s">
        <v>106</v>
      </c>
      <c r="K498" s="30" t="s">
        <v>481</v>
      </c>
      <c r="L498" s="30" t="s">
        <v>480</v>
      </c>
      <c r="M498" s="30" t="s">
        <v>36</v>
      </c>
      <c r="N498" s="30" t="s">
        <v>109</v>
      </c>
      <c r="O498" s="30">
        <v>0.4279</v>
      </c>
    </row>
    <row r="499" spans="1:15">
      <c r="A499" s="30" t="s">
        <v>99</v>
      </c>
      <c r="B499" s="30" t="s">
        <v>100</v>
      </c>
      <c r="C499" s="30" t="s">
        <v>2</v>
      </c>
      <c r="D499" s="30">
        <v>158</v>
      </c>
      <c r="E499" s="30" t="s">
        <v>101</v>
      </c>
      <c r="F499" s="30" t="s">
        <v>102</v>
      </c>
      <c r="G499" s="30" t="s">
        <v>103</v>
      </c>
      <c r="H499" s="30" t="s">
        <v>104</v>
      </c>
      <c r="I499" s="30" t="s">
        <v>105</v>
      </c>
      <c r="J499" s="30" t="s">
        <v>106</v>
      </c>
      <c r="K499" s="30" t="s">
        <v>479</v>
      </c>
      <c r="L499" s="30" t="s">
        <v>478</v>
      </c>
      <c r="M499" s="30" t="s">
        <v>36</v>
      </c>
      <c r="N499" s="30" t="s">
        <v>109</v>
      </c>
      <c r="O499" s="30">
        <v>0.43680000000000002</v>
      </c>
    </row>
    <row r="500" spans="1:15">
      <c r="A500" s="30" t="s">
        <v>99</v>
      </c>
      <c r="B500" s="30" t="s">
        <v>100</v>
      </c>
      <c r="C500" s="30" t="s">
        <v>2</v>
      </c>
      <c r="D500" s="30">
        <v>158</v>
      </c>
      <c r="E500" s="30" t="s">
        <v>101</v>
      </c>
      <c r="F500" s="30" t="s">
        <v>102</v>
      </c>
      <c r="G500" s="30" t="s">
        <v>103</v>
      </c>
      <c r="H500" s="30" t="s">
        <v>104</v>
      </c>
      <c r="I500" s="30" t="s">
        <v>105</v>
      </c>
      <c r="J500" s="30" t="s">
        <v>106</v>
      </c>
      <c r="K500" s="30" t="s">
        <v>477</v>
      </c>
      <c r="L500" s="30" t="s">
        <v>476</v>
      </c>
      <c r="M500" s="30" t="s">
        <v>36</v>
      </c>
      <c r="N500" s="30" t="s">
        <v>109</v>
      </c>
      <c r="O500" s="30">
        <v>0.41320000000000001</v>
      </c>
    </row>
    <row r="501" spans="1:15">
      <c r="A501" s="30" t="s">
        <v>99</v>
      </c>
      <c r="B501" s="30" t="s">
        <v>100</v>
      </c>
      <c r="C501" s="30" t="s">
        <v>2</v>
      </c>
      <c r="D501" s="30">
        <v>158</v>
      </c>
      <c r="E501" s="30" t="s">
        <v>101</v>
      </c>
      <c r="F501" s="30" t="s">
        <v>102</v>
      </c>
      <c r="G501" s="30" t="s">
        <v>103</v>
      </c>
      <c r="H501" s="30" t="s">
        <v>104</v>
      </c>
      <c r="I501" s="30" t="s">
        <v>105</v>
      </c>
      <c r="J501" s="30" t="s">
        <v>106</v>
      </c>
      <c r="K501" s="30" t="s">
        <v>475</v>
      </c>
      <c r="L501" s="30" t="s">
        <v>474</v>
      </c>
      <c r="M501" s="30" t="s">
        <v>36</v>
      </c>
      <c r="N501" s="30" t="s">
        <v>109</v>
      </c>
      <c r="O501" s="30">
        <v>0.42709999999999898</v>
      </c>
    </row>
    <row r="502" spans="1:15">
      <c r="A502" s="30" t="s">
        <v>99</v>
      </c>
      <c r="B502" s="30" t="s">
        <v>100</v>
      </c>
      <c r="C502" s="30" t="s">
        <v>2</v>
      </c>
      <c r="D502" s="30">
        <v>158</v>
      </c>
      <c r="E502" s="30" t="s">
        <v>101</v>
      </c>
      <c r="F502" s="30" t="s">
        <v>102</v>
      </c>
      <c r="G502" s="30" t="s">
        <v>103</v>
      </c>
      <c r="H502" s="30" t="s">
        <v>104</v>
      </c>
      <c r="I502" s="30" t="s">
        <v>105</v>
      </c>
      <c r="J502" s="30" t="s">
        <v>106</v>
      </c>
      <c r="K502" s="30" t="s">
        <v>473</v>
      </c>
      <c r="L502" s="30" t="s">
        <v>472</v>
      </c>
      <c r="M502" s="30" t="s">
        <v>36</v>
      </c>
      <c r="N502" s="30" t="s">
        <v>109</v>
      </c>
      <c r="O502" s="30">
        <v>0.32150000000000001</v>
      </c>
    </row>
    <row r="503" spans="1:15">
      <c r="A503" s="30" t="s">
        <v>99</v>
      </c>
      <c r="B503" s="30" t="s">
        <v>100</v>
      </c>
      <c r="C503" s="30" t="s">
        <v>2</v>
      </c>
      <c r="D503" s="30">
        <v>158</v>
      </c>
      <c r="E503" s="30" t="s">
        <v>101</v>
      </c>
      <c r="F503" s="30" t="s">
        <v>102</v>
      </c>
      <c r="G503" s="30" t="s">
        <v>103</v>
      </c>
      <c r="H503" s="30" t="s">
        <v>104</v>
      </c>
      <c r="I503" s="30" t="s">
        <v>105</v>
      </c>
      <c r="J503" s="30" t="s">
        <v>106</v>
      </c>
      <c r="K503" s="30" t="s">
        <v>471</v>
      </c>
      <c r="L503" s="30" t="s">
        <v>470</v>
      </c>
      <c r="M503" s="30" t="s">
        <v>36</v>
      </c>
      <c r="N503" s="30" t="s">
        <v>109</v>
      </c>
      <c r="O503" s="30">
        <v>0.23549999999999899</v>
      </c>
    </row>
    <row r="504" spans="1:15">
      <c r="A504" s="30" t="s">
        <v>99</v>
      </c>
      <c r="B504" s="30" t="s">
        <v>100</v>
      </c>
      <c r="C504" s="30" t="s">
        <v>2</v>
      </c>
      <c r="D504" s="30">
        <v>158</v>
      </c>
      <c r="E504" s="30" t="s">
        <v>101</v>
      </c>
      <c r="F504" s="30" t="s">
        <v>102</v>
      </c>
      <c r="G504" s="30" t="s">
        <v>103</v>
      </c>
      <c r="H504" s="30" t="s">
        <v>104</v>
      </c>
      <c r="I504" s="30" t="s">
        <v>105</v>
      </c>
      <c r="J504" s="30" t="s">
        <v>106</v>
      </c>
      <c r="K504" s="30" t="s">
        <v>469</v>
      </c>
      <c r="L504" s="30" t="s">
        <v>468</v>
      </c>
      <c r="M504" s="30" t="s">
        <v>36</v>
      </c>
      <c r="N504" s="30" t="s">
        <v>109</v>
      </c>
      <c r="O504" s="30">
        <v>0.2016</v>
      </c>
    </row>
    <row r="505" spans="1:15">
      <c r="A505" s="30" t="s">
        <v>99</v>
      </c>
      <c r="B505" s="30" t="s">
        <v>100</v>
      </c>
      <c r="C505" s="30" t="s">
        <v>2</v>
      </c>
      <c r="D505" s="30">
        <v>158</v>
      </c>
      <c r="E505" s="30" t="s">
        <v>101</v>
      </c>
      <c r="F505" s="30" t="s">
        <v>102</v>
      </c>
      <c r="G505" s="30" t="s">
        <v>103</v>
      </c>
      <c r="H505" s="30" t="s">
        <v>104</v>
      </c>
      <c r="I505" s="30" t="s">
        <v>105</v>
      </c>
      <c r="J505" s="30" t="s">
        <v>106</v>
      </c>
      <c r="K505" s="30" t="s">
        <v>467</v>
      </c>
      <c r="L505" s="30" t="s">
        <v>466</v>
      </c>
      <c r="M505" s="30" t="s">
        <v>36</v>
      </c>
      <c r="N505" s="30" t="s">
        <v>109</v>
      </c>
      <c r="O505" s="30">
        <v>0.251</v>
      </c>
    </row>
    <row r="506" spans="1:15">
      <c r="A506" s="30" t="s">
        <v>99</v>
      </c>
      <c r="B506" s="30" t="s">
        <v>100</v>
      </c>
      <c r="C506" s="30" t="s">
        <v>2</v>
      </c>
      <c r="D506" s="30">
        <v>158</v>
      </c>
      <c r="E506" s="30" t="s">
        <v>101</v>
      </c>
      <c r="F506" s="30" t="s">
        <v>102</v>
      </c>
      <c r="G506" s="30" t="s">
        <v>103</v>
      </c>
      <c r="H506" s="30" t="s">
        <v>104</v>
      </c>
      <c r="I506" s="30" t="s">
        <v>105</v>
      </c>
      <c r="J506" s="30" t="s">
        <v>106</v>
      </c>
      <c r="K506" s="30" t="s">
        <v>465</v>
      </c>
      <c r="L506" s="30" t="s">
        <v>464</v>
      </c>
      <c r="M506" s="30" t="s">
        <v>36</v>
      </c>
      <c r="N506" s="30" t="s">
        <v>109</v>
      </c>
      <c r="O506" s="30">
        <v>0.2253</v>
      </c>
    </row>
    <row r="507" spans="1:15">
      <c r="A507" s="30" t="s">
        <v>99</v>
      </c>
      <c r="B507" s="30" t="s">
        <v>100</v>
      </c>
      <c r="C507" s="30" t="s">
        <v>2</v>
      </c>
      <c r="D507" s="30">
        <v>158</v>
      </c>
      <c r="E507" s="30" t="s">
        <v>101</v>
      </c>
      <c r="F507" s="30" t="s">
        <v>102</v>
      </c>
      <c r="G507" s="30" t="s">
        <v>103</v>
      </c>
      <c r="H507" s="30" t="s">
        <v>104</v>
      </c>
      <c r="I507" s="30" t="s">
        <v>105</v>
      </c>
      <c r="J507" s="30" t="s">
        <v>106</v>
      </c>
      <c r="K507" s="30" t="s">
        <v>463</v>
      </c>
      <c r="L507" s="30" t="s">
        <v>462</v>
      </c>
      <c r="M507" s="30" t="s">
        <v>36</v>
      </c>
      <c r="N507" s="30" t="s">
        <v>109</v>
      </c>
      <c r="O507" s="30">
        <v>0.17630000000000001</v>
      </c>
    </row>
    <row r="508" spans="1:15">
      <c r="A508" s="30" t="s">
        <v>99</v>
      </c>
      <c r="B508" s="30" t="s">
        <v>100</v>
      </c>
      <c r="C508" s="30" t="s">
        <v>2</v>
      </c>
      <c r="D508" s="30">
        <v>158</v>
      </c>
      <c r="E508" s="30" t="s">
        <v>101</v>
      </c>
      <c r="F508" s="30" t="s">
        <v>102</v>
      </c>
      <c r="G508" s="30" t="s">
        <v>103</v>
      </c>
      <c r="H508" s="30" t="s">
        <v>104</v>
      </c>
      <c r="I508" s="30" t="s">
        <v>105</v>
      </c>
      <c r="J508" s="30" t="s">
        <v>106</v>
      </c>
      <c r="K508" s="30" t="s">
        <v>461</v>
      </c>
      <c r="L508" s="30" t="s">
        <v>460</v>
      </c>
      <c r="M508" s="30" t="s">
        <v>36</v>
      </c>
      <c r="N508" s="30" t="s">
        <v>109</v>
      </c>
      <c r="O508" s="31">
        <v>4.0899999999999902E-2</v>
      </c>
    </row>
    <row r="509" spans="1:15">
      <c r="A509" s="30" t="s">
        <v>99</v>
      </c>
      <c r="B509" s="30" t="s">
        <v>100</v>
      </c>
      <c r="C509" s="30" t="s">
        <v>2</v>
      </c>
      <c r="D509" s="30">
        <v>158</v>
      </c>
      <c r="E509" s="30" t="s">
        <v>101</v>
      </c>
      <c r="F509" s="30" t="s">
        <v>102</v>
      </c>
      <c r="G509" s="30" t="s">
        <v>103</v>
      </c>
      <c r="H509" s="30" t="s">
        <v>104</v>
      </c>
      <c r="I509" s="30" t="s">
        <v>105</v>
      </c>
      <c r="J509" s="30" t="s">
        <v>106</v>
      </c>
      <c r="K509" s="30" t="s">
        <v>459</v>
      </c>
      <c r="L509" s="30" t="s">
        <v>458</v>
      </c>
      <c r="M509" s="30" t="s">
        <v>36</v>
      </c>
      <c r="N509" s="30" t="s">
        <v>109</v>
      </c>
      <c r="O509" s="31">
        <v>3.13999999999999E-2</v>
      </c>
    </row>
    <row r="510" spans="1:15">
      <c r="A510" s="30" t="s">
        <v>99</v>
      </c>
      <c r="B510" s="30" t="s">
        <v>100</v>
      </c>
      <c r="C510" s="30" t="s">
        <v>2</v>
      </c>
      <c r="D510" s="30">
        <v>158</v>
      </c>
      <c r="E510" s="30" t="s">
        <v>101</v>
      </c>
      <c r="F510" s="30" t="s">
        <v>102</v>
      </c>
      <c r="G510" s="30" t="s">
        <v>103</v>
      </c>
      <c r="H510" s="30" t="s">
        <v>104</v>
      </c>
      <c r="I510" s="30" t="s">
        <v>105</v>
      </c>
      <c r="J510" s="30" t="s">
        <v>106</v>
      </c>
      <c r="K510" s="30" t="s">
        <v>457</v>
      </c>
      <c r="L510" s="30" t="s">
        <v>456</v>
      </c>
      <c r="M510" s="30" t="s">
        <v>36</v>
      </c>
      <c r="N510" s="30" t="s">
        <v>109</v>
      </c>
      <c r="O510" s="31">
        <v>2.9999999999999898E-2</v>
      </c>
    </row>
    <row r="511" spans="1:15">
      <c r="A511" s="30" t="s">
        <v>99</v>
      </c>
      <c r="B511" s="30" t="s">
        <v>100</v>
      </c>
      <c r="C511" s="30" t="s">
        <v>2</v>
      </c>
      <c r="D511" s="30">
        <v>158</v>
      </c>
      <c r="E511" s="30" t="s">
        <v>101</v>
      </c>
      <c r="F511" s="30" t="s">
        <v>102</v>
      </c>
      <c r="G511" s="30" t="s">
        <v>103</v>
      </c>
      <c r="H511" s="30" t="s">
        <v>104</v>
      </c>
      <c r="I511" s="30" t="s">
        <v>105</v>
      </c>
      <c r="J511" s="30" t="s">
        <v>106</v>
      </c>
      <c r="K511" s="30" t="s">
        <v>455</v>
      </c>
      <c r="L511" s="30" t="s">
        <v>454</v>
      </c>
      <c r="M511" s="30" t="s">
        <v>36</v>
      </c>
      <c r="N511" s="30" t="s">
        <v>109</v>
      </c>
      <c r="O511" s="31">
        <v>2.9999999999999898E-2</v>
      </c>
    </row>
    <row r="512" spans="1:15">
      <c r="A512" s="30" t="s">
        <v>99</v>
      </c>
      <c r="B512" s="30" t="s">
        <v>100</v>
      </c>
      <c r="C512" s="30" t="s">
        <v>2</v>
      </c>
      <c r="D512" s="30">
        <v>158</v>
      </c>
      <c r="E512" s="30" t="s">
        <v>101</v>
      </c>
      <c r="F512" s="30" t="s">
        <v>102</v>
      </c>
      <c r="G512" s="30" t="s">
        <v>103</v>
      </c>
      <c r="H512" s="30" t="s">
        <v>104</v>
      </c>
      <c r="I512" s="30" t="s">
        <v>105</v>
      </c>
      <c r="J512" s="30" t="s">
        <v>106</v>
      </c>
      <c r="K512" s="30" t="s">
        <v>453</v>
      </c>
      <c r="L512" s="30" t="s">
        <v>452</v>
      </c>
      <c r="M512" s="30" t="s">
        <v>36</v>
      </c>
      <c r="N512" s="30" t="s">
        <v>109</v>
      </c>
      <c r="O512" s="31">
        <v>2.9999999999999898E-2</v>
      </c>
    </row>
    <row r="513" spans="1:15">
      <c r="A513" s="30" t="s">
        <v>99</v>
      </c>
      <c r="B513" s="30" t="s">
        <v>100</v>
      </c>
      <c r="C513" s="30" t="s">
        <v>2</v>
      </c>
      <c r="D513" s="30">
        <v>158</v>
      </c>
      <c r="E513" s="30" t="s">
        <v>101</v>
      </c>
      <c r="F513" s="30" t="s">
        <v>102</v>
      </c>
      <c r="G513" s="30" t="s">
        <v>103</v>
      </c>
      <c r="H513" s="30" t="s">
        <v>104</v>
      </c>
      <c r="I513" s="30" t="s">
        <v>105</v>
      </c>
      <c r="J513" s="30" t="s">
        <v>106</v>
      </c>
      <c r="K513" s="30" t="s">
        <v>451</v>
      </c>
      <c r="L513" s="30" t="s">
        <v>450</v>
      </c>
      <c r="M513" s="30" t="s">
        <v>36</v>
      </c>
      <c r="N513" s="30" t="s">
        <v>109</v>
      </c>
      <c r="O513" s="31">
        <v>2.9999999999999898E-2</v>
      </c>
    </row>
    <row r="514" spans="1:15">
      <c r="A514" s="30" t="s">
        <v>99</v>
      </c>
      <c r="B514" s="30" t="s">
        <v>100</v>
      </c>
      <c r="C514" s="30" t="s">
        <v>2</v>
      </c>
      <c r="D514" s="30">
        <v>158</v>
      </c>
      <c r="E514" s="30" t="s">
        <v>101</v>
      </c>
      <c r="F514" s="30" t="s">
        <v>102</v>
      </c>
      <c r="G514" s="30" t="s">
        <v>103</v>
      </c>
      <c r="H514" s="30" t="s">
        <v>104</v>
      </c>
      <c r="I514" s="30" t="s">
        <v>105</v>
      </c>
      <c r="J514" s="30" t="s">
        <v>106</v>
      </c>
      <c r="K514" s="30" t="s">
        <v>449</v>
      </c>
      <c r="L514" s="30" t="s">
        <v>448</v>
      </c>
      <c r="M514" s="30" t="s">
        <v>36</v>
      </c>
      <c r="N514" s="30" t="s">
        <v>109</v>
      </c>
      <c r="O514" s="31">
        <v>3.2500000000000001E-2</v>
      </c>
    </row>
    <row r="515" spans="1:15">
      <c r="A515" s="30" t="s">
        <v>99</v>
      </c>
      <c r="B515" s="30" t="s">
        <v>100</v>
      </c>
      <c r="C515" s="30" t="s">
        <v>2</v>
      </c>
      <c r="D515" s="30">
        <v>158</v>
      </c>
      <c r="E515" s="30" t="s">
        <v>101</v>
      </c>
      <c r="F515" s="30" t="s">
        <v>102</v>
      </c>
      <c r="G515" s="30" t="s">
        <v>103</v>
      </c>
      <c r="H515" s="30" t="s">
        <v>104</v>
      </c>
      <c r="I515" s="30" t="s">
        <v>105</v>
      </c>
      <c r="J515" s="30" t="s">
        <v>106</v>
      </c>
      <c r="K515" s="30" t="s">
        <v>447</v>
      </c>
      <c r="L515" s="30" t="s">
        <v>446</v>
      </c>
      <c r="M515" s="30" t="s">
        <v>36</v>
      </c>
      <c r="N515" s="30" t="s">
        <v>109</v>
      </c>
      <c r="O515" s="31">
        <v>2.4500000000000001E-2</v>
      </c>
    </row>
    <row r="516" spans="1:15">
      <c r="A516" s="30" t="s">
        <v>99</v>
      </c>
      <c r="B516" s="30" t="s">
        <v>100</v>
      </c>
      <c r="C516" s="30" t="s">
        <v>2</v>
      </c>
      <c r="D516" s="30">
        <v>158</v>
      </c>
      <c r="E516" s="30" t="s">
        <v>101</v>
      </c>
      <c r="F516" s="30" t="s">
        <v>102</v>
      </c>
      <c r="G516" s="30" t="s">
        <v>103</v>
      </c>
      <c r="H516" s="30" t="s">
        <v>104</v>
      </c>
      <c r="I516" s="30" t="s">
        <v>105</v>
      </c>
      <c r="J516" s="30" t="s">
        <v>106</v>
      </c>
      <c r="K516" s="30" t="s">
        <v>445</v>
      </c>
      <c r="L516" s="30" t="s">
        <v>444</v>
      </c>
      <c r="M516" s="30" t="s">
        <v>36</v>
      </c>
      <c r="N516" s="30" t="s">
        <v>109</v>
      </c>
      <c r="O516" s="30">
        <v>2.75E-2</v>
      </c>
    </row>
    <row r="517" spans="1:15">
      <c r="A517" s="30" t="s">
        <v>99</v>
      </c>
      <c r="B517" s="30" t="s">
        <v>100</v>
      </c>
      <c r="C517" s="30" t="s">
        <v>2</v>
      </c>
      <c r="D517" s="30">
        <v>158</v>
      </c>
      <c r="E517" s="30" t="s">
        <v>101</v>
      </c>
      <c r="F517" s="30" t="s">
        <v>102</v>
      </c>
      <c r="G517" s="30" t="s">
        <v>103</v>
      </c>
      <c r="H517" s="30" t="s">
        <v>104</v>
      </c>
      <c r="I517" s="30" t="s">
        <v>105</v>
      </c>
      <c r="J517" s="30" t="s">
        <v>106</v>
      </c>
      <c r="K517" s="30" t="s">
        <v>443</v>
      </c>
      <c r="L517" s="30" t="s">
        <v>442</v>
      </c>
      <c r="M517" s="30" t="s">
        <v>36</v>
      </c>
      <c r="N517" s="30" t="s">
        <v>109</v>
      </c>
      <c r="O517" s="31">
        <v>2.4299999999999902E-2</v>
      </c>
    </row>
    <row r="518" spans="1:15">
      <c r="A518" s="30" t="s">
        <v>99</v>
      </c>
      <c r="B518" s="30" t="s">
        <v>100</v>
      </c>
      <c r="C518" s="30" t="s">
        <v>2</v>
      </c>
      <c r="D518" s="30">
        <v>158</v>
      </c>
      <c r="E518" s="30" t="s">
        <v>101</v>
      </c>
      <c r="F518" s="30" t="s">
        <v>102</v>
      </c>
      <c r="G518" s="30" t="s">
        <v>103</v>
      </c>
      <c r="H518" s="30" t="s">
        <v>104</v>
      </c>
      <c r="I518" s="30" t="s">
        <v>105</v>
      </c>
      <c r="J518" s="30" t="s">
        <v>106</v>
      </c>
      <c r="K518" s="30" t="s">
        <v>441</v>
      </c>
      <c r="L518" s="30" t="s">
        <v>440</v>
      </c>
      <c r="M518" s="30" t="s">
        <v>36</v>
      </c>
      <c r="N518" s="30" t="s">
        <v>109</v>
      </c>
      <c r="O518" s="31">
        <v>2.0500000000000001E-2</v>
      </c>
    </row>
    <row r="519" spans="1:15">
      <c r="A519" s="30" t="s">
        <v>99</v>
      </c>
      <c r="B519" s="30" t="s">
        <v>100</v>
      </c>
      <c r="C519" s="30" t="s">
        <v>2</v>
      </c>
      <c r="D519" s="30">
        <v>158</v>
      </c>
      <c r="E519" s="30" t="s">
        <v>101</v>
      </c>
      <c r="F519" s="30" t="s">
        <v>102</v>
      </c>
      <c r="G519" s="30" t="s">
        <v>103</v>
      </c>
      <c r="H519" s="30" t="s">
        <v>104</v>
      </c>
      <c r="I519" s="30" t="s">
        <v>105</v>
      </c>
      <c r="J519" s="30" t="s">
        <v>106</v>
      </c>
      <c r="K519" s="30" t="s">
        <v>439</v>
      </c>
      <c r="L519" s="30" t="s">
        <v>438</v>
      </c>
      <c r="M519" s="30" t="s">
        <v>36</v>
      </c>
      <c r="N519" s="30" t="s">
        <v>109</v>
      </c>
      <c r="O519" s="31">
        <v>3.4500000000000003E-2</v>
      </c>
    </row>
    <row r="520" spans="1:15">
      <c r="A520" s="30" t="s">
        <v>99</v>
      </c>
      <c r="B520" s="30" t="s">
        <v>100</v>
      </c>
      <c r="C520" s="30" t="s">
        <v>2</v>
      </c>
      <c r="D520" s="30">
        <v>158</v>
      </c>
      <c r="E520" s="30" t="s">
        <v>101</v>
      </c>
      <c r="F520" s="30" t="s">
        <v>102</v>
      </c>
      <c r="G520" s="30" t="s">
        <v>103</v>
      </c>
      <c r="H520" s="30" t="s">
        <v>104</v>
      </c>
      <c r="I520" s="30" t="s">
        <v>105</v>
      </c>
      <c r="J520" s="30" t="s">
        <v>106</v>
      </c>
      <c r="K520" s="30" t="s">
        <v>437</v>
      </c>
      <c r="L520" s="30" t="s">
        <v>436</v>
      </c>
      <c r="M520" s="30" t="s">
        <v>36</v>
      </c>
      <c r="N520" s="30" t="s">
        <v>109</v>
      </c>
      <c r="O520" s="31">
        <v>2.1399999999999898E-2</v>
      </c>
    </row>
    <row r="521" spans="1:15">
      <c r="A521" s="30" t="s">
        <v>99</v>
      </c>
      <c r="B521" s="30" t="s">
        <v>100</v>
      </c>
      <c r="C521" s="30" t="s">
        <v>2</v>
      </c>
      <c r="D521" s="30">
        <v>158</v>
      </c>
      <c r="E521" s="30" t="s">
        <v>101</v>
      </c>
      <c r="F521" s="30" t="s">
        <v>102</v>
      </c>
      <c r="G521" s="30" t="s">
        <v>103</v>
      </c>
      <c r="H521" s="30" t="s">
        <v>104</v>
      </c>
      <c r="I521" s="30" t="s">
        <v>105</v>
      </c>
      <c r="J521" s="30" t="s">
        <v>106</v>
      </c>
      <c r="K521" s="30" t="s">
        <v>435</v>
      </c>
      <c r="L521" s="30" t="s">
        <v>434</v>
      </c>
      <c r="M521" s="30" t="s">
        <v>36</v>
      </c>
      <c r="N521" s="30" t="s">
        <v>109</v>
      </c>
      <c r="O521" s="30">
        <v>0.02</v>
      </c>
    </row>
    <row r="522" spans="1:15">
      <c r="A522" s="30" t="s">
        <v>99</v>
      </c>
      <c r="B522" s="30" t="s">
        <v>100</v>
      </c>
      <c r="C522" s="30" t="s">
        <v>2</v>
      </c>
      <c r="D522" s="30">
        <v>158</v>
      </c>
      <c r="E522" s="30" t="s">
        <v>101</v>
      </c>
      <c r="F522" s="30" t="s">
        <v>102</v>
      </c>
      <c r="G522" s="30" t="s">
        <v>103</v>
      </c>
      <c r="H522" s="30" t="s">
        <v>104</v>
      </c>
      <c r="I522" s="30" t="s">
        <v>105</v>
      </c>
      <c r="J522" s="30" t="s">
        <v>106</v>
      </c>
      <c r="K522" s="30" t="s">
        <v>433</v>
      </c>
      <c r="L522" s="30" t="s">
        <v>432</v>
      </c>
      <c r="M522" s="30" t="s">
        <v>36</v>
      </c>
      <c r="N522" s="30" t="s">
        <v>109</v>
      </c>
      <c r="O522" s="31">
        <v>2.1000000000000001E-2</v>
      </c>
    </row>
    <row r="523" spans="1:15">
      <c r="A523" s="30" t="s">
        <v>99</v>
      </c>
      <c r="B523" s="30" t="s">
        <v>100</v>
      </c>
      <c r="C523" s="30" t="s">
        <v>2</v>
      </c>
      <c r="D523" s="30">
        <v>158</v>
      </c>
      <c r="E523" s="30" t="s">
        <v>101</v>
      </c>
      <c r="F523" s="30" t="s">
        <v>102</v>
      </c>
      <c r="G523" s="30" t="s">
        <v>103</v>
      </c>
      <c r="H523" s="30" t="s">
        <v>104</v>
      </c>
      <c r="I523" s="30" t="s">
        <v>105</v>
      </c>
      <c r="J523" s="30" t="s">
        <v>106</v>
      </c>
      <c r="K523" s="30" t="s">
        <v>431</v>
      </c>
      <c r="L523" s="30" t="s">
        <v>430</v>
      </c>
      <c r="M523" s="30" t="s">
        <v>36</v>
      </c>
      <c r="N523" s="30" t="s">
        <v>109</v>
      </c>
      <c r="O523" s="31">
        <v>2.0899999999999901E-2</v>
      </c>
    </row>
    <row r="524" spans="1:15">
      <c r="A524" s="30" t="s">
        <v>99</v>
      </c>
      <c r="B524" s="30" t="s">
        <v>100</v>
      </c>
      <c r="C524" s="30" t="s">
        <v>2</v>
      </c>
      <c r="D524" s="30">
        <v>158</v>
      </c>
      <c r="E524" s="30" t="s">
        <v>101</v>
      </c>
      <c r="F524" s="30" t="s">
        <v>102</v>
      </c>
      <c r="G524" s="30" t="s">
        <v>103</v>
      </c>
      <c r="H524" s="30" t="s">
        <v>104</v>
      </c>
      <c r="I524" s="30" t="s">
        <v>105</v>
      </c>
      <c r="J524" s="30" t="s">
        <v>106</v>
      </c>
      <c r="K524" s="30" t="s">
        <v>429</v>
      </c>
      <c r="L524" s="30" t="s">
        <v>428</v>
      </c>
      <c r="M524" s="30" t="s">
        <v>36</v>
      </c>
      <c r="N524" s="30" t="s">
        <v>109</v>
      </c>
      <c r="O524" s="31">
        <v>2.1000000000000001E-2</v>
      </c>
    </row>
    <row r="525" spans="1:15">
      <c r="A525" s="30" t="s">
        <v>99</v>
      </c>
      <c r="B525" s="30" t="s">
        <v>100</v>
      </c>
      <c r="C525" s="30" t="s">
        <v>2</v>
      </c>
      <c r="D525" s="30">
        <v>158</v>
      </c>
      <c r="E525" s="30" t="s">
        <v>101</v>
      </c>
      <c r="F525" s="30" t="s">
        <v>102</v>
      </c>
      <c r="G525" s="30" t="s">
        <v>103</v>
      </c>
      <c r="H525" s="30" t="s">
        <v>104</v>
      </c>
      <c r="I525" s="30" t="s">
        <v>105</v>
      </c>
      <c r="J525" s="30" t="s">
        <v>106</v>
      </c>
      <c r="K525" s="30" t="s">
        <v>427</v>
      </c>
      <c r="L525" s="30" t="s">
        <v>426</v>
      </c>
      <c r="M525" s="30" t="s">
        <v>36</v>
      </c>
      <c r="N525" s="30" t="s">
        <v>109</v>
      </c>
      <c r="O525" s="30">
        <v>0.1552</v>
      </c>
    </row>
    <row r="526" spans="1:15">
      <c r="A526" s="30" t="s">
        <v>99</v>
      </c>
      <c r="B526" s="30" t="s">
        <v>100</v>
      </c>
      <c r="C526" s="30" t="s">
        <v>2</v>
      </c>
      <c r="D526" s="30">
        <v>158</v>
      </c>
      <c r="E526" s="30" t="s">
        <v>101</v>
      </c>
      <c r="F526" s="30" t="s">
        <v>102</v>
      </c>
      <c r="G526" s="30" t="s">
        <v>103</v>
      </c>
      <c r="H526" s="30" t="s">
        <v>104</v>
      </c>
      <c r="I526" s="30" t="s">
        <v>105</v>
      </c>
      <c r="J526" s="30" t="s">
        <v>106</v>
      </c>
      <c r="K526" s="30" t="s">
        <v>425</v>
      </c>
      <c r="L526" s="30" t="s">
        <v>424</v>
      </c>
      <c r="M526" s="30" t="s">
        <v>36</v>
      </c>
      <c r="N526" s="30" t="s">
        <v>109</v>
      </c>
      <c r="O526" s="30">
        <v>0.2495</v>
      </c>
    </row>
    <row r="527" spans="1:15">
      <c r="A527" s="30" t="s">
        <v>99</v>
      </c>
      <c r="B527" s="30" t="s">
        <v>100</v>
      </c>
      <c r="C527" s="30" t="s">
        <v>2</v>
      </c>
      <c r="D527" s="30">
        <v>158</v>
      </c>
      <c r="E527" s="30" t="s">
        <v>101</v>
      </c>
      <c r="F527" s="30" t="s">
        <v>102</v>
      </c>
      <c r="G527" s="30" t="s">
        <v>103</v>
      </c>
      <c r="H527" s="30" t="s">
        <v>104</v>
      </c>
      <c r="I527" s="30" t="s">
        <v>105</v>
      </c>
      <c r="J527" s="30" t="s">
        <v>106</v>
      </c>
      <c r="K527" s="30" t="s">
        <v>423</v>
      </c>
      <c r="L527" s="30" t="s">
        <v>422</v>
      </c>
      <c r="M527" s="30" t="s">
        <v>36</v>
      </c>
      <c r="N527" s="30" t="s">
        <v>109</v>
      </c>
      <c r="O527" s="30">
        <v>0.24759999999999899</v>
      </c>
    </row>
    <row r="528" spans="1:15">
      <c r="A528" s="30" t="s">
        <v>99</v>
      </c>
      <c r="B528" s="30" t="s">
        <v>100</v>
      </c>
      <c r="C528" s="30" t="s">
        <v>2</v>
      </c>
      <c r="D528" s="30">
        <v>158</v>
      </c>
      <c r="E528" s="30" t="s">
        <v>101</v>
      </c>
      <c r="F528" s="30" t="s">
        <v>102</v>
      </c>
      <c r="G528" s="30" t="s">
        <v>103</v>
      </c>
      <c r="H528" s="30" t="s">
        <v>104</v>
      </c>
      <c r="I528" s="30" t="s">
        <v>105</v>
      </c>
      <c r="J528" s="30" t="s">
        <v>106</v>
      </c>
      <c r="K528" s="30" t="s">
        <v>421</v>
      </c>
      <c r="L528" s="30" t="s">
        <v>420</v>
      </c>
      <c r="M528" s="30" t="s">
        <v>36</v>
      </c>
      <c r="N528" s="30" t="s">
        <v>109</v>
      </c>
      <c r="O528" s="30">
        <v>0.2475</v>
      </c>
    </row>
    <row r="529" spans="1:15">
      <c r="A529" s="30" t="s">
        <v>99</v>
      </c>
      <c r="B529" s="30" t="s">
        <v>100</v>
      </c>
      <c r="C529" s="30" t="s">
        <v>2</v>
      </c>
      <c r="D529" s="30">
        <v>158</v>
      </c>
      <c r="E529" s="30" t="s">
        <v>101</v>
      </c>
      <c r="F529" s="30" t="s">
        <v>102</v>
      </c>
      <c r="G529" s="30" t="s">
        <v>103</v>
      </c>
      <c r="H529" s="30" t="s">
        <v>104</v>
      </c>
      <c r="I529" s="30" t="s">
        <v>105</v>
      </c>
      <c r="J529" s="30" t="s">
        <v>106</v>
      </c>
      <c r="K529" s="30" t="s">
        <v>419</v>
      </c>
      <c r="L529" s="30" t="s">
        <v>418</v>
      </c>
      <c r="M529" s="30" t="s">
        <v>36</v>
      </c>
      <c r="N529" s="30" t="s">
        <v>109</v>
      </c>
      <c r="O529" s="30">
        <v>0.2414</v>
      </c>
    </row>
    <row r="530" spans="1:15">
      <c r="A530" s="30" t="s">
        <v>99</v>
      </c>
      <c r="B530" s="30" t="s">
        <v>100</v>
      </c>
      <c r="C530" s="30" t="s">
        <v>2</v>
      </c>
      <c r="D530" s="30">
        <v>158</v>
      </c>
      <c r="E530" s="30" t="s">
        <v>101</v>
      </c>
      <c r="F530" s="30" t="s">
        <v>102</v>
      </c>
      <c r="G530" s="30" t="s">
        <v>103</v>
      </c>
      <c r="H530" s="30" t="s">
        <v>104</v>
      </c>
      <c r="I530" s="30" t="s">
        <v>105</v>
      </c>
      <c r="J530" s="30" t="s">
        <v>106</v>
      </c>
      <c r="K530" s="30" t="s">
        <v>417</v>
      </c>
      <c r="L530" s="30" t="s">
        <v>416</v>
      </c>
      <c r="M530" s="30" t="s">
        <v>36</v>
      </c>
      <c r="N530" s="30" t="s">
        <v>109</v>
      </c>
      <c r="O530" s="30">
        <v>0.249</v>
      </c>
    </row>
    <row r="531" spans="1:15">
      <c r="A531" s="30" t="s">
        <v>99</v>
      </c>
      <c r="B531" s="30" t="s">
        <v>100</v>
      </c>
      <c r="C531" s="30" t="s">
        <v>2</v>
      </c>
      <c r="D531" s="30">
        <v>158</v>
      </c>
      <c r="E531" s="30" t="s">
        <v>101</v>
      </c>
      <c r="F531" s="30" t="s">
        <v>102</v>
      </c>
      <c r="G531" s="30" t="s">
        <v>103</v>
      </c>
      <c r="H531" s="30" t="s">
        <v>104</v>
      </c>
      <c r="I531" s="30" t="s">
        <v>105</v>
      </c>
      <c r="J531" s="30" t="s">
        <v>106</v>
      </c>
      <c r="K531" s="30" t="s">
        <v>415</v>
      </c>
      <c r="L531" s="30" t="s">
        <v>414</v>
      </c>
      <c r="M531" s="30" t="s">
        <v>36</v>
      </c>
      <c r="N531" s="30" t="s">
        <v>109</v>
      </c>
      <c r="O531" s="30">
        <v>0.24840000000000001</v>
      </c>
    </row>
    <row r="532" spans="1:15">
      <c r="A532" s="30" t="s">
        <v>99</v>
      </c>
      <c r="B532" s="30" t="s">
        <v>100</v>
      </c>
      <c r="C532" s="30" t="s">
        <v>2</v>
      </c>
      <c r="D532" s="30">
        <v>158</v>
      </c>
      <c r="E532" s="30" t="s">
        <v>101</v>
      </c>
      <c r="F532" s="30" t="s">
        <v>102</v>
      </c>
      <c r="G532" s="30" t="s">
        <v>103</v>
      </c>
      <c r="H532" s="30" t="s">
        <v>104</v>
      </c>
      <c r="I532" s="30" t="s">
        <v>105</v>
      </c>
      <c r="J532" s="30" t="s">
        <v>106</v>
      </c>
      <c r="K532" s="30" t="s">
        <v>413</v>
      </c>
      <c r="L532" s="30" t="s">
        <v>412</v>
      </c>
      <c r="M532" s="30" t="s">
        <v>36</v>
      </c>
      <c r="N532" s="30" t="s">
        <v>109</v>
      </c>
      <c r="O532" s="30">
        <v>0.1067</v>
      </c>
    </row>
    <row r="533" spans="1:15">
      <c r="A533" s="30" t="s">
        <v>99</v>
      </c>
      <c r="B533" s="30" t="s">
        <v>100</v>
      </c>
      <c r="C533" s="30" t="s">
        <v>2</v>
      </c>
      <c r="D533" s="30">
        <v>158</v>
      </c>
      <c r="E533" s="30" t="s">
        <v>101</v>
      </c>
      <c r="F533" s="30" t="s">
        <v>102</v>
      </c>
      <c r="G533" s="30" t="s">
        <v>103</v>
      </c>
      <c r="H533" s="30" t="s">
        <v>104</v>
      </c>
      <c r="I533" s="30" t="s">
        <v>105</v>
      </c>
      <c r="J533" s="30" t="s">
        <v>106</v>
      </c>
      <c r="K533" s="30" t="s">
        <v>411</v>
      </c>
      <c r="L533" s="30" t="s">
        <v>410</v>
      </c>
      <c r="M533" s="30" t="s">
        <v>36</v>
      </c>
      <c r="N533" s="30" t="s">
        <v>109</v>
      </c>
      <c r="O533" s="30">
        <v>0.02</v>
      </c>
    </row>
    <row r="534" spans="1:15">
      <c r="A534" s="30" t="s">
        <v>99</v>
      </c>
      <c r="B534" s="30" t="s">
        <v>100</v>
      </c>
      <c r="C534" s="30" t="s">
        <v>2</v>
      </c>
      <c r="D534" s="30">
        <v>158</v>
      </c>
      <c r="E534" s="30" t="s">
        <v>101</v>
      </c>
      <c r="F534" s="30" t="s">
        <v>102</v>
      </c>
      <c r="G534" s="30" t="s">
        <v>103</v>
      </c>
      <c r="H534" s="30" t="s">
        <v>104</v>
      </c>
      <c r="I534" s="30" t="s">
        <v>105</v>
      </c>
      <c r="J534" s="30" t="s">
        <v>106</v>
      </c>
      <c r="K534" s="30" t="s">
        <v>409</v>
      </c>
      <c r="L534" s="30" t="s">
        <v>408</v>
      </c>
      <c r="M534" s="30" t="s">
        <v>36</v>
      </c>
      <c r="N534" s="30" t="s">
        <v>109</v>
      </c>
      <c r="O534" s="31">
        <v>1.8599999999999901E-2</v>
      </c>
    </row>
    <row r="535" spans="1:15">
      <c r="A535" s="30" t="s">
        <v>99</v>
      </c>
      <c r="B535" s="30" t="s">
        <v>100</v>
      </c>
      <c r="C535" s="30" t="s">
        <v>2</v>
      </c>
      <c r="D535" s="30">
        <v>158</v>
      </c>
      <c r="E535" s="30" t="s">
        <v>101</v>
      </c>
      <c r="F535" s="30" t="s">
        <v>102</v>
      </c>
      <c r="G535" s="30" t="s">
        <v>103</v>
      </c>
      <c r="H535" s="30" t="s">
        <v>104</v>
      </c>
      <c r="I535" s="30" t="s">
        <v>105</v>
      </c>
      <c r="J535" s="30" t="s">
        <v>106</v>
      </c>
      <c r="K535" s="30" t="s">
        <v>407</v>
      </c>
      <c r="L535" s="30" t="s">
        <v>406</v>
      </c>
      <c r="M535" s="30" t="s">
        <v>36</v>
      </c>
      <c r="N535" s="30" t="s">
        <v>109</v>
      </c>
      <c r="O535" s="31">
        <v>1.7600000000000001E-2</v>
      </c>
    </row>
    <row r="536" spans="1:15">
      <c r="A536" s="30" t="s">
        <v>99</v>
      </c>
      <c r="B536" s="30" t="s">
        <v>100</v>
      </c>
      <c r="C536" s="30" t="s">
        <v>2</v>
      </c>
      <c r="D536" s="30">
        <v>158</v>
      </c>
      <c r="E536" s="30" t="s">
        <v>101</v>
      </c>
      <c r="F536" s="30" t="s">
        <v>102</v>
      </c>
      <c r="G536" s="30" t="s">
        <v>103</v>
      </c>
      <c r="H536" s="30" t="s">
        <v>104</v>
      </c>
      <c r="I536" s="30" t="s">
        <v>105</v>
      </c>
      <c r="J536" s="30" t="s">
        <v>106</v>
      </c>
      <c r="K536" s="30" t="s">
        <v>405</v>
      </c>
      <c r="L536" s="30" t="s">
        <v>404</v>
      </c>
      <c r="M536" s="30" t="s">
        <v>36</v>
      </c>
      <c r="N536" s="30" t="s">
        <v>109</v>
      </c>
      <c r="O536" s="30">
        <v>1.29E-2</v>
      </c>
    </row>
    <row r="537" spans="1:15">
      <c r="A537" s="30" t="s">
        <v>99</v>
      </c>
      <c r="B537" s="30" t="s">
        <v>100</v>
      </c>
      <c r="C537" s="30" t="s">
        <v>2</v>
      </c>
      <c r="D537" s="30">
        <v>158</v>
      </c>
      <c r="E537" s="30" t="s">
        <v>101</v>
      </c>
      <c r="F537" s="30" t="s">
        <v>102</v>
      </c>
      <c r="G537" s="30" t="s">
        <v>103</v>
      </c>
      <c r="H537" s="30" t="s">
        <v>104</v>
      </c>
      <c r="I537" s="30" t="s">
        <v>105</v>
      </c>
      <c r="J537" s="30" t="s">
        <v>106</v>
      </c>
      <c r="K537" s="30" t="s">
        <v>403</v>
      </c>
      <c r="L537" s="30" t="s">
        <v>402</v>
      </c>
      <c r="M537" s="30" t="s">
        <v>36</v>
      </c>
      <c r="N537" s="30" t="s">
        <v>109</v>
      </c>
      <c r="O537" s="30">
        <v>0.01</v>
      </c>
    </row>
    <row r="538" spans="1:15">
      <c r="A538" s="30" t="s">
        <v>99</v>
      </c>
      <c r="B538" s="30" t="s">
        <v>100</v>
      </c>
      <c r="C538" s="30" t="s">
        <v>2</v>
      </c>
      <c r="D538" s="30">
        <v>158</v>
      </c>
      <c r="E538" s="30" t="s">
        <v>101</v>
      </c>
      <c r="F538" s="30" t="s">
        <v>102</v>
      </c>
      <c r="G538" s="30" t="s">
        <v>103</v>
      </c>
      <c r="H538" s="30" t="s">
        <v>104</v>
      </c>
      <c r="I538" s="30" t="s">
        <v>105</v>
      </c>
      <c r="J538" s="30" t="s">
        <v>106</v>
      </c>
      <c r="K538" s="30" t="s">
        <v>401</v>
      </c>
      <c r="L538" s="30" t="s">
        <v>400</v>
      </c>
      <c r="M538" s="30" t="s">
        <v>36</v>
      </c>
      <c r="N538" s="30" t="s">
        <v>109</v>
      </c>
      <c r="O538" s="31">
        <v>5.1000000000000004E-3</v>
      </c>
    </row>
    <row r="539" spans="1:15">
      <c r="A539" s="30" t="s">
        <v>99</v>
      </c>
      <c r="B539" s="30" t="s">
        <v>100</v>
      </c>
      <c r="C539" s="30" t="s">
        <v>2</v>
      </c>
      <c r="D539" s="30">
        <v>158</v>
      </c>
      <c r="E539" s="30" t="s">
        <v>101</v>
      </c>
      <c r="F539" s="30" t="s">
        <v>102</v>
      </c>
      <c r="G539" s="30" t="s">
        <v>103</v>
      </c>
      <c r="H539" s="30" t="s">
        <v>104</v>
      </c>
      <c r="I539" s="30" t="s">
        <v>105</v>
      </c>
      <c r="J539" s="30" t="s">
        <v>106</v>
      </c>
      <c r="K539" s="30" t="s">
        <v>399</v>
      </c>
      <c r="L539" s="30" t="s">
        <v>398</v>
      </c>
      <c r="M539" s="30" t="s">
        <v>36</v>
      </c>
      <c r="N539" s="30" t="s">
        <v>109</v>
      </c>
      <c r="O539" s="31">
        <v>3.0999999999999899E-3</v>
      </c>
    </row>
    <row r="540" spans="1:15">
      <c r="A540" s="30" t="s">
        <v>99</v>
      </c>
      <c r="B540" s="30" t="s">
        <v>100</v>
      </c>
      <c r="C540" s="30" t="s">
        <v>2</v>
      </c>
      <c r="D540" s="30">
        <v>158</v>
      </c>
      <c r="E540" s="30" t="s">
        <v>101</v>
      </c>
      <c r="F540" s="30" t="s">
        <v>102</v>
      </c>
      <c r="G540" s="30" t="s">
        <v>103</v>
      </c>
      <c r="H540" s="30" t="s">
        <v>104</v>
      </c>
      <c r="I540" s="30" t="s">
        <v>105</v>
      </c>
      <c r="J540" s="30" t="s">
        <v>106</v>
      </c>
      <c r="K540" s="30" t="s">
        <v>397</v>
      </c>
      <c r="L540" s="30" t="s">
        <v>396</v>
      </c>
      <c r="M540" s="30" t="s">
        <v>36</v>
      </c>
      <c r="N540" s="30" t="s">
        <v>109</v>
      </c>
      <c r="O540" s="31">
        <v>2.3999999999999898E-3</v>
      </c>
    </row>
    <row r="541" spans="1:15">
      <c r="A541" s="30" t="s">
        <v>99</v>
      </c>
      <c r="B541" s="30" t="s">
        <v>100</v>
      </c>
      <c r="C541" s="30" t="s">
        <v>2</v>
      </c>
      <c r="D541" s="30">
        <v>158</v>
      </c>
      <c r="E541" s="30" t="s">
        <v>101</v>
      </c>
      <c r="F541" s="30" t="s">
        <v>102</v>
      </c>
      <c r="G541" s="30" t="s">
        <v>103</v>
      </c>
      <c r="H541" s="30" t="s">
        <v>104</v>
      </c>
      <c r="I541" s="30" t="s">
        <v>105</v>
      </c>
      <c r="J541" s="30" t="s">
        <v>106</v>
      </c>
      <c r="K541" s="30" t="s">
        <v>395</v>
      </c>
      <c r="L541" s="30" t="s">
        <v>394</v>
      </c>
      <c r="M541" s="30" t="s">
        <v>36</v>
      </c>
      <c r="N541" s="30" t="s">
        <v>109</v>
      </c>
      <c r="O541" s="30">
        <v>1.8E-3</v>
      </c>
    </row>
    <row r="542" spans="1:15">
      <c r="A542" s="30" t="s">
        <v>99</v>
      </c>
      <c r="B542" s="30" t="s">
        <v>100</v>
      </c>
      <c r="C542" s="30" t="s">
        <v>2</v>
      </c>
      <c r="D542" s="30">
        <v>158</v>
      </c>
      <c r="E542" s="30" t="s">
        <v>101</v>
      </c>
      <c r="F542" s="30" t="s">
        <v>102</v>
      </c>
      <c r="G542" s="30" t="s">
        <v>103</v>
      </c>
      <c r="H542" s="30" t="s">
        <v>104</v>
      </c>
      <c r="I542" s="30" t="s">
        <v>105</v>
      </c>
      <c r="J542" s="30" t="s">
        <v>106</v>
      </c>
      <c r="K542" s="30" t="s">
        <v>393</v>
      </c>
      <c r="L542" s="30" t="s">
        <v>392</v>
      </c>
      <c r="M542" s="30" t="s">
        <v>36</v>
      </c>
      <c r="N542" s="30" t="s">
        <v>109</v>
      </c>
      <c r="O542" s="30">
        <v>1.11E-2</v>
      </c>
    </row>
    <row r="543" spans="1:15">
      <c r="A543" s="30" t="s">
        <v>99</v>
      </c>
      <c r="B543" s="30" t="s">
        <v>100</v>
      </c>
      <c r="C543" s="30" t="s">
        <v>2</v>
      </c>
      <c r="D543" s="30">
        <v>158</v>
      </c>
      <c r="E543" s="30" t="s">
        <v>101</v>
      </c>
      <c r="F543" s="30" t="s">
        <v>102</v>
      </c>
      <c r="G543" s="30" t="s">
        <v>103</v>
      </c>
      <c r="H543" s="30" t="s">
        <v>104</v>
      </c>
      <c r="I543" s="30" t="s">
        <v>105</v>
      </c>
      <c r="J543" s="30" t="s">
        <v>106</v>
      </c>
      <c r="K543" s="30" t="s">
        <v>391</v>
      </c>
      <c r="L543" s="30" t="s">
        <v>390</v>
      </c>
      <c r="M543" s="30" t="s">
        <v>36</v>
      </c>
      <c r="N543" s="30" t="s">
        <v>109</v>
      </c>
      <c r="O543" s="30">
        <v>0.01</v>
      </c>
    </row>
    <row r="544" spans="1:15">
      <c r="A544" s="30" t="s">
        <v>99</v>
      </c>
      <c r="B544" s="30" t="s">
        <v>100</v>
      </c>
      <c r="C544" s="30" t="s">
        <v>2</v>
      </c>
      <c r="D544" s="30">
        <v>158</v>
      </c>
      <c r="E544" s="30" t="s">
        <v>101</v>
      </c>
      <c r="F544" s="30" t="s">
        <v>102</v>
      </c>
      <c r="G544" s="30" t="s">
        <v>103</v>
      </c>
      <c r="H544" s="30" t="s">
        <v>104</v>
      </c>
      <c r="I544" s="30" t="s">
        <v>105</v>
      </c>
      <c r="J544" s="30" t="s">
        <v>106</v>
      </c>
      <c r="K544" s="30" t="s">
        <v>389</v>
      </c>
      <c r="L544" s="30" t="s">
        <v>388</v>
      </c>
      <c r="M544" s="30" t="s">
        <v>36</v>
      </c>
      <c r="N544" s="30" t="s">
        <v>109</v>
      </c>
      <c r="O544" s="31">
        <v>2.0500000000000001E-2</v>
      </c>
    </row>
    <row r="545" spans="1:15">
      <c r="A545" s="30" t="s">
        <v>99</v>
      </c>
      <c r="B545" s="30" t="s">
        <v>100</v>
      </c>
      <c r="C545" s="30" t="s">
        <v>2</v>
      </c>
      <c r="D545" s="30">
        <v>158</v>
      </c>
      <c r="E545" s="30" t="s">
        <v>101</v>
      </c>
      <c r="F545" s="30" t="s">
        <v>102</v>
      </c>
      <c r="G545" s="30" t="s">
        <v>103</v>
      </c>
      <c r="H545" s="30" t="s">
        <v>104</v>
      </c>
      <c r="I545" s="30" t="s">
        <v>105</v>
      </c>
      <c r="J545" s="30" t="s">
        <v>106</v>
      </c>
      <c r="K545" s="30" t="s">
        <v>387</v>
      </c>
      <c r="L545" s="30" t="s">
        <v>386</v>
      </c>
      <c r="M545" s="30" t="s">
        <v>36</v>
      </c>
      <c r="N545" s="30" t="s">
        <v>109</v>
      </c>
      <c r="O545" s="31">
        <v>1.4800000000000001E-2</v>
      </c>
    </row>
    <row r="546" spans="1:15">
      <c r="A546" s="30" t="s">
        <v>99</v>
      </c>
      <c r="B546" s="30" t="s">
        <v>100</v>
      </c>
      <c r="C546" s="30" t="s">
        <v>2</v>
      </c>
      <c r="D546" s="30">
        <v>158</v>
      </c>
      <c r="E546" s="30" t="s">
        <v>101</v>
      </c>
      <c r="F546" s="30" t="s">
        <v>102</v>
      </c>
      <c r="G546" s="30" t="s">
        <v>103</v>
      </c>
      <c r="H546" s="30" t="s">
        <v>104</v>
      </c>
      <c r="I546" s="30" t="s">
        <v>105</v>
      </c>
      <c r="J546" s="30" t="s">
        <v>106</v>
      </c>
      <c r="K546" s="30" t="s">
        <v>385</v>
      </c>
      <c r="L546" s="30" t="s">
        <v>384</v>
      </c>
      <c r="M546" s="30" t="s">
        <v>36</v>
      </c>
      <c r="N546" s="30" t="s">
        <v>109</v>
      </c>
      <c r="O546" s="30">
        <v>1.38E-2</v>
      </c>
    </row>
    <row r="547" spans="1:15">
      <c r="A547" s="30" t="s">
        <v>99</v>
      </c>
      <c r="B547" s="30" t="s">
        <v>100</v>
      </c>
      <c r="C547" s="30" t="s">
        <v>2</v>
      </c>
      <c r="D547" s="30">
        <v>158</v>
      </c>
      <c r="E547" s="30" t="s">
        <v>101</v>
      </c>
      <c r="F547" s="30" t="s">
        <v>102</v>
      </c>
      <c r="G547" s="30" t="s">
        <v>103</v>
      </c>
      <c r="H547" s="30" t="s">
        <v>104</v>
      </c>
      <c r="I547" s="30" t="s">
        <v>105</v>
      </c>
      <c r="J547" s="30" t="s">
        <v>106</v>
      </c>
      <c r="K547" s="30" t="s">
        <v>383</v>
      </c>
      <c r="L547" s="30" t="s">
        <v>382</v>
      </c>
      <c r="M547" s="30" t="s">
        <v>36</v>
      </c>
      <c r="N547" s="30" t="s">
        <v>109</v>
      </c>
      <c r="O547" s="30">
        <v>1.4E-2</v>
      </c>
    </row>
    <row r="548" spans="1:15">
      <c r="A548" s="30" t="s">
        <v>99</v>
      </c>
      <c r="B548" s="30" t="s">
        <v>100</v>
      </c>
      <c r="C548" s="30" t="s">
        <v>2</v>
      </c>
      <c r="D548" s="30">
        <v>158</v>
      </c>
      <c r="E548" s="30" t="s">
        <v>101</v>
      </c>
      <c r="F548" s="30" t="s">
        <v>102</v>
      </c>
      <c r="G548" s="30" t="s">
        <v>103</v>
      </c>
      <c r="H548" s="30" t="s">
        <v>104</v>
      </c>
      <c r="I548" s="30" t="s">
        <v>105</v>
      </c>
      <c r="J548" s="30" t="s">
        <v>106</v>
      </c>
      <c r="K548" s="30" t="s">
        <v>381</v>
      </c>
      <c r="L548" s="30" t="s">
        <v>380</v>
      </c>
      <c r="M548" s="30" t="s">
        <v>36</v>
      </c>
      <c r="N548" s="30" t="s">
        <v>109</v>
      </c>
      <c r="O548" s="31">
        <v>1.7000000000000001E-2</v>
      </c>
    </row>
    <row r="549" spans="1:15">
      <c r="A549" s="30" t="s">
        <v>99</v>
      </c>
      <c r="B549" s="30" t="s">
        <v>100</v>
      </c>
      <c r="C549" s="30" t="s">
        <v>2</v>
      </c>
      <c r="D549" s="30">
        <v>158</v>
      </c>
      <c r="E549" s="30" t="s">
        <v>101</v>
      </c>
      <c r="F549" s="30" t="s">
        <v>102</v>
      </c>
      <c r="G549" s="30" t="s">
        <v>103</v>
      </c>
      <c r="H549" s="30" t="s">
        <v>104</v>
      </c>
      <c r="I549" s="30" t="s">
        <v>105</v>
      </c>
      <c r="J549" s="30" t="s">
        <v>106</v>
      </c>
      <c r="K549" s="30" t="s">
        <v>379</v>
      </c>
      <c r="L549" s="30" t="s">
        <v>378</v>
      </c>
      <c r="M549" s="30" t="s">
        <v>36</v>
      </c>
      <c r="N549" s="30" t="s">
        <v>109</v>
      </c>
      <c r="O549" s="30">
        <v>1.9E-2</v>
      </c>
    </row>
    <row r="550" spans="1:15">
      <c r="A550" s="30" t="s">
        <v>99</v>
      </c>
      <c r="B550" s="30" t="s">
        <v>100</v>
      </c>
      <c r="C550" s="30" t="s">
        <v>2</v>
      </c>
      <c r="D550" s="30">
        <v>158</v>
      </c>
      <c r="E550" s="30" t="s">
        <v>101</v>
      </c>
      <c r="F550" s="30" t="s">
        <v>102</v>
      </c>
      <c r="G550" s="30" t="s">
        <v>103</v>
      </c>
      <c r="H550" s="30" t="s">
        <v>104</v>
      </c>
      <c r="I550" s="30" t="s">
        <v>105</v>
      </c>
      <c r="J550" s="30" t="s">
        <v>106</v>
      </c>
      <c r="K550" s="30" t="s">
        <v>377</v>
      </c>
      <c r="L550" s="30" t="s">
        <v>376</v>
      </c>
      <c r="M550" s="30" t="s">
        <v>36</v>
      </c>
      <c r="N550" s="30" t="s">
        <v>109</v>
      </c>
      <c r="O550" s="31">
        <v>5.2599999999999904E-3</v>
      </c>
    </row>
    <row r="551" spans="1:15">
      <c r="A551" s="30" t="s">
        <v>99</v>
      </c>
      <c r="B551" s="30" t="s">
        <v>100</v>
      </c>
      <c r="C551" s="30" t="s">
        <v>2</v>
      </c>
      <c r="D551" s="30">
        <v>158</v>
      </c>
      <c r="E551" s="30" t="s">
        <v>101</v>
      </c>
      <c r="F551" s="30" t="s">
        <v>102</v>
      </c>
      <c r="G551" s="30" t="s">
        <v>103</v>
      </c>
      <c r="H551" s="30" t="s">
        <v>104</v>
      </c>
      <c r="I551" s="30" t="s">
        <v>105</v>
      </c>
      <c r="J551" s="30" t="s">
        <v>106</v>
      </c>
      <c r="K551" s="30" t="s">
        <v>375</v>
      </c>
      <c r="L551" s="30" t="s">
        <v>374</v>
      </c>
      <c r="M551" s="30" t="s">
        <v>36</v>
      </c>
      <c r="N551" s="30" t="s">
        <v>109</v>
      </c>
      <c r="O551" s="30">
        <v>1.91E-3</v>
      </c>
    </row>
    <row r="552" spans="1:15">
      <c r="A552" s="30" t="s">
        <v>99</v>
      </c>
      <c r="B552" s="30" t="s">
        <v>100</v>
      </c>
      <c r="C552" s="30" t="s">
        <v>2</v>
      </c>
      <c r="D552" s="30">
        <v>158</v>
      </c>
      <c r="E552" s="30" t="s">
        <v>101</v>
      </c>
      <c r="F552" s="30" t="s">
        <v>102</v>
      </c>
      <c r="G552" s="30" t="s">
        <v>103</v>
      </c>
      <c r="H552" s="30" t="s">
        <v>104</v>
      </c>
      <c r="I552" s="30" t="s">
        <v>105</v>
      </c>
      <c r="J552" s="30" t="s">
        <v>106</v>
      </c>
      <c r="K552" s="30" t="s">
        <v>373</v>
      </c>
      <c r="L552" s="30" t="s">
        <v>372</v>
      </c>
      <c r="M552" s="30" t="s">
        <v>36</v>
      </c>
      <c r="N552" s="30" t="s">
        <v>109</v>
      </c>
      <c r="O552" s="31">
        <v>1.9499999999999899E-3</v>
      </c>
    </row>
    <row r="553" spans="1:15">
      <c r="A553" s="30" t="s">
        <v>99</v>
      </c>
      <c r="B553" s="30" t="s">
        <v>100</v>
      </c>
      <c r="C553" s="30" t="s">
        <v>2</v>
      </c>
      <c r="D553" s="30">
        <v>158</v>
      </c>
      <c r="E553" s="30" t="s">
        <v>101</v>
      </c>
      <c r="F553" s="30" t="s">
        <v>102</v>
      </c>
      <c r="G553" s="30" t="s">
        <v>103</v>
      </c>
      <c r="H553" s="30" t="s">
        <v>104</v>
      </c>
      <c r="I553" s="30" t="s">
        <v>105</v>
      </c>
      <c r="J553" s="30" t="s">
        <v>106</v>
      </c>
      <c r="K553" s="30" t="s">
        <v>371</v>
      </c>
      <c r="L553" s="30" t="s">
        <v>370</v>
      </c>
      <c r="M553" s="30" t="s">
        <v>36</v>
      </c>
      <c r="N553" s="30" t="s">
        <v>109</v>
      </c>
      <c r="O553" s="31">
        <v>1.9499999999999899E-3</v>
      </c>
    </row>
    <row r="554" spans="1:15">
      <c r="A554" s="30" t="s">
        <v>99</v>
      </c>
      <c r="B554" s="30" t="s">
        <v>100</v>
      </c>
      <c r="C554" s="30" t="s">
        <v>2</v>
      </c>
      <c r="D554" s="30">
        <v>158</v>
      </c>
      <c r="E554" s="30" t="s">
        <v>101</v>
      </c>
      <c r="F554" s="30" t="s">
        <v>102</v>
      </c>
      <c r="G554" s="30" t="s">
        <v>103</v>
      </c>
      <c r="H554" s="30" t="s">
        <v>104</v>
      </c>
      <c r="I554" s="30" t="s">
        <v>105</v>
      </c>
      <c r="J554" s="30" t="s">
        <v>106</v>
      </c>
      <c r="K554" s="30" t="s">
        <v>369</v>
      </c>
      <c r="L554" s="30" t="s">
        <v>368</v>
      </c>
      <c r="M554" s="30" t="s">
        <v>36</v>
      </c>
      <c r="N554" s="30" t="s">
        <v>109</v>
      </c>
      <c r="O554" s="31">
        <v>1.6800000000000001E-3</v>
      </c>
    </row>
    <row r="555" spans="1:15">
      <c r="A555" s="30" t="s">
        <v>99</v>
      </c>
      <c r="B555" s="30" t="s">
        <v>100</v>
      </c>
      <c r="C555" s="30" t="s">
        <v>2</v>
      </c>
      <c r="D555" s="30">
        <v>158</v>
      </c>
      <c r="E555" s="30" t="s">
        <v>101</v>
      </c>
      <c r="F555" s="30" t="s">
        <v>102</v>
      </c>
      <c r="G555" s="30" t="s">
        <v>103</v>
      </c>
      <c r="H555" s="30" t="s">
        <v>104</v>
      </c>
      <c r="I555" s="30" t="s">
        <v>105</v>
      </c>
      <c r="J555" s="30" t="s">
        <v>106</v>
      </c>
      <c r="K555" s="30" t="s">
        <v>367</v>
      </c>
      <c r="L555" s="30" t="s">
        <v>366</v>
      </c>
      <c r="M555" s="30" t="s">
        <v>36</v>
      </c>
      <c r="N555" s="30" t="s">
        <v>109</v>
      </c>
      <c r="O555" s="31">
        <v>1.1100000000000001E-3</v>
      </c>
    </row>
    <row r="556" spans="1:15">
      <c r="A556" s="30" t="s">
        <v>99</v>
      </c>
      <c r="B556" s="30" t="s">
        <v>100</v>
      </c>
      <c r="C556" s="30" t="s">
        <v>2</v>
      </c>
      <c r="D556" s="30">
        <v>158</v>
      </c>
      <c r="E556" s="30" t="s">
        <v>101</v>
      </c>
      <c r="F556" s="30" t="s">
        <v>102</v>
      </c>
      <c r="G556" s="30" t="s">
        <v>103</v>
      </c>
      <c r="H556" s="30" t="s">
        <v>104</v>
      </c>
      <c r="I556" s="30" t="s">
        <v>105</v>
      </c>
      <c r="J556" s="30" t="s">
        <v>106</v>
      </c>
      <c r="K556" s="30" t="s">
        <v>365</v>
      </c>
      <c r="L556" s="30" t="s">
        <v>364</v>
      </c>
      <c r="M556" s="30" t="s">
        <v>36</v>
      </c>
      <c r="N556" s="30" t="s">
        <v>109</v>
      </c>
      <c r="O556" s="30">
        <v>2.15E-3</v>
      </c>
    </row>
    <row r="557" spans="1:15">
      <c r="A557" s="30" t="s">
        <v>99</v>
      </c>
      <c r="B557" s="30" t="s">
        <v>100</v>
      </c>
      <c r="C557" s="30" t="s">
        <v>2</v>
      </c>
      <c r="D557" s="30">
        <v>158</v>
      </c>
      <c r="E557" s="30" t="s">
        <v>101</v>
      </c>
      <c r="F557" s="30" t="s">
        <v>102</v>
      </c>
      <c r="G557" s="30" t="s">
        <v>103</v>
      </c>
      <c r="H557" s="30" t="s">
        <v>104</v>
      </c>
      <c r="I557" s="30" t="s">
        <v>105</v>
      </c>
      <c r="J557" s="30" t="s">
        <v>106</v>
      </c>
      <c r="K557" s="30" t="s">
        <v>363</v>
      </c>
      <c r="L557" s="30" t="s">
        <v>362</v>
      </c>
      <c r="M557" s="30" t="s">
        <v>36</v>
      </c>
      <c r="N557" s="30" t="s">
        <v>109</v>
      </c>
      <c r="O557" s="30">
        <v>1.24E-3</v>
      </c>
    </row>
    <row r="558" spans="1:15">
      <c r="A558" s="30" t="s">
        <v>99</v>
      </c>
      <c r="B558" s="30" t="s">
        <v>100</v>
      </c>
      <c r="C558" s="30" t="s">
        <v>2</v>
      </c>
      <c r="D558" s="30">
        <v>158</v>
      </c>
      <c r="E558" s="30" t="s">
        <v>101</v>
      </c>
      <c r="F558" s="30" t="s">
        <v>102</v>
      </c>
      <c r="G558" s="30" t="s">
        <v>103</v>
      </c>
      <c r="H558" s="30" t="s">
        <v>104</v>
      </c>
      <c r="I558" s="30" t="s">
        <v>105</v>
      </c>
      <c r="J558" s="30" t="s">
        <v>106</v>
      </c>
      <c r="K558" s="30" t="s">
        <v>361</v>
      </c>
      <c r="L558" s="30" t="s">
        <v>360</v>
      </c>
      <c r="M558" s="30" t="s">
        <v>36</v>
      </c>
      <c r="N558" s="30" t="s">
        <v>109</v>
      </c>
      <c r="O558" s="30">
        <v>1.48E-3</v>
      </c>
    </row>
    <row r="559" spans="1:15">
      <c r="A559" s="30" t="s">
        <v>99</v>
      </c>
      <c r="B559" s="30" t="s">
        <v>100</v>
      </c>
      <c r="C559" s="30" t="s">
        <v>2</v>
      </c>
      <c r="D559" s="30">
        <v>158</v>
      </c>
      <c r="E559" s="30" t="s">
        <v>101</v>
      </c>
      <c r="F559" s="30" t="s">
        <v>102</v>
      </c>
      <c r="G559" s="30" t="s">
        <v>103</v>
      </c>
      <c r="H559" s="30" t="s">
        <v>104</v>
      </c>
      <c r="I559" s="30" t="s">
        <v>105</v>
      </c>
      <c r="J559" s="30" t="s">
        <v>106</v>
      </c>
      <c r="K559" s="30" t="s">
        <v>359</v>
      </c>
      <c r="L559" s="30" t="s">
        <v>358</v>
      </c>
      <c r="M559" s="30" t="s">
        <v>36</v>
      </c>
      <c r="N559" s="30" t="s">
        <v>109</v>
      </c>
      <c r="O559" s="31">
        <v>8.0999999999999898E-4</v>
      </c>
    </row>
    <row r="560" spans="1:15">
      <c r="A560" s="30" t="s">
        <v>99</v>
      </c>
      <c r="B560" s="30" t="s">
        <v>100</v>
      </c>
      <c r="C560" s="30" t="s">
        <v>2</v>
      </c>
      <c r="D560" s="30">
        <v>158</v>
      </c>
      <c r="E560" s="30" t="s">
        <v>101</v>
      </c>
      <c r="F560" s="30" t="s">
        <v>102</v>
      </c>
      <c r="G560" s="30" t="s">
        <v>103</v>
      </c>
      <c r="H560" s="30" t="s">
        <v>104</v>
      </c>
      <c r="I560" s="30" t="s">
        <v>105</v>
      </c>
      <c r="J560" s="30" t="s">
        <v>106</v>
      </c>
      <c r="K560" s="30" t="s">
        <v>357</v>
      </c>
      <c r="L560" s="30" t="s">
        <v>356</v>
      </c>
      <c r="M560" s="30" t="s">
        <v>36</v>
      </c>
      <c r="N560" s="30" t="s">
        <v>109</v>
      </c>
      <c r="O560" s="30">
        <v>1.73E-3</v>
      </c>
    </row>
    <row r="561" spans="1:15">
      <c r="A561" s="30" t="s">
        <v>99</v>
      </c>
      <c r="B561" s="30" t="s">
        <v>100</v>
      </c>
      <c r="C561" s="30" t="s">
        <v>2</v>
      </c>
      <c r="D561" s="30">
        <v>158</v>
      </c>
      <c r="E561" s="30" t="s">
        <v>101</v>
      </c>
      <c r="F561" s="30" t="s">
        <v>102</v>
      </c>
      <c r="G561" s="30" t="s">
        <v>103</v>
      </c>
      <c r="H561" s="30" t="s">
        <v>104</v>
      </c>
      <c r="I561" s="30" t="s">
        <v>105</v>
      </c>
      <c r="J561" s="30" t="s">
        <v>106</v>
      </c>
      <c r="K561" s="30" t="s">
        <v>355</v>
      </c>
      <c r="L561" s="30" t="s">
        <v>354</v>
      </c>
      <c r="M561" s="30" t="s">
        <v>36</v>
      </c>
      <c r="N561" s="30" t="s">
        <v>109</v>
      </c>
      <c r="O561" s="30">
        <v>1.14E-3</v>
      </c>
    </row>
    <row r="562" spans="1:15">
      <c r="A562" s="30" t="s">
        <v>99</v>
      </c>
      <c r="B562" s="30" t="s">
        <v>100</v>
      </c>
      <c r="C562" s="30" t="s">
        <v>2</v>
      </c>
      <c r="D562" s="30">
        <v>158</v>
      </c>
      <c r="E562" s="30" t="s">
        <v>101</v>
      </c>
      <c r="F562" s="30" t="s">
        <v>102</v>
      </c>
      <c r="G562" s="30" t="s">
        <v>103</v>
      </c>
      <c r="H562" s="30" t="s">
        <v>104</v>
      </c>
      <c r="I562" s="30" t="s">
        <v>105</v>
      </c>
      <c r="J562" s="30" t="s">
        <v>106</v>
      </c>
      <c r="K562" s="30" t="s">
        <v>353</v>
      </c>
      <c r="L562" s="30" t="s">
        <v>352</v>
      </c>
      <c r="M562" s="30" t="s">
        <v>36</v>
      </c>
      <c r="N562" s="30" t="s">
        <v>109</v>
      </c>
      <c r="O562" s="30">
        <v>1.9E-3</v>
      </c>
    </row>
    <row r="563" spans="1:15">
      <c r="A563" s="30" t="s">
        <v>99</v>
      </c>
      <c r="B563" s="30" t="s">
        <v>100</v>
      </c>
      <c r="C563" s="30" t="s">
        <v>2</v>
      </c>
      <c r="D563" s="30">
        <v>158</v>
      </c>
      <c r="E563" s="30" t="s">
        <v>101</v>
      </c>
      <c r="F563" s="30" t="s">
        <v>102</v>
      </c>
      <c r="G563" s="30" t="s">
        <v>103</v>
      </c>
      <c r="H563" s="30" t="s">
        <v>104</v>
      </c>
      <c r="I563" s="30" t="s">
        <v>105</v>
      </c>
      <c r="J563" s="30" t="s">
        <v>106</v>
      </c>
      <c r="K563" s="30" t="s">
        <v>351</v>
      </c>
      <c r="L563" s="30" t="s">
        <v>350</v>
      </c>
      <c r="M563" s="30" t="s">
        <v>36</v>
      </c>
      <c r="N563" s="30" t="s">
        <v>109</v>
      </c>
      <c r="O563" s="30">
        <v>1.14E-3</v>
      </c>
    </row>
    <row r="564" spans="1:15">
      <c r="A564" s="30" t="s">
        <v>99</v>
      </c>
      <c r="B564" s="30" t="s">
        <v>100</v>
      </c>
      <c r="C564" s="30" t="s">
        <v>2</v>
      </c>
      <c r="D564" s="30">
        <v>158</v>
      </c>
      <c r="E564" s="30" t="s">
        <v>101</v>
      </c>
      <c r="F564" s="30" t="s">
        <v>102</v>
      </c>
      <c r="G564" s="30" t="s">
        <v>103</v>
      </c>
      <c r="H564" s="30" t="s">
        <v>104</v>
      </c>
      <c r="I564" s="30" t="s">
        <v>105</v>
      </c>
      <c r="J564" s="30" t="s">
        <v>106</v>
      </c>
      <c r="K564" s="30" t="s">
        <v>349</v>
      </c>
      <c r="L564" s="30" t="s">
        <v>348</v>
      </c>
      <c r="M564" s="30" t="s">
        <v>36</v>
      </c>
      <c r="N564" s="30" t="s">
        <v>109</v>
      </c>
      <c r="O564" s="31">
        <v>8.8999999999999897E-4</v>
      </c>
    </row>
    <row r="565" spans="1:15">
      <c r="A565" s="30" t="s">
        <v>99</v>
      </c>
      <c r="B565" s="30" t="s">
        <v>100</v>
      </c>
      <c r="C565" s="30" t="s">
        <v>2</v>
      </c>
      <c r="D565" s="30">
        <v>158</v>
      </c>
      <c r="E565" s="30" t="s">
        <v>101</v>
      </c>
      <c r="F565" s="30" t="s">
        <v>102</v>
      </c>
      <c r="G565" s="30" t="s">
        <v>103</v>
      </c>
      <c r="H565" s="30" t="s">
        <v>104</v>
      </c>
      <c r="I565" s="30" t="s">
        <v>105</v>
      </c>
      <c r="J565" s="30" t="s">
        <v>106</v>
      </c>
      <c r="K565" s="30" t="s">
        <v>347</v>
      </c>
      <c r="L565" s="30" t="s">
        <v>346</v>
      </c>
      <c r="M565" s="30" t="s">
        <v>36</v>
      </c>
      <c r="N565" s="30" t="s">
        <v>109</v>
      </c>
      <c r="O565" s="31">
        <v>1.1000000000000001E-3</v>
      </c>
    </row>
    <row r="566" spans="1:15">
      <c r="A566" s="30" t="s">
        <v>99</v>
      </c>
      <c r="B566" s="30" t="s">
        <v>100</v>
      </c>
      <c r="C566" s="30" t="s">
        <v>2</v>
      </c>
      <c r="D566" s="30">
        <v>158</v>
      </c>
      <c r="E566" s="30" t="s">
        <v>101</v>
      </c>
      <c r="F566" s="30" t="s">
        <v>102</v>
      </c>
      <c r="G566" s="30" t="s">
        <v>103</v>
      </c>
      <c r="H566" s="30" t="s">
        <v>104</v>
      </c>
      <c r="I566" s="30" t="s">
        <v>105</v>
      </c>
      <c r="J566" s="30" t="s">
        <v>106</v>
      </c>
      <c r="K566" s="30" t="s">
        <v>345</v>
      </c>
      <c r="L566" s="30" t="s">
        <v>344</v>
      </c>
      <c r="M566" s="30" t="s">
        <v>36</v>
      </c>
      <c r="N566" s="30" t="s">
        <v>109</v>
      </c>
      <c r="O566" s="30">
        <v>0</v>
      </c>
    </row>
    <row r="567" spans="1:15">
      <c r="A567" s="30" t="s">
        <v>99</v>
      </c>
      <c r="B567" s="30" t="s">
        <v>100</v>
      </c>
      <c r="C567" s="30" t="s">
        <v>2</v>
      </c>
      <c r="D567" s="30">
        <v>158</v>
      </c>
      <c r="E567" s="30" t="s">
        <v>101</v>
      </c>
      <c r="F567" s="30" t="s">
        <v>102</v>
      </c>
      <c r="G567" s="30" t="s">
        <v>103</v>
      </c>
      <c r="H567" s="30" t="s">
        <v>104</v>
      </c>
      <c r="I567" s="30" t="s">
        <v>105</v>
      </c>
      <c r="J567" s="30" t="s">
        <v>106</v>
      </c>
      <c r="K567" s="30" t="s">
        <v>343</v>
      </c>
      <c r="L567" s="30" t="s">
        <v>342</v>
      </c>
      <c r="M567" s="30" t="s">
        <v>36</v>
      </c>
      <c r="N567" s="30" t="s">
        <v>109</v>
      </c>
      <c r="O567" s="31">
        <v>7.9000000000000001E-4</v>
      </c>
    </row>
    <row r="568" spans="1:15">
      <c r="A568" s="30" t="s">
        <v>99</v>
      </c>
      <c r="B568" s="30" t="s">
        <v>100</v>
      </c>
      <c r="C568" s="30" t="s">
        <v>2</v>
      </c>
      <c r="D568" s="30">
        <v>158</v>
      </c>
      <c r="E568" s="30" t="s">
        <v>101</v>
      </c>
      <c r="F568" s="30" t="s">
        <v>102</v>
      </c>
      <c r="G568" s="30" t="s">
        <v>103</v>
      </c>
      <c r="H568" s="30" t="s">
        <v>104</v>
      </c>
      <c r="I568" s="30" t="s">
        <v>105</v>
      </c>
      <c r="J568" s="30" t="s">
        <v>106</v>
      </c>
      <c r="K568" s="30" t="s">
        <v>341</v>
      </c>
      <c r="L568" s="30" t="s">
        <v>340</v>
      </c>
      <c r="M568" s="30" t="s">
        <v>36</v>
      </c>
      <c r="N568" s="30" t="s">
        <v>109</v>
      </c>
      <c r="O568" s="30">
        <v>1E-3</v>
      </c>
    </row>
    <row r="569" spans="1:15">
      <c r="A569" s="30" t="s">
        <v>99</v>
      </c>
      <c r="B569" s="30" t="s">
        <v>100</v>
      </c>
      <c r="C569" s="30" t="s">
        <v>2</v>
      </c>
      <c r="D569" s="30">
        <v>158</v>
      </c>
      <c r="E569" s="30" t="s">
        <v>101</v>
      </c>
      <c r="F569" s="30" t="s">
        <v>102</v>
      </c>
      <c r="G569" s="30" t="s">
        <v>103</v>
      </c>
      <c r="H569" s="30" t="s">
        <v>104</v>
      </c>
      <c r="I569" s="30" t="s">
        <v>105</v>
      </c>
      <c r="J569" s="30" t="s">
        <v>106</v>
      </c>
      <c r="K569" s="30" t="s">
        <v>339</v>
      </c>
      <c r="L569" s="30" t="s">
        <v>338</v>
      </c>
      <c r="M569" s="30" t="s">
        <v>36</v>
      </c>
      <c r="N569" s="30" t="s">
        <v>109</v>
      </c>
      <c r="O569" s="31">
        <v>2.4000000000000001E-4</v>
      </c>
    </row>
    <row r="570" spans="1:15">
      <c r="A570" s="30" t="s">
        <v>99</v>
      </c>
      <c r="B570" s="30" t="s">
        <v>100</v>
      </c>
      <c r="C570" s="30" t="s">
        <v>2</v>
      </c>
      <c r="D570" s="30">
        <v>158</v>
      </c>
      <c r="E570" s="30" t="s">
        <v>101</v>
      </c>
      <c r="F570" s="30" t="s">
        <v>102</v>
      </c>
      <c r="G570" s="30" t="s">
        <v>103</v>
      </c>
      <c r="H570" s="30" t="s">
        <v>104</v>
      </c>
      <c r="I570" s="30" t="s">
        <v>105</v>
      </c>
      <c r="J570" s="30" t="s">
        <v>106</v>
      </c>
      <c r="K570" s="30" t="s">
        <v>337</v>
      </c>
      <c r="L570" s="30" t="s">
        <v>336</v>
      </c>
      <c r="M570" s="30" t="s">
        <v>36</v>
      </c>
      <c r="N570" s="30" t="s">
        <v>109</v>
      </c>
      <c r="O570" s="31">
        <v>8.3000000000000001E-4</v>
      </c>
    </row>
    <row r="571" spans="1:15">
      <c r="A571" s="30" t="s">
        <v>99</v>
      </c>
      <c r="B571" s="30" t="s">
        <v>100</v>
      </c>
      <c r="C571" s="30" t="s">
        <v>2</v>
      </c>
      <c r="D571" s="30">
        <v>158</v>
      </c>
      <c r="E571" s="30" t="s">
        <v>101</v>
      </c>
      <c r="F571" s="30" t="s">
        <v>102</v>
      </c>
      <c r="G571" s="30" t="s">
        <v>103</v>
      </c>
      <c r="H571" s="30" t="s">
        <v>104</v>
      </c>
      <c r="I571" s="30" t="s">
        <v>105</v>
      </c>
      <c r="J571" s="30" t="s">
        <v>106</v>
      </c>
      <c r="K571" s="30" t="s">
        <v>335</v>
      </c>
      <c r="L571" s="30" t="s">
        <v>334</v>
      </c>
      <c r="M571" s="30" t="s">
        <v>36</v>
      </c>
      <c r="N571" s="30" t="s">
        <v>109</v>
      </c>
      <c r="O571" s="30">
        <v>1E-3</v>
      </c>
    </row>
    <row r="572" spans="1:15">
      <c r="A572" s="30" t="s">
        <v>99</v>
      </c>
      <c r="B572" s="30" t="s">
        <v>100</v>
      </c>
      <c r="C572" s="30" t="s">
        <v>2</v>
      </c>
      <c r="D572" s="30">
        <v>158</v>
      </c>
      <c r="E572" s="30" t="s">
        <v>101</v>
      </c>
      <c r="F572" s="30" t="s">
        <v>102</v>
      </c>
      <c r="G572" s="30" t="s">
        <v>103</v>
      </c>
      <c r="H572" s="30" t="s">
        <v>104</v>
      </c>
      <c r="I572" s="30" t="s">
        <v>105</v>
      </c>
      <c r="J572" s="30" t="s">
        <v>106</v>
      </c>
      <c r="K572" s="30" t="s">
        <v>333</v>
      </c>
      <c r="L572" s="30" t="s">
        <v>332</v>
      </c>
      <c r="M572" s="30" t="s">
        <v>36</v>
      </c>
      <c r="N572" s="30" t="s">
        <v>109</v>
      </c>
      <c r="O572" s="30">
        <v>3.3E-4</v>
      </c>
    </row>
    <row r="573" spans="1:15">
      <c r="A573" s="30" t="s">
        <v>99</v>
      </c>
      <c r="B573" s="30" t="s">
        <v>100</v>
      </c>
      <c r="C573" s="30" t="s">
        <v>2</v>
      </c>
      <c r="D573" s="30">
        <v>158</v>
      </c>
      <c r="E573" s="30" t="s">
        <v>101</v>
      </c>
      <c r="F573" s="30" t="s">
        <v>102</v>
      </c>
      <c r="G573" s="30" t="s">
        <v>103</v>
      </c>
      <c r="H573" s="30" t="s">
        <v>104</v>
      </c>
      <c r="I573" s="30" t="s">
        <v>105</v>
      </c>
      <c r="J573" s="30" t="s">
        <v>106</v>
      </c>
      <c r="K573" s="30" t="s">
        <v>331</v>
      </c>
      <c r="L573" s="30" t="s">
        <v>330</v>
      </c>
      <c r="M573" s="30" t="s">
        <v>36</v>
      </c>
      <c r="N573" s="30" t="s">
        <v>109</v>
      </c>
      <c r="O573" s="31">
        <v>1.1800000000000001E-3</v>
      </c>
    </row>
    <row r="574" spans="1:15">
      <c r="A574" s="30" t="s">
        <v>99</v>
      </c>
      <c r="B574" s="30" t="s">
        <v>100</v>
      </c>
      <c r="C574" s="30" t="s">
        <v>2</v>
      </c>
      <c r="D574" s="30">
        <v>158</v>
      </c>
      <c r="E574" s="30" t="s">
        <v>101</v>
      </c>
      <c r="F574" s="30" t="s">
        <v>102</v>
      </c>
      <c r="G574" s="30" t="s">
        <v>103</v>
      </c>
      <c r="H574" s="30" t="s">
        <v>104</v>
      </c>
      <c r="I574" s="30" t="s">
        <v>105</v>
      </c>
      <c r="J574" s="30" t="s">
        <v>106</v>
      </c>
      <c r="K574" s="30" t="s">
        <v>329</v>
      </c>
      <c r="L574" s="30" t="s">
        <v>328</v>
      </c>
      <c r="M574" s="30" t="s">
        <v>36</v>
      </c>
      <c r="N574" s="30" t="s">
        <v>109</v>
      </c>
      <c r="O574" s="30">
        <v>1.4E-3</v>
      </c>
    </row>
    <row r="575" spans="1:15">
      <c r="A575" s="30" t="s">
        <v>99</v>
      </c>
      <c r="B575" s="30" t="s">
        <v>100</v>
      </c>
      <c r="C575" s="30" t="s">
        <v>2</v>
      </c>
      <c r="D575" s="30">
        <v>158</v>
      </c>
      <c r="E575" s="30" t="s">
        <v>101</v>
      </c>
      <c r="F575" s="30" t="s">
        <v>102</v>
      </c>
      <c r="G575" s="30" t="s">
        <v>103</v>
      </c>
      <c r="H575" s="30" t="s">
        <v>104</v>
      </c>
      <c r="I575" s="30" t="s">
        <v>105</v>
      </c>
      <c r="J575" s="30" t="s">
        <v>106</v>
      </c>
      <c r="K575" s="30" t="s">
        <v>327</v>
      </c>
      <c r="L575" s="30" t="s">
        <v>326</v>
      </c>
      <c r="M575" s="30" t="s">
        <v>36</v>
      </c>
      <c r="N575" s="30" t="s">
        <v>109</v>
      </c>
      <c r="O575" s="30">
        <v>1.25E-3</v>
      </c>
    </row>
    <row r="576" spans="1:15">
      <c r="A576" s="30" t="s">
        <v>99</v>
      </c>
      <c r="B576" s="30" t="s">
        <v>100</v>
      </c>
      <c r="C576" s="30" t="s">
        <v>2</v>
      </c>
      <c r="D576" s="30">
        <v>158</v>
      </c>
      <c r="E576" s="30" t="s">
        <v>101</v>
      </c>
      <c r="F576" s="30" t="s">
        <v>102</v>
      </c>
      <c r="G576" s="30" t="s">
        <v>103</v>
      </c>
      <c r="H576" s="30" t="s">
        <v>104</v>
      </c>
      <c r="I576" s="30" t="s">
        <v>105</v>
      </c>
      <c r="J576" s="30" t="s">
        <v>106</v>
      </c>
      <c r="K576" s="30" t="s">
        <v>325</v>
      </c>
      <c r="L576" s="30" t="s">
        <v>324</v>
      </c>
      <c r="M576" s="30" t="s">
        <v>36</v>
      </c>
      <c r="N576" s="30" t="s">
        <v>109</v>
      </c>
      <c r="O576" s="30">
        <v>1E-3</v>
      </c>
    </row>
    <row r="577" spans="1:15">
      <c r="A577" s="30" t="s">
        <v>99</v>
      </c>
      <c r="B577" s="30" t="s">
        <v>100</v>
      </c>
      <c r="C577" s="30" t="s">
        <v>2</v>
      </c>
      <c r="D577" s="30">
        <v>158</v>
      </c>
      <c r="E577" s="30" t="s">
        <v>101</v>
      </c>
      <c r="F577" s="30" t="s">
        <v>102</v>
      </c>
      <c r="G577" s="30" t="s">
        <v>103</v>
      </c>
      <c r="H577" s="30" t="s">
        <v>104</v>
      </c>
      <c r="I577" s="30" t="s">
        <v>105</v>
      </c>
      <c r="J577" s="30" t="s">
        <v>106</v>
      </c>
      <c r="K577" s="30" t="s">
        <v>323</v>
      </c>
      <c r="L577" s="30" t="s">
        <v>322</v>
      </c>
      <c r="M577" s="30" t="s">
        <v>36</v>
      </c>
      <c r="N577" s="30" t="s">
        <v>109</v>
      </c>
      <c r="O577" s="31">
        <v>1.1900000000000001E-3</v>
      </c>
    </row>
    <row r="578" spans="1:15">
      <c r="A578" s="30" t="s">
        <v>99</v>
      </c>
      <c r="B578" s="30" t="s">
        <v>100</v>
      </c>
      <c r="C578" s="30" t="s">
        <v>2</v>
      </c>
      <c r="D578" s="30">
        <v>158</v>
      </c>
      <c r="E578" s="30" t="s">
        <v>101</v>
      </c>
      <c r="F578" s="30" t="s">
        <v>102</v>
      </c>
      <c r="G578" s="30" t="s">
        <v>103</v>
      </c>
      <c r="H578" s="30" t="s">
        <v>104</v>
      </c>
      <c r="I578" s="30" t="s">
        <v>105</v>
      </c>
      <c r="J578" s="30" t="s">
        <v>106</v>
      </c>
      <c r="K578" s="30" t="s">
        <v>321</v>
      </c>
      <c r="L578" s="30" t="s">
        <v>320</v>
      </c>
      <c r="M578" s="30" t="s">
        <v>36</v>
      </c>
      <c r="N578" s="30" t="s">
        <v>109</v>
      </c>
      <c r="O578" s="30">
        <v>1.16E-3</v>
      </c>
    </row>
    <row r="579" spans="1:15">
      <c r="A579" s="30" t="s">
        <v>99</v>
      </c>
      <c r="B579" s="30" t="s">
        <v>100</v>
      </c>
      <c r="C579" s="30" t="s">
        <v>2</v>
      </c>
      <c r="D579" s="30">
        <v>158</v>
      </c>
      <c r="E579" s="30" t="s">
        <v>101</v>
      </c>
      <c r="F579" s="30" t="s">
        <v>102</v>
      </c>
      <c r="G579" s="30" t="s">
        <v>103</v>
      </c>
      <c r="H579" s="30" t="s">
        <v>104</v>
      </c>
      <c r="I579" s="30" t="s">
        <v>105</v>
      </c>
      <c r="J579" s="30" t="s">
        <v>106</v>
      </c>
      <c r="K579" s="30" t="s">
        <v>319</v>
      </c>
      <c r="L579" s="30" t="s">
        <v>318</v>
      </c>
      <c r="M579" s="30" t="s">
        <v>36</v>
      </c>
      <c r="N579" s="30" t="s">
        <v>109</v>
      </c>
      <c r="O579" s="30">
        <v>1.16E-3</v>
      </c>
    </row>
    <row r="580" spans="1:15">
      <c r="A580" s="30" t="s">
        <v>99</v>
      </c>
      <c r="B580" s="30" t="s">
        <v>100</v>
      </c>
      <c r="C580" s="30" t="s">
        <v>2</v>
      </c>
      <c r="D580" s="30">
        <v>158</v>
      </c>
      <c r="E580" s="30" t="s">
        <v>101</v>
      </c>
      <c r="F580" s="30" t="s">
        <v>102</v>
      </c>
      <c r="G580" s="30" t="s">
        <v>103</v>
      </c>
      <c r="H580" s="30" t="s">
        <v>104</v>
      </c>
      <c r="I580" s="30" t="s">
        <v>105</v>
      </c>
      <c r="J580" s="30" t="s">
        <v>106</v>
      </c>
      <c r="K580" s="30" t="s">
        <v>317</v>
      </c>
      <c r="L580" s="30" t="s">
        <v>316</v>
      </c>
      <c r="M580" s="30" t="s">
        <v>36</v>
      </c>
      <c r="N580" s="30" t="s">
        <v>109</v>
      </c>
      <c r="O580" s="31">
        <v>2.0500000000000002E-3</v>
      </c>
    </row>
    <row r="581" spans="1:15">
      <c r="A581" s="30" t="s">
        <v>99</v>
      </c>
      <c r="B581" s="30" t="s">
        <v>100</v>
      </c>
      <c r="C581" s="30" t="s">
        <v>2</v>
      </c>
      <c r="D581" s="30">
        <v>158</v>
      </c>
      <c r="E581" s="30" t="s">
        <v>101</v>
      </c>
      <c r="F581" s="30" t="s">
        <v>102</v>
      </c>
      <c r="G581" s="30" t="s">
        <v>103</v>
      </c>
      <c r="H581" s="30" t="s">
        <v>104</v>
      </c>
      <c r="I581" s="30" t="s">
        <v>105</v>
      </c>
      <c r="J581" s="30" t="s">
        <v>106</v>
      </c>
      <c r="K581" s="30" t="s">
        <v>315</v>
      </c>
      <c r="L581" s="30" t="s">
        <v>314</v>
      </c>
      <c r="M581" s="30" t="s">
        <v>36</v>
      </c>
      <c r="N581" s="30" t="s">
        <v>109</v>
      </c>
      <c r="O581" s="30">
        <v>1.4E-3</v>
      </c>
    </row>
    <row r="582" spans="1:15">
      <c r="A582" s="30" t="s">
        <v>99</v>
      </c>
      <c r="B582" s="30" t="s">
        <v>100</v>
      </c>
      <c r="C582" s="30" t="s">
        <v>2</v>
      </c>
      <c r="D582" s="30">
        <v>158</v>
      </c>
      <c r="E582" s="30" t="s">
        <v>101</v>
      </c>
      <c r="F582" s="30" t="s">
        <v>102</v>
      </c>
      <c r="G582" s="30" t="s">
        <v>103</v>
      </c>
      <c r="H582" s="30" t="s">
        <v>104</v>
      </c>
      <c r="I582" s="30" t="s">
        <v>105</v>
      </c>
      <c r="J582" s="30" t="s">
        <v>106</v>
      </c>
      <c r="K582" s="30" t="s">
        <v>313</v>
      </c>
      <c r="L582" s="30" t="s">
        <v>312</v>
      </c>
      <c r="M582" s="30" t="s">
        <v>36</v>
      </c>
      <c r="N582" s="30" t="s">
        <v>109</v>
      </c>
      <c r="O582" s="30">
        <v>1.16E-3</v>
      </c>
    </row>
    <row r="583" spans="1:15">
      <c r="A583" s="30" t="s">
        <v>99</v>
      </c>
      <c r="B583" s="30" t="s">
        <v>100</v>
      </c>
      <c r="C583" s="30" t="s">
        <v>2</v>
      </c>
      <c r="D583" s="30">
        <v>158</v>
      </c>
      <c r="E583" s="30" t="s">
        <v>101</v>
      </c>
      <c r="F583" s="30" t="s">
        <v>102</v>
      </c>
      <c r="G583" s="30" t="s">
        <v>103</v>
      </c>
      <c r="H583" s="30" t="s">
        <v>104</v>
      </c>
      <c r="I583" s="30" t="s">
        <v>105</v>
      </c>
      <c r="J583" s="30" t="s">
        <v>106</v>
      </c>
      <c r="K583" s="30" t="s">
        <v>311</v>
      </c>
      <c r="L583" s="30" t="s">
        <v>310</v>
      </c>
      <c r="M583" s="30" t="s">
        <v>36</v>
      </c>
      <c r="N583" s="30" t="s">
        <v>109</v>
      </c>
      <c r="O583" s="31">
        <v>1.04999999999999E-3</v>
      </c>
    </row>
    <row r="584" spans="1:15">
      <c r="A584" s="30" t="s">
        <v>99</v>
      </c>
      <c r="B584" s="30" t="s">
        <v>100</v>
      </c>
      <c r="C584" s="30" t="s">
        <v>2</v>
      </c>
      <c r="D584" s="30">
        <v>158</v>
      </c>
      <c r="E584" s="30" t="s">
        <v>101</v>
      </c>
      <c r="F584" s="30" t="s">
        <v>102</v>
      </c>
      <c r="G584" s="30" t="s">
        <v>103</v>
      </c>
      <c r="H584" s="30" t="s">
        <v>104</v>
      </c>
      <c r="I584" s="30" t="s">
        <v>105</v>
      </c>
      <c r="J584" s="30" t="s">
        <v>106</v>
      </c>
      <c r="K584" s="30" t="s">
        <v>309</v>
      </c>
      <c r="L584" s="30" t="s">
        <v>308</v>
      </c>
      <c r="M584" s="30" t="s">
        <v>36</v>
      </c>
      <c r="N584" s="30" t="s">
        <v>109</v>
      </c>
      <c r="O584" s="30">
        <v>1.15E-3</v>
      </c>
    </row>
    <row r="585" spans="1:15">
      <c r="A585" s="30" t="s">
        <v>99</v>
      </c>
      <c r="B585" s="30" t="s">
        <v>100</v>
      </c>
      <c r="C585" s="30" t="s">
        <v>2</v>
      </c>
      <c r="D585" s="30">
        <v>158</v>
      </c>
      <c r="E585" s="30" t="s">
        <v>101</v>
      </c>
      <c r="F585" s="30" t="s">
        <v>102</v>
      </c>
      <c r="G585" s="30" t="s">
        <v>103</v>
      </c>
      <c r="H585" s="30" t="s">
        <v>104</v>
      </c>
      <c r="I585" s="30" t="s">
        <v>105</v>
      </c>
      <c r="J585" s="30" t="s">
        <v>106</v>
      </c>
      <c r="K585" s="30" t="s">
        <v>307</v>
      </c>
      <c r="L585" s="30" t="s">
        <v>306</v>
      </c>
      <c r="M585" s="30" t="s">
        <v>36</v>
      </c>
      <c r="N585" s="30" t="s">
        <v>109</v>
      </c>
      <c r="O585" s="30">
        <v>1E-3</v>
      </c>
    </row>
    <row r="586" spans="1:15">
      <c r="A586" s="30" t="s">
        <v>99</v>
      </c>
      <c r="B586" s="30" t="s">
        <v>100</v>
      </c>
      <c r="C586" s="30" t="s">
        <v>2</v>
      </c>
      <c r="D586" s="30">
        <v>158</v>
      </c>
      <c r="E586" s="30" t="s">
        <v>101</v>
      </c>
      <c r="F586" s="30" t="s">
        <v>102</v>
      </c>
      <c r="G586" s="30" t="s">
        <v>103</v>
      </c>
      <c r="H586" s="30" t="s">
        <v>104</v>
      </c>
      <c r="I586" s="30" t="s">
        <v>105</v>
      </c>
      <c r="J586" s="30" t="s">
        <v>106</v>
      </c>
      <c r="K586" s="30" t="s">
        <v>305</v>
      </c>
      <c r="L586" s="30" t="s">
        <v>304</v>
      </c>
      <c r="M586" s="30" t="s">
        <v>36</v>
      </c>
      <c r="N586" s="30" t="s">
        <v>109</v>
      </c>
      <c r="O586" s="31">
        <v>1.1000000000000001E-3</v>
      </c>
    </row>
    <row r="587" spans="1:15">
      <c r="A587" s="30" t="s">
        <v>99</v>
      </c>
      <c r="B587" s="30" t="s">
        <v>100</v>
      </c>
      <c r="C587" s="30" t="s">
        <v>2</v>
      </c>
      <c r="D587" s="30">
        <v>158</v>
      </c>
      <c r="E587" s="30" t="s">
        <v>101</v>
      </c>
      <c r="F587" s="30" t="s">
        <v>102</v>
      </c>
      <c r="G587" s="30" t="s">
        <v>103</v>
      </c>
      <c r="H587" s="30" t="s">
        <v>104</v>
      </c>
      <c r="I587" s="30" t="s">
        <v>105</v>
      </c>
      <c r="J587" s="30" t="s">
        <v>106</v>
      </c>
      <c r="K587" s="30" t="s">
        <v>303</v>
      </c>
      <c r="L587" s="30" t="s">
        <v>302</v>
      </c>
      <c r="M587" s="30" t="s">
        <v>36</v>
      </c>
      <c r="N587" s="30" t="s">
        <v>109</v>
      </c>
      <c r="O587" s="31">
        <v>1.29999999999999E-3</v>
      </c>
    </row>
    <row r="588" spans="1:15">
      <c r="A588" s="30" t="s">
        <v>99</v>
      </c>
      <c r="B588" s="30" t="s">
        <v>100</v>
      </c>
      <c r="C588" s="30" t="s">
        <v>2</v>
      </c>
      <c r="D588" s="30">
        <v>158</v>
      </c>
      <c r="E588" s="30" t="s">
        <v>101</v>
      </c>
      <c r="F588" s="30" t="s">
        <v>102</v>
      </c>
      <c r="G588" s="30" t="s">
        <v>103</v>
      </c>
      <c r="H588" s="30" t="s">
        <v>104</v>
      </c>
      <c r="I588" s="30" t="s">
        <v>105</v>
      </c>
      <c r="J588" s="30" t="s">
        <v>106</v>
      </c>
      <c r="K588" s="30" t="s">
        <v>301</v>
      </c>
      <c r="L588" s="30" t="s">
        <v>300</v>
      </c>
      <c r="M588" s="30" t="s">
        <v>36</v>
      </c>
      <c r="N588" s="30" t="s">
        <v>109</v>
      </c>
      <c r="O588" s="30">
        <v>1E-3</v>
      </c>
    </row>
    <row r="589" spans="1:15">
      <c r="A589" s="30" t="s">
        <v>99</v>
      </c>
      <c r="B589" s="30" t="s">
        <v>100</v>
      </c>
      <c r="C589" s="30" t="s">
        <v>2</v>
      </c>
      <c r="D589" s="30">
        <v>158</v>
      </c>
      <c r="E589" s="30" t="s">
        <v>101</v>
      </c>
      <c r="F589" s="30" t="s">
        <v>102</v>
      </c>
      <c r="G589" s="30" t="s">
        <v>103</v>
      </c>
      <c r="H589" s="30" t="s">
        <v>104</v>
      </c>
      <c r="I589" s="30" t="s">
        <v>105</v>
      </c>
      <c r="J589" s="30" t="s">
        <v>106</v>
      </c>
      <c r="K589" s="30" t="s">
        <v>299</v>
      </c>
      <c r="L589" s="30" t="s">
        <v>298</v>
      </c>
      <c r="M589" s="30" t="s">
        <v>36</v>
      </c>
      <c r="N589" s="30" t="s">
        <v>109</v>
      </c>
      <c r="O589" s="30">
        <v>1.33E-3</v>
      </c>
    </row>
    <row r="590" spans="1:15">
      <c r="A590" s="30" t="s">
        <v>99</v>
      </c>
      <c r="B590" s="30" t="s">
        <v>100</v>
      </c>
      <c r="C590" s="30" t="s">
        <v>2</v>
      </c>
      <c r="D590" s="30">
        <v>158</v>
      </c>
      <c r="E590" s="30" t="s">
        <v>101</v>
      </c>
      <c r="F590" s="30" t="s">
        <v>102</v>
      </c>
      <c r="G590" s="30" t="s">
        <v>103</v>
      </c>
      <c r="H590" s="30" t="s">
        <v>104</v>
      </c>
      <c r="I590" s="30" t="s">
        <v>105</v>
      </c>
      <c r="J590" s="30" t="s">
        <v>106</v>
      </c>
      <c r="K590" s="30" t="s">
        <v>297</v>
      </c>
      <c r="L590" s="30" t="s">
        <v>296</v>
      </c>
      <c r="M590" s="30" t="s">
        <v>36</v>
      </c>
      <c r="N590" s="30" t="s">
        <v>109</v>
      </c>
      <c r="O590" s="31">
        <v>1.2600000000000001E-3</v>
      </c>
    </row>
    <row r="591" spans="1:15">
      <c r="A591" s="30" t="s">
        <v>99</v>
      </c>
      <c r="B591" s="30" t="s">
        <v>100</v>
      </c>
      <c r="C591" s="30" t="s">
        <v>2</v>
      </c>
      <c r="D591" s="30">
        <v>158</v>
      </c>
      <c r="E591" s="30" t="s">
        <v>101</v>
      </c>
      <c r="F591" s="30" t="s">
        <v>102</v>
      </c>
      <c r="G591" s="30" t="s">
        <v>103</v>
      </c>
      <c r="H591" s="30" t="s">
        <v>104</v>
      </c>
      <c r="I591" s="30" t="s">
        <v>105</v>
      </c>
      <c r="J591" s="30" t="s">
        <v>106</v>
      </c>
      <c r="K591" s="30" t="s">
        <v>295</v>
      </c>
      <c r="L591" s="30" t="s">
        <v>294</v>
      </c>
      <c r="M591" s="30" t="s">
        <v>36</v>
      </c>
      <c r="N591" s="30" t="s">
        <v>109</v>
      </c>
      <c r="O591" s="31">
        <v>1.3500000000000001E-3</v>
      </c>
    </row>
    <row r="592" spans="1:15">
      <c r="A592" s="30" t="s">
        <v>99</v>
      </c>
      <c r="B592" s="30" t="s">
        <v>100</v>
      </c>
      <c r="C592" s="30" t="s">
        <v>2</v>
      </c>
      <c r="D592" s="30">
        <v>158</v>
      </c>
      <c r="E592" s="30" t="s">
        <v>101</v>
      </c>
      <c r="F592" s="30" t="s">
        <v>102</v>
      </c>
      <c r="G592" s="30" t="s">
        <v>103</v>
      </c>
      <c r="H592" s="30" t="s">
        <v>104</v>
      </c>
      <c r="I592" s="30" t="s">
        <v>105</v>
      </c>
      <c r="J592" s="30" t="s">
        <v>106</v>
      </c>
      <c r="K592" s="30" t="s">
        <v>293</v>
      </c>
      <c r="L592" s="30" t="s">
        <v>292</v>
      </c>
      <c r="M592" s="30" t="s">
        <v>36</v>
      </c>
      <c r="N592" s="30" t="s">
        <v>109</v>
      </c>
      <c r="O592" s="31">
        <v>2.2300000000000002E-3</v>
      </c>
    </row>
    <row r="593" spans="1:15">
      <c r="A593" s="30" t="s">
        <v>99</v>
      </c>
      <c r="B593" s="30" t="s">
        <v>100</v>
      </c>
      <c r="C593" s="30" t="s">
        <v>2</v>
      </c>
      <c r="D593" s="30">
        <v>158</v>
      </c>
      <c r="E593" s="30" t="s">
        <v>101</v>
      </c>
      <c r="F593" s="30" t="s">
        <v>102</v>
      </c>
      <c r="G593" s="30" t="s">
        <v>103</v>
      </c>
      <c r="H593" s="30" t="s">
        <v>104</v>
      </c>
      <c r="I593" s="30" t="s">
        <v>105</v>
      </c>
      <c r="J593" s="30" t="s">
        <v>106</v>
      </c>
      <c r="K593" s="30" t="s">
        <v>291</v>
      </c>
      <c r="L593" s="30" t="s">
        <v>290</v>
      </c>
      <c r="M593" s="30" t="s">
        <v>36</v>
      </c>
      <c r="N593" s="30" t="s">
        <v>109</v>
      </c>
      <c r="O593" s="30">
        <v>2E-3</v>
      </c>
    </row>
    <row r="594" spans="1:15">
      <c r="A594" s="30" t="s">
        <v>99</v>
      </c>
      <c r="B594" s="30" t="s">
        <v>100</v>
      </c>
      <c r="C594" s="30" t="s">
        <v>2</v>
      </c>
      <c r="D594" s="30">
        <v>158</v>
      </c>
      <c r="E594" s="30" t="s">
        <v>101</v>
      </c>
      <c r="F594" s="30" t="s">
        <v>102</v>
      </c>
      <c r="G594" s="30" t="s">
        <v>103</v>
      </c>
      <c r="H594" s="30" t="s">
        <v>104</v>
      </c>
      <c r="I594" s="30" t="s">
        <v>105</v>
      </c>
      <c r="J594" s="30" t="s">
        <v>106</v>
      </c>
      <c r="K594" s="30" t="s">
        <v>289</v>
      </c>
      <c r="L594" s="30" t="s">
        <v>288</v>
      </c>
      <c r="M594" s="30" t="s">
        <v>36</v>
      </c>
      <c r="N594" s="30" t="s">
        <v>109</v>
      </c>
      <c r="O594" s="31">
        <v>1.9949999999999898E-2</v>
      </c>
    </row>
    <row r="595" spans="1:15">
      <c r="A595" s="30" t="s">
        <v>99</v>
      </c>
      <c r="B595" s="30" t="s">
        <v>100</v>
      </c>
      <c r="C595" s="30" t="s">
        <v>2</v>
      </c>
      <c r="D595" s="30">
        <v>158</v>
      </c>
      <c r="E595" s="30" t="s">
        <v>101</v>
      </c>
      <c r="F595" s="30" t="s">
        <v>102</v>
      </c>
      <c r="G595" s="30" t="s">
        <v>103</v>
      </c>
      <c r="H595" s="30" t="s">
        <v>104</v>
      </c>
      <c r="I595" s="30" t="s">
        <v>105</v>
      </c>
      <c r="J595" s="30" t="s">
        <v>106</v>
      </c>
      <c r="K595" s="30" t="s">
        <v>287</v>
      </c>
      <c r="L595" s="30" t="s">
        <v>286</v>
      </c>
      <c r="M595" s="30" t="s">
        <v>36</v>
      </c>
      <c r="N595" s="30" t="s">
        <v>109</v>
      </c>
      <c r="O595" s="31">
        <v>3.61799999999999E-2</v>
      </c>
    </row>
    <row r="596" spans="1:15">
      <c r="A596" s="30" t="s">
        <v>99</v>
      </c>
      <c r="B596" s="30" t="s">
        <v>100</v>
      </c>
      <c r="C596" s="30" t="s">
        <v>2</v>
      </c>
      <c r="D596" s="30">
        <v>158</v>
      </c>
      <c r="E596" s="30" t="s">
        <v>101</v>
      </c>
      <c r="F596" s="30" t="s">
        <v>102</v>
      </c>
      <c r="G596" s="30" t="s">
        <v>103</v>
      </c>
      <c r="H596" s="30" t="s">
        <v>104</v>
      </c>
      <c r="I596" s="30" t="s">
        <v>105</v>
      </c>
      <c r="J596" s="30" t="s">
        <v>106</v>
      </c>
      <c r="K596" s="30" t="s">
        <v>285</v>
      </c>
      <c r="L596" s="30" t="s">
        <v>284</v>
      </c>
      <c r="M596" s="30" t="s">
        <v>36</v>
      </c>
      <c r="N596" s="30" t="s">
        <v>109</v>
      </c>
      <c r="O596" s="30">
        <v>0.15459999999999899</v>
      </c>
    </row>
    <row r="597" spans="1:15">
      <c r="A597" s="30" t="s">
        <v>99</v>
      </c>
      <c r="B597" s="30" t="s">
        <v>100</v>
      </c>
      <c r="C597" s="30" t="s">
        <v>2</v>
      </c>
      <c r="D597" s="30">
        <v>158</v>
      </c>
      <c r="E597" s="30" t="s">
        <v>101</v>
      </c>
      <c r="F597" s="30" t="s">
        <v>102</v>
      </c>
      <c r="G597" s="30" t="s">
        <v>103</v>
      </c>
      <c r="H597" s="30" t="s">
        <v>104</v>
      </c>
      <c r="I597" s="30" t="s">
        <v>105</v>
      </c>
      <c r="J597" s="30" t="s">
        <v>106</v>
      </c>
      <c r="K597" s="30" t="s">
        <v>283</v>
      </c>
      <c r="L597" s="30" t="s">
        <v>282</v>
      </c>
      <c r="M597" s="30" t="s">
        <v>36</v>
      </c>
      <c r="N597" s="30" t="s">
        <v>109</v>
      </c>
      <c r="O597" s="30">
        <v>0.24956999999999899</v>
      </c>
    </row>
    <row r="598" spans="1:15">
      <c r="A598" s="30" t="s">
        <v>99</v>
      </c>
      <c r="B598" s="30" t="s">
        <v>100</v>
      </c>
      <c r="C598" s="30" t="s">
        <v>2</v>
      </c>
      <c r="D598" s="30">
        <v>158</v>
      </c>
      <c r="E598" s="30" t="s">
        <v>101</v>
      </c>
      <c r="F598" s="30" t="s">
        <v>102</v>
      </c>
      <c r="G598" s="30" t="s">
        <v>103</v>
      </c>
      <c r="H598" s="30" t="s">
        <v>104</v>
      </c>
      <c r="I598" s="30" t="s">
        <v>105</v>
      </c>
      <c r="J598" s="30" t="s">
        <v>106</v>
      </c>
      <c r="K598" s="30" t="s">
        <v>281</v>
      </c>
      <c r="L598" s="30" t="s">
        <v>280</v>
      </c>
      <c r="M598" s="30" t="s">
        <v>36</v>
      </c>
      <c r="N598" s="30" t="s">
        <v>109</v>
      </c>
      <c r="O598" s="30">
        <v>0.26090000000000002</v>
      </c>
    </row>
    <row r="599" spans="1:15">
      <c r="A599" s="30" t="s">
        <v>99</v>
      </c>
      <c r="B599" s="30" t="s">
        <v>100</v>
      </c>
      <c r="C599" s="30" t="s">
        <v>2</v>
      </c>
      <c r="D599" s="30">
        <v>158</v>
      </c>
      <c r="E599" s="30" t="s">
        <v>101</v>
      </c>
      <c r="F599" s="30" t="s">
        <v>102</v>
      </c>
      <c r="G599" s="30" t="s">
        <v>103</v>
      </c>
      <c r="H599" s="30" t="s">
        <v>104</v>
      </c>
      <c r="I599" s="30" t="s">
        <v>105</v>
      </c>
      <c r="J599" s="30" t="s">
        <v>106</v>
      </c>
      <c r="K599" s="30" t="s">
        <v>279</v>
      </c>
      <c r="L599" s="30" t="s">
        <v>278</v>
      </c>
      <c r="M599" s="30" t="s">
        <v>36</v>
      </c>
      <c r="N599" s="30" t="s">
        <v>109</v>
      </c>
      <c r="O599" s="30">
        <v>0.25395000000000001</v>
      </c>
    </row>
    <row r="600" spans="1:15">
      <c r="A600" s="30" t="s">
        <v>99</v>
      </c>
      <c r="B600" s="30" t="s">
        <v>100</v>
      </c>
      <c r="C600" s="30" t="s">
        <v>2</v>
      </c>
      <c r="D600" s="30">
        <v>158</v>
      </c>
      <c r="E600" s="30" t="s">
        <v>101</v>
      </c>
      <c r="F600" s="30" t="s">
        <v>102</v>
      </c>
      <c r="G600" s="30" t="s">
        <v>103</v>
      </c>
      <c r="H600" s="30" t="s">
        <v>104</v>
      </c>
      <c r="I600" s="30" t="s">
        <v>105</v>
      </c>
      <c r="J600" s="30" t="s">
        <v>106</v>
      </c>
      <c r="K600" s="30" t="s">
        <v>277</v>
      </c>
      <c r="L600" s="30" t="s">
        <v>276</v>
      </c>
      <c r="M600" s="30" t="s">
        <v>36</v>
      </c>
      <c r="N600" s="30" t="s">
        <v>109</v>
      </c>
      <c r="O600" s="30">
        <v>0.25700000000000001</v>
      </c>
    </row>
    <row r="601" spans="1:15">
      <c r="A601" s="30" t="s">
        <v>99</v>
      </c>
      <c r="B601" s="30" t="s">
        <v>100</v>
      </c>
      <c r="C601" s="30" t="s">
        <v>2</v>
      </c>
      <c r="D601" s="30">
        <v>158</v>
      </c>
      <c r="E601" s="30" t="s">
        <v>101</v>
      </c>
      <c r="F601" s="30" t="s">
        <v>102</v>
      </c>
      <c r="G601" s="30" t="s">
        <v>103</v>
      </c>
      <c r="H601" s="30" t="s">
        <v>104</v>
      </c>
      <c r="I601" s="30" t="s">
        <v>105</v>
      </c>
      <c r="J601" s="30" t="s">
        <v>106</v>
      </c>
      <c r="K601" s="30" t="s">
        <v>275</v>
      </c>
      <c r="L601" s="30" t="s">
        <v>274</v>
      </c>
      <c r="M601" s="30" t="s">
        <v>36</v>
      </c>
      <c r="N601" s="30" t="s">
        <v>109</v>
      </c>
      <c r="O601" s="30">
        <v>0.25533</v>
      </c>
    </row>
    <row r="602" spans="1:15">
      <c r="A602" s="30" t="s">
        <v>99</v>
      </c>
      <c r="B602" s="30" t="s">
        <v>100</v>
      </c>
      <c r="C602" s="30" t="s">
        <v>2</v>
      </c>
      <c r="D602" s="30">
        <v>158</v>
      </c>
      <c r="E602" s="30" t="s">
        <v>101</v>
      </c>
      <c r="F602" s="30" t="s">
        <v>102</v>
      </c>
      <c r="G602" s="30" t="s">
        <v>103</v>
      </c>
      <c r="H602" s="30" t="s">
        <v>104</v>
      </c>
      <c r="I602" s="30" t="s">
        <v>105</v>
      </c>
      <c r="J602" s="30" t="s">
        <v>106</v>
      </c>
      <c r="K602" s="30" t="s">
        <v>273</v>
      </c>
      <c r="L602" s="30" t="s">
        <v>272</v>
      </c>
      <c r="M602" s="30" t="s">
        <v>36</v>
      </c>
      <c r="N602" s="30" t="s">
        <v>109</v>
      </c>
      <c r="O602" s="30">
        <v>0.26721</v>
      </c>
    </row>
    <row r="603" spans="1:15">
      <c r="A603" s="30" t="s">
        <v>99</v>
      </c>
      <c r="B603" s="30" t="s">
        <v>100</v>
      </c>
      <c r="C603" s="30" t="s">
        <v>2</v>
      </c>
      <c r="D603" s="30">
        <v>158</v>
      </c>
      <c r="E603" s="30" t="s">
        <v>101</v>
      </c>
      <c r="F603" s="30" t="s">
        <v>102</v>
      </c>
      <c r="G603" s="30" t="s">
        <v>103</v>
      </c>
      <c r="H603" s="30" t="s">
        <v>104</v>
      </c>
      <c r="I603" s="30" t="s">
        <v>105</v>
      </c>
      <c r="J603" s="30" t="s">
        <v>106</v>
      </c>
      <c r="K603" s="30" t="s">
        <v>271</v>
      </c>
      <c r="L603" s="30" t="s">
        <v>270</v>
      </c>
      <c r="M603" s="30" t="s">
        <v>36</v>
      </c>
      <c r="N603" s="30" t="s">
        <v>109</v>
      </c>
      <c r="O603" s="30">
        <v>0.35715999999999898</v>
      </c>
    </row>
    <row r="604" spans="1:15">
      <c r="A604" s="30" t="s">
        <v>99</v>
      </c>
      <c r="B604" s="30" t="s">
        <v>100</v>
      </c>
      <c r="C604" s="30" t="s">
        <v>2</v>
      </c>
      <c r="D604" s="30">
        <v>158</v>
      </c>
      <c r="E604" s="30" t="s">
        <v>101</v>
      </c>
      <c r="F604" s="30" t="s">
        <v>102</v>
      </c>
      <c r="G604" s="30" t="s">
        <v>103</v>
      </c>
      <c r="H604" s="30" t="s">
        <v>104</v>
      </c>
      <c r="I604" s="30" t="s">
        <v>105</v>
      </c>
      <c r="J604" s="30" t="s">
        <v>106</v>
      </c>
      <c r="K604" s="30" t="s">
        <v>269</v>
      </c>
      <c r="L604" s="30" t="s">
        <v>268</v>
      </c>
      <c r="M604" s="30" t="s">
        <v>36</v>
      </c>
      <c r="N604" s="30" t="s">
        <v>109</v>
      </c>
      <c r="O604" s="30">
        <v>0.50943000000000005</v>
      </c>
    </row>
    <row r="605" spans="1:15">
      <c r="A605" s="30" t="s">
        <v>99</v>
      </c>
      <c r="B605" s="30" t="s">
        <v>100</v>
      </c>
      <c r="C605" s="30" t="s">
        <v>2</v>
      </c>
      <c r="D605" s="30">
        <v>158</v>
      </c>
      <c r="E605" s="30" t="s">
        <v>101</v>
      </c>
      <c r="F605" s="30" t="s">
        <v>102</v>
      </c>
      <c r="G605" s="30" t="s">
        <v>103</v>
      </c>
      <c r="H605" s="30" t="s">
        <v>104</v>
      </c>
      <c r="I605" s="30" t="s">
        <v>105</v>
      </c>
      <c r="J605" s="30" t="s">
        <v>106</v>
      </c>
      <c r="K605" s="30" t="s">
        <v>267</v>
      </c>
      <c r="L605" s="30" t="s">
        <v>266</v>
      </c>
      <c r="M605" s="30" t="s">
        <v>36</v>
      </c>
      <c r="N605" s="30" t="s">
        <v>109</v>
      </c>
      <c r="O605" s="30">
        <v>0.51060000000000005</v>
      </c>
    </row>
    <row r="606" spans="1:15">
      <c r="A606" s="30" t="s">
        <v>99</v>
      </c>
      <c r="B606" s="30" t="s">
        <v>100</v>
      </c>
      <c r="C606" s="30" t="s">
        <v>2</v>
      </c>
      <c r="D606" s="30">
        <v>158</v>
      </c>
      <c r="E606" s="30" t="s">
        <v>101</v>
      </c>
      <c r="F606" s="30" t="s">
        <v>102</v>
      </c>
      <c r="G606" s="30" t="s">
        <v>103</v>
      </c>
      <c r="H606" s="30" t="s">
        <v>104</v>
      </c>
      <c r="I606" s="30" t="s">
        <v>105</v>
      </c>
      <c r="J606" s="30" t="s">
        <v>106</v>
      </c>
      <c r="K606" s="30" t="s">
        <v>265</v>
      </c>
      <c r="L606" s="30" t="s">
        <v>264</v>
      </c>
      <c r="M606" s="30" t="s">
        <v>36</v>
      </c>
      <c r="N606" s="30" t="s">
        <v>109</v>
      </c>
      <c r="O606" s="30">
        <v>0.52051999999999898</v>
      </c>
    </row>
    <row r="607" spans="1:15">
      <c r="A607" s="30" t="s">
        <v>99</v>
      </c>
      <c r="B607" s="30" t="s">
        <v>100</v>
      </c>
      <c r="C607" s="30" t="s">
        <v>2</v>
      </c>
      <c r="D607" s="30">
        <v>158</v>
      </c>
      <c r="E607" s="30" t="s">
        <v>101</v>
      </c>
      <c r="F607" s="30" t="s">
        <v>102</v>
      </c>
      <c r="G607" s="30" t="s">
        <v>103</v>
      </c>
      <c r="H607" s="30" t="s">
        <v>104</v>
      </c>
      <c r="I607" s="30" t="s">
        <v>105</v>
      </c>
      <c r="J607" s="30" t="s">
        <v>106</v>
      </c>
      <c r="K607" s="30" t="s">
        <v>263</v>
      </c>
      <c r="L607" s="30" t="s">
        <v>262</v>
      </c>
      <c r="M607" s="30" t="s">
        <v>36</v>
      </c>
      <c r="N607" s="30" t="s">
        <v>109</v>
      </c>
      <c r="O607" s="30">
        <v>0.50990000000000002</v>
      </c>
    </row>
    <row r="608" spans="1:15">
      <c r="A608" s="30" t="s">
        <v>99</v>
      </c>
      <c r="B608" s="30" t="s">
        <v>100</v>
      </c>
      <c r="C608" s="30" t="s">
        <v>2</v>
      </c>
      <c r="D608" s="30">
        <v>158</v>
      </c>
      <c r="E608" s="30" t="s">
        <v>101</v>
      </c>
      <c r="F608" s="30" t="s">
        <v>102</v>
      </c>
      <c r="G608" s="30" t="s">
        <v>103</v>
      </c>
      <c r="H608" s="30" t="s">
        <v>104</v>
      </c>
      <c r="I608" s="30" t="s">
        <v>105</v>
      </c>
      <c r="J608" s="30" t="s">
        <v>106</v>
      </c>
      <c r="K608" s="30" t="s">
        <v>261</v>
      </c>
      <c r="L608" s="30" t="s">
        <v>260</v>
      </c>
      <c r="M608" s="30" t="s">
        <v>36</v>
      </c>
      <c r="N608" s="30" t="s">
        <v>109</v>
      </c>
      <c r="O608" s="30">
        <v>0.49919000000000002</v>
      </c>
    </row>
    <row r="609" spans="1:15">
      <c r="A609" s="30" t="s">
        <v>99</v>
      </c>
      <c r="B609" s="30" t="s">
        <v>100</v>
      </c>
      <c r="C609" s="30" t="s">
        <v>2</v>
      </c>
      <c r="D609" s="30">
        <v>158</v>
      </c>
      <c r="E609" s="30" t="s">
        <v>101</v>
      </c>
      <c r="F609" s="30" t="s">
        <v>102</v>
      </c>
      <c r="G609" s="30" t="s">
        <v>103</v>
      </c>
      <c r="H609" s="30" t="s">
        <v>104</v>
      </c>
      <c r="I609" s="30" t="s">
        <v>105</v>
      </c>
      <c r="J609" s="30" t="s">
        <v>106</v>
      </c>
      <c r="K609" s="30" t="s">
        <v>259</v>
      </c>
      <c r="L609" s="30" t="s">
        <v>258</v>
      </c>
      <c r="M609" s="30" t="s">
        <v>36</v>
      </c>
      <c r="N609" s="30" t="s">
        <v>109</v>
      </c>
      <c r="O609" s="30">
        <v>0.48491000000000001</v>
      </c>
    </row>
    <row r="610" spans="1:15">
      <c r="A610" s="30" t="s">
        <v>99</v>
      </c>
      <c r="B610" s="30" t="s">
        <v>100</v>
      </c>
      <c r="C610" s="30" t="s">
        <v>2</v>
      </c>
      <c r="D610" s="30">
        <v>158</v>
      </c>
      <c r="E610" s="30" t="s">
        <v>101</v>
      </c>
      <c r="F610" s="30" t="s">
        <v>102</v>
      </c>
      <c r="G610" s="30" t="s">
        <v>103</v>
      </c>
      <c r="H610" s="30" t="s">
        <v>104</v>
      </c>
      <c r="I610" s="30" t="s">
        <v>105</v>
      </c>
      <c r="J610" s="30" t="s">
        <v>106</v>
      </c>
      <c r="K610" s="30" t="s">
        <v>257</v>
      </c>
      <c r="L610" s="30" t="s">
        <v>256</v>
      </c>
      <c r="M610" s="30" t="s">
        <v>36</v>
      </c>
      <c r="N610" s="30" t="s">
        <v>109</v>
      </c>
      <c r="O610" s="30">
        <v>0.51017000000000001</v>
      </c>
    </row>
    <row r="611" spans="1:15">
      <c r="A611" s="30" t="s">
        <v>99</v>
      </c>
      <c r="B611" s="30" t="s">
        <v>100</v>
      </c>
      <c r="C611" s="30" t="s">
        <v>2</v>
      </c>
      <c r="D611" s="30">
        <v>158</v>
      </c>
      <c r="E611" s="30" t="s">
        <v>101</v>
      </c>
      <c r="F611" s="30" t="s">
        <v>102</v>
      </c>
      <c r="G611" s="30" t="s">
        <v>103</v>
      </c>
      <c r="H611" s="30" t="s">
        <v>104</v>
      </c>
      <c r="I611" s="30" t="s">
        <v>105</v>
      </c>
      <c r="J611" s="30" t="s">
        <v>106</v>
      </c>
      <c r="K611" s="30" t="s">
        <v>255</v>
      </c>
      <c r="L611" s="30" t="s">
        <v>254</v>
      </c>
      <c r="M611" s="30" t="s">
        <v>36</v>
      </c>
      <c r="N611" s="30" t="s">
        <v>109</v>
      </c>
      <c r="O611" s="30">
        <v>0.50600000000000001</v>
      </c>
    </row>
    <row r="612" spans="1:15">
      <c r="A612" s="30" t="s">
        <v>99</v>
      </c>
      <c r="B612" s="30" t="s">
        <v>100</v>
      </c>
      <c r="C612" s="30" t="s">
        <v>2</v>
      </c>
      <c r="D612" s="30">
        <v>158</v>
      </c>
      <c r="E612" s="30" t="s">
        <v>101</v>
      </c>
      <c r="F612" s="30" t="s">
        <v>102</v>
      </c>
      <c r="G612" s="30" t="s">
        <v>103</v>
      </c>
      <c r="H612" s="30" t="s">
        <v>104</v>
      </c>
      <c r="I612" s="30" t="s">
        <v>105</v>
      </c>
      <c r="J612" s="30" t="s">
        <v>106</v>
      </c>
      <c r="K612" s="30" t="s">
        <v>253</v>
      </c>
      <c r="L612" s="30" t="s">
        <v>252</v>
      </c>
      <c r="M612" s="30" t="s">
        <v>36</v>
      </c>
      <c r="N612" s="30" t="s">
        <v>109</v>
      </c>
      <c r="O612" s="30">
        <v>0.50009999999999899</v>
      </c>
    </row>
    <row r="613" spans="1:15">
      <c r="A613" s="30" t="s">
        <v>99</v>
      </c>
      <c r="B613" s="30" t="s">
        <v>100</v>
      </c>
      <c r="C613" s="30" t="s">
        <v>2</v>
      </c>
      <c r="D613" s="30">
        <v>158</v>
      </c>
      <c r="E613" s="30" t="s">
        <v>101</v>
      </c>
      <c r="F613" s="30" t="s">
        <v>102</v>
      </c>
      <c r="G613" s="30" t="s">
        <v>103</v>
      </c>
      <c r="H613" s="30" t="s">
        <v>104</v>
      </c>
      <c r="I613" s="30" t="s">
        <v>105</v>
      </c>
      <c r="J613" s="30" t="s">
        <v>106</v>
      </c>
      <c r="K613" s="30" t="s">
        <v>251</v>
      </c>
      <c r="L613" s="30" t="s">
        <v>250</v>
      </c>
      <c r="M613" s="30" t="s">
        <v>36</v>
      </c>
      <c r="N613" s="30" t="s">
        <v>109</v>
      </c>
      <c r="O613" s="30">
        <v>0.49663000000000002</v>
      </c>
    </row>
    <row r="614" spans="1:15">
      <c r="A614" s="30" t="s">
        <v>99</v>
      </c>
      <c r="B614" s="30" t="s">
        <v>100</v>
      </c>
      <c r="C614" s="30" t="s">
        <v>2</v>
      </c>
      <c r="D614" s="30">
        <v>158</v>
      </c>
      <c r="E614" s="30" t="s">
        <v>101</v>
      </c>
      <c r="F614" s="30" t="s">
        <v>102</v>
      </c>
      <c r="G614" s="30" t="s">
        <v>103</v>
      </c>
      <c r="H614" s="30" t="s">
        <v>104</v>
      </c>
      <c r="I614" s="30" t="s">
        <v>105</v>
      </c>
      <c r="J614" s="30" t="s">
        <v>106</v>
      </c>
      <c r="K614" s="30" t="s">
        <v>249</v>
      </c>
      <c r="L614" s="30" t="s">
        <v>248</v>
      </c>
      <c r="M614" s="30" t="s">
        <v>36</v>
      </c>
      <c r="N614" s="30" t="s">
        <v>109</v>
      </c>
      <c r="O614" s="30">
        <v>0.502</v>
      </c>
    </row>
    <row r="615" spans="1:15">
      <c r="A615" s="30" t="s">
        <v>99</v>
      </c>
      <c r="B615" s="30" t="s">
        <v>100</v>
      </c>
      <c r="C615" s="30" t="s">
        <v>2</v>
      </c>
      <c r="D615" s="30">
        <v>158</v>
      </c>
      <c r="E615" s="30" t="s">
        <v>101</v>
      </c>
      <c r="F615" s="30" t="s">
        <v>102</v>
      </c>
      <c r="G615" s="30" t="s">
        <v>103</v>
      </c>
      <c r="H615" s="30" t="s">
        <v>104</v>
      </c>
      <c r="I615" s="30" t="s">
        <v>105</v>
      </c>
      <c r="J615" s="30" t="s">
        <v>106</v>
      </c>
      <c r="K615" s="30" t="s">
        <v>247</v>
      </c>
      <c r="L615" s="30" t="s">
        <v>246</v>
      </c>
      <c r="M615" s="30" t="s">
        <v>36</v>
      </c>
      <c r="N615" s="30" t="s">
        <v>109</v>
      </c>
      <c r="O615" s="30">
        <v>0.504</v>
      </c>
    </row>
    <row r="616" spans="1:15">
      <c r="A616" s="30" t="s">
        <v>99</v>
      </c>
      <c r="B616" s="30" t="s">
        <v>100</v>
      </c>
      <c r="C616" s="30" t="s">
        <v>2</v>
      </c>
      <c r="D616" s="30">
        <v>158</v>
      </c>
      <c r="E616" s="30" t="s">
        <v>101</v>
      </c>
      <c r="F616" s="30" t="s">
        <v>102</v>
      </c>
      <c r="G616" s="30" t="s">
        <v>103</v>
      </c>
      <c r="H616" s="30" t="s">
        <v>104</v>
      </c>
      <c r="I616" s="30" t="s">
        <v>105</v>
      </c>
      <c r="J616" s="30" t="s">
        <v>106</v>
      </c>
      <c r="K616" s="30" t="s">
        <v>245</v>
      </c>
      <c r="L616" s="30" t="s">
        <v>244</v>
      </c>
      <c r="M616" s="30" t="s">
        <v>36</v>
      </c>
      <c r="N616" s="30" t="s">
        <v>109</v>
      </c>
      <c r="O616" s="30">
        <v>0.51100000000000001</v>
      </c>
    </row>
    <row r="617" spans="1:15">
      <c r="A617" s="30" t="s">
        <v>99</v>
      </c>
      <c r="B617" s="30" t="s">
        <v>100</v>
      </c>
      <c r="C617" s="30" t="s">
        <v>2</v>
      </c>
      <c r="D617" s="30">
        <v>158</v>
      </c>
      <c r="E617" s="30" t="s">
        <v>101</v>
      </c>
      <c r="F617" s="30" t="s">
        <v>102</v>
      </c>
      <c r="G617" s="30" t="s">
        <v>103</v>
      </c>
      <c r="H617" s="30" t="s">
        <v>104</v>
      </c>
      <c r="I617" s="30" t="s">
        <v>105</v>
      </c>
      <c r="J617" s="30" t="s">
        <v>106</v>
      </c>
      <c r="K617" s="30" t="s">
        <v>243</v>
      </c>
      <c r="L617" s="30" t="s">
        <v>242</v>
      </c>
      <c r="M617" s="30" t="s">
        <v>36</v>
      </c>
      <c r="N617" s="30" t="s">
        <v>109</v>
      </c>
      <c r="O617" s="30">
        <v>0.50600000000000001</v>
      </c>
    </row>
    <row r="618" spans="1:15">
      <c r="A618" s="30" t="s">
        <v>99</v>
      </c>
      <c r="B618" s="30" t="s">
        <v>100</v>
      </c>
      <c r="C618" s="30" t="s">
        <v>2</v>
      </c>
      <c r="D618" s="30">
        <v>158</v>
      </c>
      <c r="E618" s="30" t="s">
        <v>101</v>
      </c>
      <c r="F618" s="30" t="s">
        <v>102</v>
      </c>
      <c r="G618" s="30" t="s">
        <v>103</v>
      </c>
      <c r="H618" s="30" t="s">
        <v>104</v>
      </c>
      <c r="I618" s="30" t="s">
        <v>105</v>
      </c>
      <c r="J618" s="30" t="s">
        <v>106</v>
      </c>
      <c r="K618" s="30" t="s">
        <v>241</v>
      </c>
      <c r="L618" s="30" t="s">
        <v>240</v>
      </c>
      <c r="M618" s="30" t="s">
        <v>36</v>
      </c>
      <c r="N618" s="30" t="s">
        <v>109</v>
      </c>
      <c r="O618" s="30">
        <v>0.504</v>
      </c>
    </row>
    <row r="619" spans="1:15">
      <c r="A619" s="30" t="s">
        <v>99</v>
      </c>
      <c r="B619" s="30" t="s">
        <v>100</v>
      </c>
      <c r="C619" s="30" t="s">
        <v>2</v>
      </c>
      <c r="D619" s="30">
        <v>158</v>
      </c>
      <c r="E619" s="30" t="s">
        <v>101</v>
      </c>
      <c r="F619" s="30" t="s">
        <v>102</v>
      </c>
      <c r="G619" s="30" t="s">
        <v>103</v>
      </c>
      <c r="H619" s="30" t="s">
        <v>104</v>
      </c>
      <c r="I619" s="30" t="s">
        <v>105</v>
      </c>
      <c r="J619" s="30" t="s">
        <v>106</v>
      </c>
      <c r="K619" s="30" t="s">
        <v>239</v>
      </c>
      <c r="L619" s="30" t="s">
        <v>238</v>
      </c>
      <c r="M619" s="30" t="s">
        <v>36</v>
      </c>
      <c r="N619" s="30" t="s">
        <v>109</v>
      </c>
      <c r="O619" s="30">
        <v>0.50900000000000001</v>
      </c>
    </row>
    <row r="620" spans="1:15">
      <c r="A620" s="30" t="s">
        <v>99</v>
      </c>
      <c r="B620" s="30" t="s">
        <v>100</v>
      </c>
      <c r="C620" s="30" t="s">
        <v>2</v>
      </c>
      <c r="D620" s="30">
        <v>158</v>
      </c>
      <c r="E620" s="30" t="s">
        <v>101</v>
      </c>
      <c r="F620" s="30" t="s">
        <v>102</v>
      </c>
      <c r="G620" s="30" t="s">
        <v>103</v>
      </c>
      <c r="H620" s="30" t="s">
        <v>104</v>
      </c>
      <c r="I620" s="30" t="s">
        <v>105</v>
      </c>
      <c r="J620" s="30" t="s">
        <v>106</v>
      </c>
      <c r="K620" s="30" t="s">
        <v>237</v>
      </c>
      <c r="L620" s="30" t="s">
        <v>236</v>
      </c>
      <c r="M620" s="30" t="s">
        <v>36</v>
      </c>
      <c r="N620" s="30" t="s">
        <v>109</v>
      </c>
      <c r="O620" s="30">
        <v>0.503</v>
      </c>
    </row>
    <row r="621" spans="1:15">
      <c r="A621" s="30" t="s">
        <v>99</v>
      </c>
      <c r="B621" s="30" t="s">
        <v>100</v>
      </c>
      <c r="C621" s="30" t="s">
        <v>2</v>
      </c>
      <c r="D621" s="30">
        <v>158</v>
      </c>
      <c r="E621" s="30" t="s">
        <v>101</v>
      </c>
      <c r="F621" s="30" t="s">
        <v>102</v>
      </c>
      <c r="G621" s="30" t="s">
        <v>103</v>
      </c>
      <c r="H621" s="30" t="s">
        <v>104</v>
      </c>
      <c r="I621" s="30" t="s">
        <v>105</v>
      </c>
      <c r="J621" s="30" t="s">
        <v>106</v>
      </c>
      <c r="K621" s="30" t="s">
        <v>235</v>
      </c>
      <c r="L621" s="30" t="s">
        <v>234</v>
      </c>
      <c r="M621" s="30" t="s">
        <v>36</v>
      </c>
      <c r="N621" s="30" t="s">
        <v>109</v>
      </c>
      <c r="O621" s="30">
        <v>0.504</v>
      </c>
    </row>
    <row r="622" spans="1:15">
      <c r="A622" s="30" t="s">
        <v>99</v>
      </c>
      <c r="B622" s="30" t="s">
        <v>100</v>
      </c>
      <c r="C622" s="30" t="s">
        <v>2</v>
      </c>
      <c r="D622" s="30">
        <v>158</v>
      </c>
      <c r="E622" s="30" t="s">
        <v>101</v>
      </c>
      <c r="F622" s="30" t="s">
        <v>102</v>
      </c>
      <c r="G622" s="30" t="s">
        <v>103</v>
      </c>
      <c r="H622" s="30" t="s">
        <v>104</v>
      </c>
      <c r="I622" s="30" t="s">
        <v>105</v>
      </c>
      <c r="J622" s="30" t="s">
        <v>106</v>
      </c>
      <c r="K622" s="30" t="s">
        <v>233</v>
      </c>
      <c r="L622" s="30" t="s">
        <v>232</v>
      </c>
      <c r="M622" s="30" t="s">
        <v>36</v>
      </c>
      <c r="N622" s="30" t="s">
        <v>109</v>
      </c>
      <c r="O622" s="30">
        <v>0.495</v>
      </c>
    </row>
    <row r="623" spans="1:15">
      <c r="A623" s="30" t="s">
        <v>99</v>
      </c>
      <c r="B623" s="30" t="s">
        <v>100</v>
      </c>
      <c r="C623" s="30" t="s">
        <v>2</v>
      </c>
      <c r="D623" s="30">
        <v>158</v>
      </c>
      <c r="E623" s="30" t="s">
        <v>101</v>
      </c>
      <c r="F623" s="30" t="s">
        <v>102</v>
      </c>
      <c r="G623" s="30" t="s">
        <v>103</v>
      </c>
      <c r="H623" s="30" t="s">
        <v>104</v>
      </c>
      <c r="I623" s="30" t="s">
        <v>105</v>
      </c>
      <c r="J623" s="30" t="s">
        <v>106</v>
      </c>
      <c r="K623" s="30" t="s">
        <v>231</v>
      </c>
      <c r="L623" s="30" t="s">
        <v>230</v>
      </c>
      <c r="M623" s="30" t="s">
        <v>36</v>
      </c>
      <c r="N623" s="30" t="s">
        <v>109</v>
      </c>
      <c r="O623" s="30">
        <v>0.48699999999999899</v>
      </c>
    </row>
    <row r="624" spans="1:15">
      <c r="A624" s="30" t="s">
        <v>99</v>
      </c>
      <c r="B624" s="30" t="s">
        <v>100</v>
      </c>
      <c r="C624" s="30" t="s">
        <v>2</v>
      </c>
      <c r="D624" s="30">
        <v>158</v>
      </c>
      <c r="E624" s="30" t="s">
        <v>101</v>
      </c>
      <c r="F624" s="30" t="s">
        <v>102</v>
      </c>
      <c r="G624" s="30" t="s">
        <v>103</v>
      </c>
      <c r="H624" s="30" t="s">
        <v>104</v>
      </c>
      <c r="I624" s="30" t="s">
        <v>105</v>
      </c>
      <c r="J624" s="30" t="s">
        <v>106</v>
      </c>
      <c r="K624" s="30" t="s">
        <v>229</v>
      </c>
      <c r="L624" s="30" t="s">
        <v>228</v>
      </c>
      <c r="M624" s="30" t="s">
        <v>36</v>
      </c>
      <c r="N624" s="30" t="s">
        <v>109</v>
      </c>
      <c r="O624" s="30">
        <v>0.30099999999999899</v>
      </c>
    </row>
    <row r="625" spans="1:15">
      <c r="A625" s="30" t="s">
        <v>99</v>
      </c>
      <c r="B625" s="30" t="s">
        <v>100</v>
      </c>
      <c r="C625" s="30" t="s">
        <v>2</v>
      </c>
      <c r="D625" s="30">
        <v>158</v>
      </c>
      <c r="E625" s="30" t="s">
        <v>101</v>
      </c>
      <c r="F625" s="30" t="s">
        <v>102</v>
      </c>
      <c r="G625" s="30" t="s">
        <v>103</v>
      </c>
      <c r="H625" s="30" t="s">
        <v>104</v>
      </c>
      <c r="I625" s="30" t="s">
        <v>105</v>
      </c>
      <c r="J625" s="30" t="s">
        <v>106</v>
      </c>
      <c r="K625" s="30" t="s">
        <v>227</v>
      </c>
      <c r="L625" s="30" t="s">
        <v>226</v>
      </c>
      <c r="M625" s="30" t="s">
        <v>36</v>
      </c>
      <c r="N625" s="30" t="s">
        <v>109</v>
      </c>
      <c r="O625" s="30">
        <v>0.21099999999999899</v>
      </c>
    </row>
    <row r="626" spans="1:15">
      <c r="A626" s="30" t="s">
        <v>99</v>
      </c>
      <c r="B626" s="30" t="s">
        <v>100</v>
      </c>
      <c r="C626" s="30" t="s">
        <v>2</v>
      </c>
      <c r="D626" s="30">
        <v>158</v>
      </c>
      <c r="E626" s="30" t="s">
        <v>101</v>
      </c>
      <c r="F626" s="30" t="s">
        <v>102</v>
      </c>
      <c r="G626" s="30" t="s">
        <v>103</v>
      </c>
      <c r="H626" s="30" t="s">
        <v>104</v>
      </c>
      <c r="I626" s="30" t="s">
        <v>105</v>
      </c>
      <c r="J626" s="30" t="s">
        <v>106</v>
      </c>
      <c r="K626" s="30" t="s">
        <v>225</v>
      </c>
      <c r="L626" s="30" t="s">
        <v>224</v>
      </c>
      <c r="M626" s="30" t="s">
        <v>36</v>
      </c>
      <c r="N626" s="30" t="s">
        <v>109</v>
      </c>
      <c r="O626" s="30">
        <v>0.12</v>
      </c>
    </row>
    <row r="627" spans="1:15">
      <c r="A627" s="30" t="s">
        <v>99</v>
      </c>
      <c r="B627" s="30" t="s">
        <v>100</v>
      </c>
      <c r="C627" s="30" t="s">
        <v>2</v>
      </c>
      <c r="D627" s="30">
        <v>158</v>
      </c>
      <c r="E627" s="30" t="s">
        <v>101</v>
      </c>
      <c r="F627" s="30" t="s">
        <v>102</v>
      </c>
      <c r="G627" s="30" t="s">
        <v>103</v>
      </c>
      <c r="H627" s="30" t="s">
        <v>104</v>
      </c>
      <c r="I627" s="30" t="s">
        <v>105</v>
      </c>
      <c r="J627" s="30" t="s">
        <v>106</v>
      </c>
      <c r="K627" s="30" t="s">
        <v>223</v>
      </c>
      <c r="L627" s="30" t="s">
        <v>222</v>
      </c>
      <c r="M627" s="30" t="s">
        <v>36</v>
      </c>
      <c r="N627" s="30" t="s">
        <v>109</v>
      </c>
      <c r="O627" s="30">
        <v>0.111</v>
      </c>
    </row>
    <row r="628" spans="1:15">
      <c r="A628" s="30" t="s">
        <v>99</v>
      </c>
      <c r="B628" s="30" t="s">
        <v>100</v>
      </c>
      <c r="C628" s="30" t="s">
        <v>2</v>
      </c>
      <c r="D628" s="30">
        <v>158</v>
      </c>
      <c r="E628" s="30" t="s">
        <v>101</v>
      </c>
      <c r="F628" s="30" t="s">
        <v>102</v>
      </c>
      <c r="G628" s="30" t="s">
        <v>103</v>
      </c>
      <c r="H628" s="30" t="s">
        <v>104</v>
      </c>
      <c r="I628" s="30" t="s">
        <v>105</v>
      </c>
      <c r="J628" s="30" t="s">
        <v>106</v>
      </c>
      <c r="K628" s="30" t="s">
        <v>221</v>
      </c>
      <c r="L628" s="30" t="s">
        <v>220</v>
      </c>
      <c r="M628" s="30" t="s">
        <v>36</v>
      </c>
      <c r="N628" s="30" t="s">
        <v>109</v>
      </c>
      <c r="O628" s="30">
        <v>0.1</v>
      </c>
    </row>
    <row r="629" spans="1:15">
      <c r="A629" s="30" t="s">
        <v>99</v>
      </c>
      <c r="B629" s="30" t="s">
        <v>100</v>
      </c>
      <c r="C629" s="30" t="s">
        <v>2</v>
      </c>
      <c r="D629" s="30">
        <v>158</v>
      </c>
      <c r="E629" s="30" t="s">
        <v>101</v>
      </c>
      <c r="F629" s="30" t="s">
        <v>102</v>
      </c>
      <c r="G629" s="30" t="s">
        <v>103</v>
      </c>
      <c r="H629" s="30" t="s">
        <v>104</v>
      </c>
      <c r="I629" s="30" t="s">
        <v>105</v>
      </c>
      <c r="J629" s="30" t="s">
        <v>106</v>
      </c>
      <c r="K629" s="30" t="s">
        <v>219</v>
      </c>
      <c r="L629" s="30" t="s">
        <v>218</v>
      </c>
      <c r="M629" s="30" t="s">
        <v>36</v>
      </c>
      <c r="N629" s="30" t="s">
        <v>109</v>
      </c>
      <c r="O629" s="30">
        <v>0.104</v>
      </c>
    </row>
    <row r="630" spans="1:15">
      <c r="A630" s="30" t="s">
        <v>99</v>
      </c>
      <c r="B630" s="30" t="s">
        <v>100</v>
      </c>
      <c r="C630" s="30" t="s">
        <v>2</v>
      </c>
      <c r="D630" s="30">
        <v>158</v>
      </c>
      <c r="E630" s="30" t="s">
        <v>101</v>
      </c>
      <c r="F630" s="30" t="s">
        <v>102</v>
      </c>
      <c r="G630" s="30" t="s">
        <v>103</v>
      </c>
      <c r="H630" s="30" t="s">
        <v>104</v>
      </c>
      <c r="I630" s="30" t="s">
        <v>105</v>
      </c>
      <c r="J630" s="30" t="s">
        <v>106</v>
      </c>
      <c r="K630" s="30" t="s">
        <v>217</v>
      </c>
      <c r="L630" s="30" t="s">
        <v>216</v>
      </c>
      <c r="M630" s="30" t="s">
        <v>36</v>
      </c>
      <c r="N630" s="30" t="s">
        <v>109</v>
      </c>
      <c r="O630" s="30">
        <v>0.10199999999999899</v>
      </c>
    </row>
    <row r="631" spans="1:15">
      <c r="A631" s="30" t="s">
        <v>99</v>
      </c>
      <c r="B631" s="30" t="s">
        <v>100</v>
      </c>
      <c r="C631" s="30" t="s">
        <v>2</v>
      </c>
      <c r="D631" s="30">
        <v>158</v>
      </c>
      <c r="E631" s="30" t="s">
        <v>101</v>
      </c>
      <c r="F631" s="30" t="s">
        <v>102</v>
      </c>
      <c r="G631" s="30" t="s">
        <v>103</v>
      </c>
      <c r="H631" s="30" t="s">
        <v>104</v>
      </c>
      <c r="I631" s="30" t="s">
        <v>105</v>
      </c>
      <c r="J631" s="30" t="s">
        <v>106</v>
      </c>
      <c r="K631" s="30" t="s">
        <v>215</v>
      </c>
      <c r="L631" s="30" t="s">
        <v>214</v>
      </c>
      <c r="M631" s="30" t="s">
        <v>36</v>
      </c>
      <c r="N631" s="30" t="s">
        <v>109</v>
      </c>
      <c r="O631" s="30">
        <v>0.104</v>
      </c>
    </row>
    <row r="632" spans="1:15">
      <c r="A632" s="30" t="s">
        <v>99</v>
      </c>
      <c r="B632" s="30" t="s">
        <v>100</v>
      </c>
      <c r="C632" s="30" t="s">
        <v>2</v>
      </c>
      <c r="D632" s="30">
        <v>158</v>
      </c>
      <c r="E632" s="30" t="s">
        <v>101</v>
      </c>
      <c r="F632" s="30" t="s">
        <v>102</v>
      </c>
      <c r="G632" s="30" t="s">
        <v>103</v>
      </c>
      <c r="H632" s="30" t="s">
        <v>104</v>
      </c>
      <c r="I632" s="30" t="s">
        <v>105</v>
      </c>
      <c r="J632" s="30" t="s">
        <v>106</v>
      </c>
      <c r="K632" s="30" t="s">
        <v>213</v>
      </c>
      <c r="L632" s="30" t="s">
        <v>212</v>
      </c>
      <c r="M632" s="30" t="s">
        <v>36</v>
      </c>
      <c r="N632" s="30" t="s">
        <v>109</v>
      </c>
      <c r="O632" s="30">
        <v>0.10199999999999899</v>
      </c>
    </row>
    <row r="633" spans="1:15">
      <c r="A633" s="30" t="s">
        <v>99</v>
      </c>
      <c r="B633" s="30" t="s">
        <v>100</v>
      </c>
      <c r="C633" s="30" t="s">
        <v>2</v>
      </c>
      <c r="D633" s="30">
        <v>158</v>
      </c>
      <c r="E633" s="30" t="s">
        <v>101</v>
      </c>
      <c r="F633" s="30" t="s">
        <v>102</v>
      </c>
      <c r="G633" s="30" t="s">
        <v>103</v>
      </c>
      <c r="H633" s="30" t="s">
        <v>104</v>
      </c>
      <c r="I633" s="30" t="s">
        <v>105</v>
      </c>
      <c r="J633" s="30" t="s">
        <v>106</v>
      </c>
      <c r="K633" s="30" t="s">
        <v>211</v>
      </c>
      <c r="L633" s="30" t="s">
        <v>210</v>
      </c>
      <c r="M633" s="30" t="s">
        <v>36</v>
      </c>
      <c r="N633" s="30" t="s">
        <v>109</v>
      </c>
      <c r="O633" s="30">
        <v>0.106</v>
      </c>
    </row>
    <row r="634" spans="1:15">
      <c r="A634" s="30" t="s">
        <v>99</v>
      </c>
      <c r="B634" s="30" t="s">
        <v>100</v>
      </c>
      <c r="C634" s="30" t="s">
        <v>2</v>
      </c>
      <c r="D634" s="30">
        <v>158</v>
      </c>
      <c r="E634" s="30" t="s">
        <v>101</v>
      </c>
      <c r="F634" s="30" t="s">
        <v>102</v>
      </c>
      <c r="G634" s="30" t="s">
        <v>103</v>
      </c>
      <c r="H634" s="30" t="s">
        <v>104</v>
      </c>
      <c r="I634" s="30" t="s">
        <v>105</v>
      </c>
      <c r="J634" s="30" t="s">
        <v>106</v>
      </c>
      <c r="K634" s="30" t="s">
        <v>209</v>
      </c>
      <c r="L634" s="30" t="s">
        <v>208</v>
      </c>
      <c r="M634" s="30" t="s">
        <v>36</v>
      </c>
      <c r="N634" s="30" t="s">
        <v>109</v>
      </c>
      <c r="O634" s="30">
        <v>0.10199999999999899</v>
      </c>
    </row>
    <row r="635" spans="1:15">
      <c r="A635" s="30" t="s">
        <v>99</v>
      </c>
      <c r="B635" s="30" t="s">
        <v>100</v>
      </c>
      <c r="C635" s="30" t="s">
        <v>2</v>
      </c>
      <c r="D635" s="30">
        <v>158</v>
      </c>
      <c r="E635" s="30" t="s">
        <v>101</v>
      </c>
      <c r="F635" s="30" t="s">
        <v>102</v>
      </c>
      <c r="G635" s="30" t="s">
        <v>103</v>
      </c>
      <c r="H635" s="30" t="s">
        <v>104</v>
      </c>
      <c r="I635" s="30" t="s">
        <v>105</v>
      </c>
      <c r="J635" s="30" t="s">
        <v>106</v>
      </c>
      <c r="K635" s="30" t="s">
        <v>207</v>
      </c>
      <c r="L635" s="30" t="s">
        <v>206</v>
      </c>
      <c r="M635" s="30" t="s">
        <v>36</v>
      </c>
      <c r="N635" s="30" t="s">
        <v>109</v>
      </c>
      <c r="O635" s="30">
        <v>0.106</v>
      </c>
    </row>
    <row r="636" spans="1:15">
      <c r="A636" s="30" t="s">
        <v>99</v>
      </c>
      <c r="B636" s="30" t="s">
        <v>100</v>
      </c>
      <c r="C636" s="30" t="s">
        <v>2</v>
      </c>
      <c r="D636" s="30">
        <v>158</v>
      </c>
      <c r="E636" s="30" t="s">
        <v>101</v>
      </c>
      <c r="F636" s="30" t="s">
        <v>102</v>
      </c>
      <c r="G636" s="30" t="s">
        <v>103</v>
      </c>
      <c r="H636" s="30" t="s">
        <v>104</v>
      </c>
      <c r="I636" s="30" t="s">
        <v>105</v>
      </c>
      <c r="J636" s="30" t="s">
        <v>106</v>
      </c>
      <c r="K636" s="30" t="s">
        <v>205</v>
      </c>
      <c r="L636" s="30" t="s">
        <v>204</v>
      </c>
      <c r="M636" s="30" t="s">
        <v>36</v>
      </c>
      <c r="N636" s="30" t="s">
        <v>109</v>
      </c>
      <c r="O636" s="30">
        <v>0.105</v>
      </c>
    </row>
    <row r="637" spans="1:15">
      <c r="A637" s="30" t="s">
        <v>99</v>
      </c>
      <c r="B637" s="30" t="s">
        <v>100</v>
      </c>
      <c r="C637" s="30" t="s">
        <v>2</v>
      </c>
      <c r="D637" s="30">
        <v>158</v>
      </c>
      <c r="E637" s="30" t="s">
        <v>101</v>
      </c>
      <c r="F637" s="30" t="s">
        <v>102</v>
      </c>
      <c r="G637" s="30" t="s">
        <v>103</v>
      </c>
      <c r="H637" s="30" t="s">
        <v>104</v>
      </c>
      <c r="I637" s="30" t="s">
        <v>105</v>
      </c>
      <c r="J637" s="30" t="s">
        <v>106</v>
      </c>
      <c r="K637" s="30" t="s">
        <v>203</v>
      </c>
      <c r="L637" s="30" t="s">
        <v>202</v>
      </c>
      <c r="M637" s="30" t="s">
        <v>36</v>
      </c>
      <c r="N637" s="30" t="s">
        <v>109</v>
      </c>
      <c r="O637" s="30">
        <v>0.10100000000000001</v>
      </c>
    </row>
    <row r="638" spans="1:15">
      <c r="A638" s="30" t="s">
        <v>99</v>
      </c>
      <c r="B638" s="30" t="s">
        <v>100</v>
      </c>
      <c r="C638" s="30" t="s">
        <v>2</v>
      </c>
      <c r="D638" s="30">
        <v>158</v>
      </c>
      <c r="E638" s="30" t="s">
        <v>101</v>
      </c>
      <c r="F638" s="30" t="s">
        <v>102</v>
      </c>
      <c r="G638" s="30" t="s">
        <v>103</v>
      </c>
      <c r="H638" s="30" t="s">
        <v>104</v>
      </c>
      <c r="I638" s="30" t="s">
        <v>105</v>
      </c>
      <c r="J638" s="30" t="s">
        <v>106</v>
      </c>
      <c r="K638" s="30" t="s">
        <v>201</v>
      </c>
      <c r="L638" s="30" t="s">
        <v>200</v>
      </c>
      <c r="M638" s="30" t="s">
        <v>36</v>
      </c>
      <c r="N638" s="30" t="s">
        <v>109</v>
      </c>
      <c r="O638" s="31">
        <v>9.6000000000000002E-2</v>
      </c>
    </row>
    <row r="639" spans="1:15">
      <c r="A639" s="30" t="s">
        <v>99</v>
      </c>
      <c r="B639" s="30" t="s">
        <v>100</v>
      </c>
      <c r="C639" s="30" t="s">
        <v>2</v>
      </c>
      <c r="D639" s="30">
        <v>158</v>
      </c>
      <c r="E639" s="30" t="s">
        <v>101</v>
      </c>
      <c r="F639" s="30" t="s">
        <v>102</v>
      </c>
      <c r="G639" s="30" t="s">
        <v>103</v>
      </c>
      <c r="H639" s="30" t="s">
        <v>104</v>
      </c>
      <c r="I639" s="30" t="s">
        <v>105</v>
      </c>
      <c r="J639" s="30" t="s">
        <v>106</v>
      </c>
      <c r="K639" s="30" t="s">
        <v>199</v>
      </c>
      <c r="L639" s="30" t="s">
        <v>198</v>
      </c>
      <c r="M639" s="30" t="s">
        <v>36</v>
      </c>
      <c r="N639" s="30" t="s">
        <v>109</v>
      </c>
      <c r="O639" s="30">
        <v>0.10100000000000001</v>
      </c>
    </row>
    <row r="640" spans="1:15">
      <c r="A640" s="30" t="s">
        <v>99</v>
      </c>
      <c r="B640" s="30" t="s">
        <v>100</v>
      </c>
      <c r="C640" s="30" t="s">
        <v>2</v>
      </c>
      <c r="D640" s="30">
        <v>158</v>
      </c>
      <c r="E640" s="30" t="s">
        <v>101</v>
      </c>
      <c r="F640" s="30" t="s">
        <v>102</v>
      </c>
      <c r="G640" s="30" t="s">
        <v>103</v>
      </c>
      <c r="H640" s="30" t="s">
        <v>104</v>
      </c>
      <c r="I640" s="30" t="s">
        <v>105</v>
      </c>
      <c r="J640" s="30" t="s">
        <v>106</v>
      </c>
      <c r="K640" s="30" t="s">
        <v>197</v>
      </c>
      <c r="L640" s="30" t="s">
        <v>196</v>
      </c>
      <c r="M640" s="30" t="s">
        <v>36</v>
      </c>
      <c r="N640" s="30" t="s">
        <v>109</v>
      </c>
      <c r="O640" s="31">
        <v>9.7000000000000003E-2</v>
      </c>
    </row>
    <row r="641" spans="1:15">
      <c r="A641" s="30" t="s">
        <v>99</v>
      </c>
      <c r="B641" s="30" t="s">
        <v>100</v>
      </c>
      <c r="C641" s="30" t="s">
        <v>2</v>
      </c>
      <c r="D641" s="30">
        <v>158</v>
      </c>
      <c r="E641" s="30" t="s">
        <v>101</v>
      </c>
      <c r="F641" s="30" t="s">
        <v>102</v>
      </c>
      <c r="G641" s="30" t="s">
        <v>103</v>
      </c>
      <c r="H641" s="30" t="s">
        <v>104</v>
      </c>
      <c r="I641" s="30" t="s">
        <v>105</v>
      </c>
      <c r="J641" s="30" t="s">
        <v>106</v>
      </c>
      <c r="K641" s="30" t="s">
        <v>195</v>
      </c>
      <c r="L641" s="30" t="s">
        <v>194</v>
      </c>
      <c r="M641" s="30" t="s">
        <v>36</v>
      </c>
      <c r="N641" s="30" t="s">
        <v>109</v>
      </c>
      <c r="O641" s="31">
        <v>9.2999999999999902E-2</v>
      </c>
    </row>
    <row r="642" spans="1:15">
      <c r="A642" s="30" t="s">
        <v>99</v>
      </c>
      <c r="B642" s="30" t="s">
        <v>100</v>
      </c>
      <c r="C642" s="30" t="s">
        <v>2</v>
      </c>
      <c r="D642" s="30">
        <v>158</v>
      </c>
      <c r="E642" s="30" t="s">
        <v>101</v>
      </c>
      <c r="F642" s="30" t="s">
        <v>102</v>
      </c>
      <c r="G642" s="30" t="s">
        <v>103</v>
      </c>
      <c r="H642" s="30" t="s">
        <v>104</v>
      </c>
      <c r="I642" s="30" t="s">
        <v>105</v>
      </c>
      <c r="J642" s="30" t="s">
        <v>106</v>
      </c>
      <c r="K642" s="30" t="s">
        <v>193</v>
      </c>
      <c r="L642" s="30" t="s">
        <v>192</v>
      </c>
      <c r="M642" s="30" t="s">
        <v>36</v>
      </c>
      <c r="N642" s="30" t="s">
        <v>109</v>
      </c>
      <c r="O642" s="31">
        <v>9.09999999999999E-2</v>
      </c>
    </row>
    <row r="643" spans="1:15">
      <c r="A643" s="30" t="s">
        <v>99</v>
      </c>
      <c r="B643" s="30" t="s">
        <v>100</v>
      </c>
      <c r="C643" s="30" t="s">
        <v>2</v>
      </c>
      <c r="D643" s="30">
        <v>158</v>
      </c>
      <c r="E643" s="30" t="s">
        <v>101</v>
      </c>
      <c r="F643" s="30" t="s">
        <v>102</v>
      </c>
      <c r="G643" s="30" t="s">
        <v>103</v>
      </c>
      <c r="H643" s="30" t="s">
        <v>104</v>
      </c>
      <c r="I643" s="30" t="s">
        <v>105</v>
      </c>
      <c r="J643" s="30" t="s">
        <v>106</v>
      </c>
      <c r="K643" s="30" t="s">
        <v>191</v>
      </c>
      <c r="L643" s="30" t="s">
        <v>190</v>
      </c>
      <c r="M643" s="30" t="s">
        <v>36</v>
      </c>
      <c r="N643" s="30" t="s">
        <v>109</v>
      </c>
      <c r="O643" s="31">
        <v>9.5000000000000001E-2</v>
      </c>
    </row>
    <row r="644" spans="1:15">
      <c r="A644" s="30" t="s">
        <v>99</v>
      </c>
      <c r="B644" s="30" t="s">
        <v>100</v>
      </c>
      <c r="C644" s="30" t="s">
        <v>2</v>
      </c>
      <c r="D644" s="30">
        <v>158</v>
      </c>
      <c r="E644" s="30" t="s">
        <v>101</v>
      </c>
      <c r="F644" s="30" t="s">
        <v>102</v>
      </c>
      <c r="G644" s="30" t="s">
        <v>103</v>
      </c>
      <c r="H644" s="30" t="s">
        <v>104</v>
      </c>
      <c r="I644" s="30" t="s">
        <v>105</v>
      </c>
      <c r="J644" s="30" t="s">
        <v>106</v>
      </c>
      <c r="K644" s="30" t="s">
        <v>189</v>
      </c>
      <c r="L644" s="30" t="s">
        <v>188</v>
      </c>
      <c r="M644" s="30" t="s">
        <v>36</v>
      </c>
      <c r="N644" s="30" t="s">
        <v>109</v>
      </c>
      <c r="O644" s="30">
        <v>9.4E-2</v>
      </c>
    </row>
    <row r="645" spans="1:15">
      <c r="A645" s="30" t="s">
        <v>99</v>
      </c>
      <c r="B645" s="30" t="s">
        <v>100</v>
      </c>
      <c r="C645" s="30" t="s">
        <v>2</v>
      </c>
      <c r="D645" s="30">
        <v>158</v>
      </c>
      <c r="E645" s="30" t="s">
        <v>101</v>
      </c>
      <c r="F645" s="30" t="s">
        <v>102</v>
      </c>
      <c r="G645" s="30" t="s">
        <v>103</v>
      </c>
      <c r="H645" s="30" t="s">
        <v>104</v>
      </c>
      <c r="I645" s="30" t="s">
        <v>105</v>
      </c>
      <c r="J645" s="30" t="s">
        <v>106</v>
      </c>
      <c r="K645" s="30" t="s">
        <v>187</v>
      </c>
      <c r="L645" s="30" t="s">
        <v>186</v>
      </c>
      <c r="M645" s="30" t="s">
        <v>36</v>
      </c>
      <c r="N645" s="30" t="s">
        <v>109</v>
      </c>
      <c r="O645" s="31">
        <v>9.5000000000000001E-2</v>
      </c>
    </row>
    <row r="646" spans="1:15">
      <c r="A646" s="30" t="s">
        <v>99</v>
      </c>
      <c r="B646" s="30" t="s">
        <v>100</v>
      </c>
      <c r="C646" s="30" t="s">
        <v>2</v>
      </c>
      <c r="D646" s="30">
        <v>158</v>
      </c>
      <c r="E646" s="30" t="s">
        <v>101</v>
      </c>
      <c r="F646" s="30" t="s">
        <v>102</v>
      </c>
      <c r="G646" s="30" t="s">
        <v>103</v>
      </c>
      <c r="H646" s="30" t="s">
        <v>104</v>
      </c>
      <c r="I646" s="30" t="s">
        <v>105</v>
      </c>
      <c r="J646" s="30" t="s">
        <v>106</v>
      </c>
      <c r="K646" s="30" t="s">
        <v>185</v>
      </c>
      <c r="L646" s="30" t="s">
        <v>184</v>
      </c>
      <c r="M646" s="30" t="s">
        <v>36</v>
      </c>
      <c r="N646" s="30" t="s">
        <v>109</v>
      </c>
      <c r="O646" s="31">
        <v>9.09999999999999E-2</v>
      </c>
    </row>
    <row r="647" spans="1:15">
      <c r="A647" s="30" t="s">
        <v>99</v>
      </c>
      <c r="B647" s="30" t="s">
        <v>100</v>
      </c>
      <c r="C647" s="30" t="s">
        <v>2</v>
      </c>
      <c r="D647" s="30">
        <v>158</v>
      </c>
      <c r="E647" s="30" t="s">
        <v>101</v>
      </c>
      <c r="F647" s="30" t="s">
        <v>102</v>
      </c>
      <c r="G647" s="30" t="s">
        <v>103</v>
      </c>
      <c r="H647" s="30" t="s">
        <v>104</v>
      </c>
      <c r="I647" s="30" t="s">
        <v>105</v>
      </c>
      <c r="J647" s="30" t="s">
        <v>106</v>
      </c>
      <c r="K647" s="30" t="s">
        <v>183</v>
      </c>
      <c r="L647" s="30" t="s">
        <v>182</v>
      </c>
      <c r="M647" s="30" t="s">
        <v>36</v>
      </c>
      <c r="N647" s="30" t="s">
        <v>109</v>
      </c>
      <c r="O647" s="31">
        <v>9.09999999999999E-2</v>
      </c>
    </row>
    <row r="648" spans="1:15">
      <c r="A648" s="30" t="s">
        <v>99</v>
      </c>
      <c r="B648" s="30" t="s">
        <v>100</v>
      </c>
      <c r="C648" s="30" t="s">
        <v>2</v>
      </c>
      <c r="D648" s="30">
        <v>158</v>
      </c>
      <c r="E648" s="30" t="s">
        <v>101</v>
      </c>
      <c r="F648" s="30" t="s">
        <v>102</v>
      </c>
      <c r="G648" s="30" t="s">
        <v>103</v>
      </c>
      <c r="H648" s="30" t="s">
        <v>104</v>
      </c>
      <c r="I648" s="30" t="s">
        <v>105</v>
      </c>
      <c r="J648" s="30" t="s">
        <v>106</v>
      </c>
      <c r="K648" s="30" t="s">
        <v>181</v>
      </c>
      <c r="L648" s="30" t="s">
        <v>180</v>
      </c>
      <c r="M648" s="30" t="s">
        <v>36</v>
      </c>
      <c r="N648" s="30" t="s">
        <v>109</v>
      </c>
      <c r="O648" s="31">
        <v>9.09999999999999E-2</v>
      </c>
    </row>
    <row r="649" spans="1:15">
      <c r="A649" s="30" t="s">
        <v>99</v>
      </c>
      <c r="B649" s="30" t="s">
        <v>100</v>
      </c>
      <c r="C649" s="30" t="s">
        <v>2</v>
      </c>
      <c r="D649" s="30">
        <v>158</v>
      </c>
      <c r="E649" s="30" t="s">
        <v>101</v>
      </c>
      <c r="F649" s="30" t="s">
        <v>102</v>
      </c>
      <c r="G649" s="30" t="s">
        <v>103</v>
      </c>
      <c r="H649" s="30" t="s">
        <v>104</v>
      </c>
      <c r="I649" s="30" t="s">
        <v>105</v>
      </c>
      <c r="J649" s="30" t="s">
        <v>106</v>
      </c>
      <c r="K649" s="30" t="s">
        <v>179</v>
      </c>
      <c r="L649" s="30" t="s">
        <v>178</v>
      </c>
      <c r="M649" s="30" t="s">
        <v>36</v>
      </c>
      <c r="N649" s="30" t="s">
        <v>109</v>
      </c>
      <c r="O649" s="31">
        <v>8.6999999999999897E-2</v>
      </c>
    </row>
    <row r="650" spans="1:15">
      <c r="A650" s="30" t="s">
        <v>99</v>
      </c>
      <c r="B650" s="30" t="s">
        <v>100</v>
      </c>
      <c r="C650" s="30" t="s">
        <v>2</v>
      </c>
      <c r="D650" s="30">
        <v>158</v>
      </c>
      <c r="E650" s="30" t="s">
        <v>101</v>
      </c>
      <c r="F650" s="30" t="s">
        <v>102</v>
      </c>
      <c r="G650" s="30" t="s">
        <v>103</v>
      </c>
      <c r="H650" s="30" t="s">
        <v>104</v>
      </c>
      <c r="I650" s="30" t="s">
        <v>105</v>
      </c>
      <c r="J650" s="30" t="s">
        <v>106</v>
      </c>
      <c r="K650" s="30" t="s">
        <v>177</v>
      </c>
      <c r="L650" s="30" t="s">
        <v>176</v>
      </c>
      <c r="M650" s="30" t="s">
        <v>36</v>
      </c>
      <c r="N650" s="30" t="s">
        <v>109</v>
      </c>
      <c r="O650" s="31">
        <v>8.5000000000000006E-2</v>
      </c>
    </row>
    <row r="651" spans="1:15">
      <c r="A651" s="30" t="s">
        <v>99</v>
      </c>
      <c r="B651" s="30" t="s">
        <v>100</v>
      </c>
      <c r="C651" s="30" t="s">
        <v>2</v>
      </c>
      <c r="D651" s="30">
        <v>158</v>
      </c>
      <c r="E651" s="30" t="s">
        <v>101</v>
      </c>
      <c r="F651" s="30" t="s">
        <v>102</v>
      </c>
      <c r="G651" s="30" t="s">
        <v>103</v>
      </c>
      <c r="H651" s="30" t="s">
        <v>104</v>
      </c>
      <c r="I651" s="30" t="s">
        <v>105</v>
      </c>
      <c r="J651" s="30" t="s">
        <v>106</v>
      </c>
      <c r="K651" s="30" t="s">
        <v>175</v>
      </c>
      <c r="L651" s="30" t="s">
        <v>174</v>
      </c>
      <c r="M651" s="30" t="s">
        <v>36</v>
      </c>
      <c r="N651" s="30" t="s">
        <v>109</v>
      </c>
      <c r="O651" s="31">
        <v>9.2999999999999902E-2</v>
      </c>
    </row>
    <row r="652" spans="1:15">
      <c r="A652" s="30" t="s">
        <v>99</v>
      </c>
      <c r="B652" s="30" t="s">
        <v>100</v>
      </c>
      <c r="C652" s="30" t="s">
        <v>2</v>
      </c>
      <c r="D652" s="30">
        <v>158</v>
      </c>
      <c r="E652" s="30" t="s">
        <v>101</v>
      </c>
      <c r="F652" s="30" t="s">
        <v>102</v>
      </c>
      <c r="G652" s="30" t="s">
        <v>103</v>
      </c>
      <c r="H652" s="30" t="s">
        <v>104</v>
      </c>
      <c r="I652" s="30" t="s">
        <v>105</v>
      </c>
      <c r="J652" s="30" t="s">
        <v>106</v>
      </c>
      <c r="K652" s="30" t="s">
        <v>173</v>
      </c>
      <c r="L652" s="30" t="s">
        <v>172</v>
      </c>
      <c r="M652" s="30" t="s">
        <v>36</v>
      </c>
      <c r="N652" s="30" t="s">
        <v>109</v>
      </c>
      <c r="O652" s="31">
        <v>8.5000000000000006E-2</v>
      </c>
    </row>
    <row r="653" spans="1:15">
      <c r="A653" s="30" t="s">
        <v>99</v>
      </c>
      <c r="B653" s="30" t="s">
        <v>100</v>
      </c>
      <c r="C653" s="30" t="s">
        <v>2</v>
      </c>
      <c r="D653" s="30">
        <v>158</v>
      </c>
      <c r="E653" s="30" t="s">
        <v>101</v>
      </c>
      <c r="F653" s="30" t="s">
        <v>102</v>
      </c>
      <c r="G653" s="30" t="s">
        <v>103</v>
      </c>
      <c r="H653" s="30" t="s">
        <v>104</v>
      </c>
      <c r="I653" s="30" t="s">
        <v>105</v>
      </c>
      <c r="J653" s="30" t="s">
        <v>106</v>
      </c>
      <c r="K653" s="30" t="s">
        <v>171</v>
      </c>
      <c r="L653" s="30" t="s">
        <v>170</v>
      </c>
      <c r="M653" s="30" t="s">
        <v>36</v>
      </c>
      <c r="N653" s="30" t="s">
        <v>109</v>
      </c>
      <c r="O653" s="30">
        <v>6.2E-2</v>
      </c>
    </row>
    <row r="654" spans="1:15">
      <c r="A654" s="30" t="s">
        <v>99</v>
      </c>
      <c r="B654" s="30" t="s">
        <v>100</v>
      </c>
      <c r="C654" s="30" t="s">
        <v>2</v>
      </c>
      <c r="D654" s="30">
        <v>158</v>
      </c>
      <c r="E654" s="30" t="s">
        <v>101</v>
      </c>
      <c r="F654" s="30" t="s">
        <v>102</v>
      </c>
      <c r="G654" s="30" t="s">
        <v>103</v>
      </c>
      <c r="H654" s="30" t="s">
        <v>104</v>
      </c>
      <c r="I654" s="30" t="s">
        <v>105</v>
      </c>
      <c r="J654" s="30" t="s">
        <v>106</v>
      </c>
      <c r="K654" s="30" t="s">
        <v>169</v>
      </c>
      <c r="L654" s="30" t="s">
        <v>168</v>
      </c>
      <c r="M654" s="30" t="s">
        <v>36</v>
      </c>
      <c r="N654" s="30" t="s">
        <v>109</v>
      </c>
      <c r="O654" s="31">
        <v>6.9000000000000006E-2</v>
      </c>
    </row>
    <row r="655" spans="1:15">
      <c r="A655" s="30" t="s">
        <v>99</v>
      </c>
      <c r="B655" s="30" t="s">
        <v>100</v>
      </c>
      <c r="C655" s="30" t="s">
        <v>2</v>
      </c>
      <c r="D655" s="30">
        <v>158</v>
      </c>
      <c r="E655" s="30" t="s">
        <v>101</v>
      </c>
      <c r="F655" s="30" t="s">
        <v>102</v>
      </c>
      <c r="G655" s="30" t="s">
        <v>103</v>
      </c>
      <c r="H655" s="30" t="s">
        <v>104</v>
      </c>
      <c r="I655" s="30" t="s">
        <v>105</v>
      </c>
      <c r="J655" s="30" t="s">
        <v>106</v>
      </c>
      <c r="K655" s="30" t="s">
        <v>167</v>
      </c>
      <c r="L655" s="30" t="s">
        <v>166</v>
      </c>
      <c r="M655" s="30" t="s">
        <v>36</v>
      </c>
      <c r="N655" s="30" t="s">
        <v>109</v>
      </c>
      <c r="O655" s="31">
        <v>6.9000000000000006E-2</v>
      </c>
    </row>
    <row r="656" spans="1:15">
      <c r="A656" s="30" t="s">
        <v>99</v>
      </c>
      <c r="B656" s="30" t="s">
        <v>100</v>
      </c>
      <c r="C656" s="30" t="s">
        <v>2</v>
      </c>
      <c r="D656" s="30">
        <v>158</v>
      </c>
      <c r="E656" s="30" t="s">
        <v>101</v>
      </c>
      <c r="F656" s="30" t="s">
        <v>102</v>
      </c>
      <c r="G656" s="30" t="s">
        <v>103</v>
      </c>
      <c r="H656" s="30" t="s">
        <v>104</v>
      </c>
      <c r="I656" s="30" t="s">
        <v>105</v>
      </c>
      <c r="J656" s="30" t="s">
        <v>106</v>
      </c>
      <c r="K656" s="30" t="s">
        <v>165</v>
      </c>
      <c r="L656" s="30" t="s">
        <v>164</v>
      </c>
      <c r="M656" s="30" t="s">
        <v>36</v>
      </c>
      <c r="N656" s="30" t="s">
        <v>109</v>
      </c>
      <c r="O656" s="31">
        <v>7.2999999999999898E-2</v>
      </c>
    </row>
    <row r="657" spans="1:15">
      <c r="A657" s="30" t="s">
        <v>99</v>
      </c>
      <c r="B657" s="30" t="s">
        <v>100</v>
      </c>
      <c r="C657" s="30" t="s">
        <v>2</v>
      </c>
      <c r="D657" s="30">
        <v>158</v>
      </c>
      <c r="E657" s="30" t="s">
        <v>101</v>
      </c>
      <c r="F657" s="30" t="s">
        <v>102</v>
      </c>
      <c r="G657" s="30" t="s">
        <v>103</v>
      </c>
      <c r="H657" s="30" t="s">
        <v>104</v>
      </c>
      <c r="I657" s="30" t="s">
        <v>105</v>
      </c>
      <c r="J657" s="30" t="s">
        <v>106</v>
      </c>
      <c r="K657" s="30" t="s">
        <v>163</v>
      </c>
      <c r="L657" s="30" t="s">
        <v>162</v>
      </c>
      <c r="M657" s="30" t="s">
        <v>36</v>
      </c>
      <c r="N657" s="30" t="s">
        <v>109</v>
      </c>
      <c r="O657" s="31">
        <v>8.1000000000000003E-2</v>
      </c>
    </row>
    <row r="658" spans="1:15">
      <c r="A658" s="30" t="s">
        <v>99</v>
      </c>
      <c r="B658" s="30" t="s">
        <v>100</v>
      </c>
      <c r="C658" s="30" t="s">
        <v>2</v>
      </c>
      <c r="D658" s="30">
        <v>158</v>
      </c>
      <c r="E658" s="30" t="s">
        <v>101</v>
      </c>
      <c r="F658" s="30" t="s">
        <v>102</v>
      </c>
      <c r="G658" s="30" t="s">
        <v>103</v>
      </c>
      <c r="H658" s="30" t="s">
        <v>104</v>
      </c>
      <c r="I658" s="30" t="s">
        <v>105</v>
      </c>
      <c r="J658" s="30" t="s">
        <v>106</v>
      </c>
      <c r="K658" s="30" t="s">
        <v>161</v>
      </c>
      <c r="L658" s="30" t="s">
        <v>160</v>
      </c>
      <c r="M658" s="30" t="s">
        <v>36</v>
      </c>
      <c r="N658" s="30" t="s">
        <v>109</v>
      </c>
      <c r="O658" s="31">
        <v>0.08</v>
      </c>
    </row>
    <row r="659" spans="1:15">
      <c r="A659" s="30" t="s">
        <v>99</v>
      </c>
      <c r="B659" s="30" t="s">
        <v>100</v>
      </c>
      <c r="C659" s="30" t="s">
        <v>2</v>
      </c>
      <c r="D659" s="30">
        <v>158</v>
      </c>
      <c r="E659" s="30" t="s">
        <v>101</v>
      </c>
      <c r="F659" s="30" t="s">
        <v>102</v>
      </c>
      <c r="G659" s="30" t="s">
        <v>103</v>
      </c>
      <c r="H659" s="30" t="s">
        <v>104</v>
      </c>
      <c r="I659" s="30" t="s">
        <v>105</v>
      </c>
      <c r="J659" s="30" t="s">
        <v>106</v>
      </c>
      <c r="K659" s="30" t="s">
        <v>159</v>
      </c>
      <c r="L659" s="30" t="s">
        <v>158</v>
      </c>
      <c r="M659" s="30" t="s">
        <v>36</v>
      </c>
      <c r="N659" s="30" t="s">
        <v>109</v>
      </c>
      <c r="O659" s="31">
        <v>8.1000000000000003E-2</v>
      </c>
    </row>
    <row r="660" spans="1:15">
      <c r="A660" s="30" t="s">
        <v>99</v>
      </c>
      <c r="B660" s="30" t="s">
        <v>100</v>
      </c>
      <c r="C660" s="30" t="s">
        <v>2</v>
      </c>
      <c r="D660" s="30">
        <v>158</v>
      </c>
      <c r="E660" s="30" t="s">
        <v>101</v>
      </c>
      <c r="F660" s="30" t="s">
        <v>102</v>
      </c>
      <c r="G660" s="30" t="s">
        <v>103</v>
      </c>
      <c r="H660" s="30" t="s">
        <v>104</v>
      </c>
      <c r="I660" s="30" t="s">
        <v>105</v>
      </c>
      <c r="J660" s="30" t="s">
        <v>106</v>
      </c>
      <c r="K660" s="30" t="s">
        <v>157</v>
      </c>
      <c r="L660" s="30" t="s">
        <v>156</v>
      </c>
      <c r="M660" s="30" t="s">
        <v>36</v>
      </c>
      <c r="N660" s="30" t="s">
        <v>109</v>
      </c>
      <c r="O660" s="31">
        <v>7.6999999999999902E-2</v>
      </c>
    </row>
    <row r="661" spans="1:15">
      <c r="A661" s="30" t="s">
        <v>99</v>
      </c>
      <c r="B661" s="30" t="s">
        <v>100</v>
      </c>
      <c r="C661" s="30" t="s">
        <v>2</v>
      </c>
      <c r="D661" s="30">
        <v>158</v>
      </c>
      <c r="E661" s="30" t="s">
        <v>101</v>
      </c>
      <c r="F661" s="30" t="s">
        <v>102</v>
      </c>
      <c r="G661" s="30" t="s">
        <v>103</v>
      </c>
      <c r="H661" s="30" t="s">
        <v>104</v>
      </c>
      <c r="I661" s="30" t="s">
        <v>105</v>
      </c>
      <c r="J661" s="30" t="s">
        <v>106</v>
      </c>
      <c r="K661" s="30" t="s">
        <v>155</v>
      </c>
      <c r="L661" s="30" t="s">
        <v>154</v>
      </c>
      <c r="M661" s="30" t="s">
        <v>36</v>
      </c>
      <c r="N661" s="30" t="s">
        <v>109</v>
      </c>
      <c r="O661" s="30">
        <v>7.8E-2</v>
      </c>
    </row>
    <row r="662" spans="1:15">
      <c r="A662" s="30" t="s">
        <v>99</v>
      </c>
      <c r="B662" s="30" t="s">
        <v>100</v>
      </c>
      <c r="C662" s="30" t="s">
        <v>2</v>
      </c>
      <c r="D662" s="30">
        <v>158</v>
      </c>
      <c r="E662" s="30" t="s">
        <v>101</v>
      </c>
      <c r="F662" s="30" t="s">
        <v>102</v>
      </c>
      <c r="G662" s="30" t="s">
        <v>103</v>
      </c>
      <c r="H662" s="30" t="s">
        <v>104</v>
      </c>
      <c r="I662" s="30" t="s">
        <v>105</v>
      </c>
      <c r="J662" s="30" t="s">
        <v>106</v>
      </c>
      <c r="K662" s="30" t="s">
        <v>153</v>
      </c>
      <c r="L662" s="30" t="s">
        <v>152</v>
      </c>
      <c r="M662" s="30" t="s">
        <v>36</v>
      </c>
      <c r="N662" s="30" t="s">
        <v>109</v>
      </c>
      <c r="O662" s="31">
        <v>0.08</v>
      </c>
    </row>
    <row r="663" spans="1:15">
      <c r="A663" s="30" t="s">
        <v>99</v>
      </c>
      <c r="B663" s="30" t="s">
        <v>100</v>
      </c>
      <c r="C663" s="30" t="s">
        <v>2</v>
      </c>
      <c r="D663" s="30">
        <v>158</v>
      </c>
      <c r="E663" s="30" t="s">
        <v>101</v>
      </c>
      <c r="F663" s="30" t="s">
        <v>102</v>
      </c>
      <c r="G663" s="30" t="s">
        <v>103</v>
      </c>
      <c r="H663" s="30" t="s">
        <v>104</v>
      </c>
      <c r="I663" s="30" t="s">
        <v>105</v>
      </c>
      <c r="J663" s="30" t="s">
        <v>106</v>
      </c>
      <c r="K663" s="30" t="s">
        <v>151</v>
      </c>
      <c r="L663" s="30" t="s">
        <v>150</v>
      </c>
      <c r="M663" s="30" t="s">
        <v>36</v>
      </c>
      <c r="N663" s="30" t="s">
        <v>109</v>
      </c>
      <c r="O663" s="31">
        <v>8.5000000000000006E-2</v>
      </c>
    </row>
    <row r="664" spans="1:15">
      <c r="A664" s="30" t="s">
        <v>99</v>
      </c>
      <c r="B664" s="30" t="s">
        <v>100</v>
      </c>
      <c r="C664" s="30" t="s">
        <v>2</v>
      </c>
      <c r="D664" s="30">
        <v>158</v>
      </c>
      <c r="E664" s="30" t="s">
        <v>101</v>
      </c>
      <c r="F664" s="30" t="s">
        <v>102</v>
      </c>
      <c r="G664" s="30" t="s">
        <v>103</v>
      </c>
      <c r="H664" s="30" t="s">
        <v>104</v>
      </c>
      <c r="I664" s="30" t="s">
        <v>105</v>
      </c>
      <c r="J664" s="30" t="s">
        <v>106</v>
      </c>
      <c r="K664" s="30" t="s">
        <v>149</v>
      </c>
      <c r="L664" s="30" t="s">
        <v>148</v>
      </c>
      <c r="M664" s="30" t="s">
        <v>36</v>
      </c>
      <c r="N664" s="30" t="s">
        <v>109</v>
      </c>
      <c r="O664" s="31">
        <v>8.4000000000000005E-2</v>
      </c>
    </row>
    <row r="665" spans="1:15">
      <c r="A665" s="30" t="s">
        <v>99</v>
      </c>
      <c r="B665" s="30" t="s">
        <v>100</v>
      </c>
      <c r="C665" s="30" t="s">
        <v>2</v>
      </c>
      <c r="D665" s="30">
        <v>158</v>
      </c>
      <c r="E665" s="30" t="s">
        <v>101</v>
      </c>
      <c r="F665" s="30" t="s">
        <v>102</v>
      </c>
      <c r="G665" s="30" t="s">
        <v>103</v>
      </c>
      <c r="H665" s="30" t="s">
        <v>104</v>
      </c>
      <c r="I665" s="30" t="s">
        <v>105</v>
      </c>
      <c r="J665" s="30" t="s">
        <v>106</v>
      </c>
      <c r="K665" s="30" t="s">
        <v>147</v>
      </c>
      <c r="L665" s="30" t="s">
        <v>146</v>
      </c>
      <c r="M665" s="30" t="s">
        <v>36</v>
      </c>
      <c r="N665" s="30" t="s">
        <v>109</v>
      </c>
      <c r="O665" s="31">
        <v>7.3999999999999899E-2</v>
      </c>
    </row>
    <row r="666" spans="1:15">
      <c r="A666" s="30" t="s">
        <v>99</v>
      </c>
      <c r="B666" s="30" t="s">
        <v>100</v>
      </c>
      <c r="C666" s="30" t="s">
        <v>2</v>
      </c>
      <c r="D666" s="30">
        <v>158</v>
      </c>
      <c r="E666" s="30" t="s">
        <v>101</v>
      </c>
      <c r="F666" s="30" t="s">
        <v>102</v>
      </c>
      <c r="G666" s="30" t="s">
        <v>103</v>
      </c>
      <c r="H666" s="30" t="s">
        <v>104</v>
      </c>
      <c r="I666" s="30" t="s">
        <v>105</v>
      </c>
      <c r="J666" s="30" t="s">
        <v>106</v>
      </c>
      <c r="K666" s="30" t="s">
        <v>145</v>
      </c>
      <c r="L666" s="30" t="s">
        <v>144</v>
      </c>
      <c r="M666" s="30" t="s">
        <v>36</v>
      </c>
      <c r="N666" s="30" t="s">
        <v>109</v>
      </c>
      <c r="O666" s="31">
        <v>8.4000000000000005E-2</v>
      </c>
    </row>
    <row r="667" spans="1:15">
      <c r="A667" s="30" t="s">
        <v>99</v>
      </c>
      <c r="B667" s="30" t="s">
        <v>100</v>
      </c>
      <c r="C667" s="30" t="s">
        <v>2</v>
      </c>
      <c r="D667" s="30">
        <v>158</v>
      </c>
      <c r="E667" s="30" t="s">
        <v>101</v>
      </c>
      <c r="F667" s="30" t="s">
        <v>102</v>
      </c>
      <c r="G667" s="30" t="s">
        <v>103</v>
      </c>
      <c r="H667" s="30" t="s">
        <v>104</v>
      </c>
      <c r="I667" s="30" t="s">
        <v>105</v>
      </c>
      <c r="J667" s="30" t="s">
        <v>106</v>
      </c>
      <c r="K667" s="30" t="s">
        <v>143</v>
      </c>
      <c r="L667" s="30" t="s">
        <v>142</v>
      </c>
      <c r="M667" s="30" t="s">
        <v>36</v>
      </c>
      <c r="N667" s="30" t="s">
        <v>109</v>
      </c>
      <c r="O667" s="31">
        <v>7.5999999999999901E-2</v>
      </c>
    </row>
    <row r="668" spans="1:15">
      <c r="A668" s="30" t="s">
        <v>99</v>
      </c>
      <c r="B668" s="30" t="s">
        <v>100</v>
      </c>
      <c r="C668" s="30" t="s">
        <v>2</v>
      </c>
      <c r="D668" s="30">
        <v>158</v>
      </c>
      <c r="E668" s="30" t="s">
        <v>101</v>
      </c>
      <c r="F668" s="30" t="s">
        <v>102</v>
      </c>
      <c r="G668" s="30" t="s">
        <v>103</v>
      </c>
      <c r="H668" s="30" t="s">
        <v>104</v>
      </c>
      <c r="I668" s="30" t="s">
        <v>105</v>
      </c>
      <c r="J668" s="30" t="s">
        <v>106</v>
      </c>
      <c r="K668" s="30" t="s">
        <v>141</v>
      </c>
      <c r="L668" s="30" t="s">
        <v>140</v>
      </c>
      <c r="M668" s="30" t="s">
        <v>36</v>
      </c>
      <c r="N668" s="30" t="s">
        <v>109</v>
      </c>
      <c r="O668" s="31">
        <v>8.4000000000000005E-2</v>
      </c>
    </row>
    <row r="669" spans="1:15">
      <c r="A669" s="30" t="s">
        <v>99</v>
      </c>
      <c r="B669" s="30" t="s">
        <v>100</v>
      </c>
      <c r="C669" s="30" t="s">
        <v>2</v>
      </c>
      <c r="D669" s="30">
        <v>158</v>
      </c>
      <c r="E669" s="30" t="s">
        <v>101</v>
      </c>
      <c r="F669" s="30" t="s">
        <v>102</v>
      </c>
      <c r="G669" s="30" t="s">
        <v>103</v>
      </c>
      <c r="H669" s="30" t="s">
        <v>104</v>
      </c>
      <c r="I669" s="30" t="s">
        <v>105</v>
      </c>
      <c r="J669" s="30" t="s">
        <v>106</v>
      </c>
      <c r="K669" s="30" t="s">
        <v>139</v>
      </c>
      <c r="L669" s="30" t="s">
        <v>138</v>
      </c>
      <c r="M669" s="30" t="s">
        <v>36</v>
      </c>
      <c r="N669" s="30" t="s">
        <v>109</v>
      </c>
      <c r="O669" s="31">
        <v>8.5999999999999896E-2</v>
      </c>
    </row>
    <row r="670" spans="1:15">
      <c r="A670" s="30" t="s">
        <v>99</v>
      </c>
      <c r="B670" s="30" t="s">
        <v>100</v>
      </c>
      <c r="C670" s="30" t="s">
        <v>2</v>
      </c>
      <c r="D670" s="30">
        <v>158</v>
      </c>
      <c r="E670" s="30" t="s">
        <v>101</v>
      </c>
      <c r="F670" s="30" t="s">
        <v>102</v>
      </c>
      <c r="G670" s="30" t="s">
        <v>103</v>
      </c>
      <c r="H670" s="30" t="s">
        <v>104</v>
      </c>
      <c r="I670" s="30" t="s">
        <v>105</v>
      </c>
      <c r="J670" s="30" t="s">
        <v>106</v>
      </c>
      <c r="K670" s="30" t="s">
        <v>137</v>
      </c>
      <c r="L670" s="30" t="s">
        <v>136</v>
      </c>
      <c r="M670" s="30" t="s">
        <v>36</v>
      </c>
      <c r="N670" s="30" t="s">
        <v>109</v>
      </c>
      <c r="O670" s="31">
        <v>8.5000000000000006E-2</v>
      </c>
    </row>
    <row r="671" spans="1:15">
      <c r="A671" s="30" t="s">
        <v>99</v>
      </c>
      <c r="B671" s="30" t="s">
        <v>100</v>
      </c>
      <c r="C671" s="30" t="s">
        <v>2</v>
      </c>
      <c r="D671" s="30">
        <v>158</v>
      </c>
      <c r="E671" s="30" t="s">
        <v>101</v>
      </c>
      <c r="F671" s="30" t="s">
        <v>102</v>
      </c>
      <c r="G671" s="30" t="s">
        <v>103</v>
      </c>
      <c r="H671" s="30" t="s">
        <v>104</v>
      </c>
      <c r="I671" s="30" t="s">
        <v>105</v>
      </c>
      <c r="J671" s="30" t="s">
        <v>106</v>
      </c>
      <c r="K671" s="30" t="s">
        <v>135</v>
      </c>
      <c r="L671" s="30" t="s">
        <v>134</v>
      </c>
      <c r="M671" s="30" t="s">
        <v>36</v>
      </c>
      <c r="N671" s="30" t="s">
        <v>109</v>
      </c>
      <c r="O671" s="31">
        <v>8.5000000000000006E-2</v>
      </c>
    </row>
    <row r="672" spans="1:15">
      <c r="A672" s="30" t="s">
        <v>99</v>
      </c>
      <c r="B672" s="30" t="s">
        <v>100</v>
      </c>
      <c r="C672" s="30" t="s">
        <v>2</v>
      </c>
      <c r="D672" s="30">
        <v>158</v>
      </c>
      <c r="E672" s="30" t="s">
        <v>101</v>
      </c>
      <c r="F672" s="30" t="s">
        <v>102</v>
      </c>
      <c r="G672" s="30" t="s">
        <v>103</v>
      </c>
      <c r="H672" s="30" t="s">
        <v>104</v>
      </c>
      <c r="I672" s="30" t="s">
        <v>105</v>
      </c>
      <c r="J672" s="30" t="s">
        <v>106</v>
      </c>
      <c r="K672" s="30" t="s">
        <v>133</v>
      </c>
      <c r="L672" s="30" t="s">
        <v>132</v>
      </c>
      <c r="M672" s="30" t="s">
        <v>36</v>
      </c>
      <c r="N672" s="30" t="s">
        <v>109</v>
      </c>
      <c r="O672" s="31">
        <v>8.5999999999999896E-2</v>
      </c>
    </row>
    <row r="673" spans="1:15">
      <c r="A673" s="30" t="s">
        <v>99</v>
      </c>
      <c r="B673" s="30" t="s">
        <v>100</v>
      </c>
      <c r="C673" s="30" t="s">
        <v>2</v>
      </c>
      <c r="D673" s="30">
        <v>158</v>
      </c>
      <c r="E673" s="30" t="s">
        <v>101</v>
      </c>
      <c r="F673" s="30" t="s">
        <v>102</v>
      </c>
      <c r="G673" s="30" t="s">
        <v>103</v>
      </c>
      <c r="H673" s="30" t="s">
        <v>104</v>
      </c>
      <c r="I673" s="30" t="s">
        <v>105</v>
      </c>
      <c r="J673" s="30" t="s">
        <v>106</v>
      </c>
      <c r="K673" s="30" t="s">
        <v>131</v>
      </c>
      <c r="L673" s="30" t="s">
        <v>130</v>
      </c>
      <c r="M673" s="30" t="s">
        <v>36</v>
      </c>
      <c r="N673" s="30" t="s">
        <v>109</v>
      </c>
      <c r="O673" s="31">
        <v>8.2000000000000003E-2</v>
      </c>
    </row>
    <row r="674" spans="1:15">
      <c r="A674" s="30" t="s">
        <v>99</v>
      </c>
      <c r="B674" s="30" t="s">
        <v>100</v>
      </c>
      <c r="C674" s="30" t="s">
        <v>2</v>
      </c>
      <c r="D674" s="30">
        <v>158</v>
      </c>
      <c r="E674" s="30" t="s">
        <v>101</v>
      </c>
      <c r="F674" s="30" t="s">
        <v>102</v>
      </c>
      <c r="G674" s="30" t="s">
        <v>103</v>
      </c>
      <c r="H674" s="30" t="s">
        <v>104</v>
      </c>
      <c r="I674" s="30" t="s">
        <v>105</v>
      </c>
      <c r="J674" s="30" t="s">
        <v>106</v>
      </c>
      <c r="K674" s="30" t="s">
        <v>129</v>
      </c>
      <c r="L674" s="30" t="s">
        <v>128</v>
      </c>
      <c r="M674" s="30" t="s">
        <v>36</v>
      </c>
      <c r="N674" s="30" t="s">
        <v>109</v>
      </c>
      <c r="O674" s="31">
        <v>8.3000000000000004E-2</v>
      </c>
    </row>
    <row r="675" spans="1:15">
      <c r="A675" s="30" t="s">
        <v>99</v>
      </c>
      <c r="B675" s="30" t="s">
        <v>100</v>
      </c>
      <c r="C675" s="30" t="s">
        <v>2</v>
      </c>
      <c r="D675" s="30">
        <v>158</v>
      </c>
      <c r="E675" s="30" t="s">
        <v>101</v>
      </c>
      <c r="F675" s="30" t="s">
        <v>102</v>
      </c>
      <c r="G675" s="30" t="s">
        <v>103</v>
      </c>
      <c r="H675" s="30" t="s">
        <v>104</v>
      </c>
      <c r="I675" s="30" t="s">
        <v>105</v>
      </c>
      <c r="J675" s="30" t="s">
        <v>106</v>
      </c>
      <c r="K675" s="30" t="s">
        <v>127</v>
      </c>
      <c r="L675" s="30" t="s">
        <v>126</v>
      </c>
      <c r="M675" s="30" t="s">
        <v>36</v>
      </c>
      <c r="N675" s="30" t="s">
        <v>109</v>
      </c>
      <c r="O675" s="31">
        <v>8.6999999999999897E-2</v>
      </c>
    </row>
    <row r="676" spans="1:15">
      <c r="A676" s="30" t="s">
        <v>99</v>
      </c>
      <c r="B676" s="30" t="s">
        <v>100</v>
      </c>
      <c r="C676" s="30" t="s">
        <v>2</v>
      </c>
      <c r="D676" s="30">
        <v>158</v>
      </c>
      <c r="E676" s="30" t="s">
        <v>101</v>
      </c>
      <c r="F676" s="30" t="s">
        <v>102</v>
      </c>
      <c r="G676" s="30" t="s">
        <v>103</v>
      </c>
      <c r="H676" s="30" t="s">
        <v>104</v>
      </c>
      <c r="I676" s="30" t="s">
        <v>105</v>
      </c>
      <c r="J676" s="30" t="s">
        <v>106</v>
      </c>
      <c r="K676" s="30" t="s">
        <v>125</v>
      </c>
      <c r="L676" s="30" t="s">
        <v>124</v>
      </c>
      <c r="M676" s="30" t="s">
        <v>36</v>
      </c>
      <c r="N676" s="30" t="s">
        <v>109</v>
      </c>
      <c r="O676" s="30">
        <v>7.8E-2</v>
      </c>
    </row>
    <row r="677" spans="1:15">
      <c r="A677" s="30" t="s">
        <v>99</v>
      </c>
      <c r="B677" s="30" t="s">
        <v>100</v>
      </c>
      <c r="C677" s="30" t="s">
        <v>2</v>
      </c>
      <c r="D677" s="30">
        <v>158</v>
      </c>
      <c r="E677" s="30" t="s">
        <v>101</v>
      </c>
      <c r="F677" s="30" t="s">
        <v>102</v>
      </c>
      <c r="G677" s="30" t="s">
        <v>103</v>
      </c>
      <c r="H677" s="30" t="s">
        <v>104</v>
      </c>
      <c r="I677" s="30" t="s">
        <v>105</v>
      </c>
      <c r="J677" s="30" t="s">
        <v>106</v>
      </c>
      <c r="K677" s="30" t="s">
        <v>123</v>
      </c>
      <c r="L677" s="30" t="s">
        <v>122</v>
      </c>
      <c r="M677" s="30" t="s">
        <v>36</v>
      </c>
      <c r="N677" s="30" t="s">
        <v>109</v>
      </c>
      <c r="O677" s="31">
        <v>7.1999999999999897E-2</v>
      </c>
    </row>
    <row r="678" spans="1:15">
      <c r="A678" s="30" t="s">
        <v>99</v>
      </c>
      <c r="B678" s="30" t="s">
        <v>100</v>
      </c>
      <c r="C678" s="30" t="s">
        <v>2</v>
      </c>
      <c r="D678" s="30">
        <v>158</v>
      </c>
      <c r="E678" s="30" t="s">
        <v>101</v>
      </c>
      <c r="F678" s="30" t="s">
        <v>102</v>
      </c>
      <c r="G678" s="30" t="s">
        <v>103</v>
      </c>
      <c r="H678" s="30" t="s">
        <v>104</v>
      </c>
      <c r="I678" s="30" t="s">
        <v>105</v>
      </c>
      <c r="J678" s="30" t="s">
        <v>106</v>
      </c>
      <c r="K678" s="30" t="s">
        <v>121</v>
      </c>
      <c r="L678" s="30" t="s">
        <v>120</v>
      </c>
      <c r="M678" s="30" t="s">
        <v>36</v>
      </c>
      <c r="N678" s="30" t="s">
        <v>109</v>
      </c>
      <c r="O678" s="31">
        <v>7.2999999999999898E-2</v>
      </c>
    </row>
    <row r="679" spans="1:15">
      <c r="A679" s="30" t="s">
        <v>99</v>
      </c>
      <c r="B679" s="30" t="s">
        <v>100</v>
      </c>
      <c r="C679" s="30" t="s">
        <v>2</v>
      </c>
      <c r="D679" s="30">
        <v>158</v>
      </c>
      <c r="E679" s="30" t="s">
        <v>101</v>
      </c>
      <c r="F679" s="30" t="s">
        <v>102</v>
      </c>
      <c r="G679" s="30" t="s">
        <v>103</v>
      </c>
      <c r="H679" s="30" t="s">
        <v>104</v>
      </c>
      <c r="I679" s="30" t="s">
        <v>105</v>
      </c>
      <c r="J679" s="30" t="s">
        <v>106</v>
      </c>
      <c r="K679" s="30" t="s">
        <v>119</v>
      </c>
      <c r="L679" s="30" t="s">
        <v>118</v>
      </c>
      <c r="M679" s="30" t="s">
        <v>36</v>
      </c>
      <c r="N679" s="30" t="s">
        <v>109</v>
      </c>
      <c r="O679" s="31">
        <v>7.3999999999999899E-2</v>
      </c>
    </row>
    <row r="680" spans="1:15">
      <c r="A680" s="30" t="s">
        <v>99</v>
      </c>
      <c r="B680" s="30" t="s">
        <v>100</v>
      </c>
      <c r="C680" s="30" t="s">
        <v>2</v>
      </c>
      <c r="D680" s="30">
        <v>158</v>
      </c>
      <c r="E680" s="30" t="s">
        <v>101</v>
      </c>
      <c r="F680" s="30" t="s">
        <v>102</v>
      </c>
      <c r="G680" s="30" t="s">
        <v>103</v>
      </c>
      <c r="H680" s="30" t="s">
        <v>104</v>
      </c>
      <c r="I680" s="30" t="s">
        <v>105</v>
      </c>
      <c r="J680" s="30" t="s">
        <v>106</v>
      </c>
      <c r="K680" s="30" t="s">
        <v>117</v>
      </c>
      <c r="L680" s="30" t="s">
        <v>116</v>
      </c>
      <c r="M680" s="30" t="s">
        <v>36</v>
      </c>
      <c r="N680" s="30" t="s">
        <v>109</v>
      </c>
      <c r="O680" s="31">
        <v>7.2999999999999898E-2</v>
      </c>
    </row>
    <row r="681" spans="1:15">
      <c r="A681" s="30" t="s">
        <v>99</v>
      </c>
      <c r="B681" s="30" t="s">
        <v>100</v>
      </c>
      <c r="C681" s="30" t="s">
        <v>2</v>
      </c>
      <c r="D681" s="30">
        <v>158</v>
      </c>
      <c r="E681" s="30" t="s">
        <v>101</v>
      </c>
      <c r="F681" s="30" t="s">
        <v>102</v>
      </c>
      <c r="G681" s="30" t="s">
        <v>103</v>
      </c>
      <c r="H681" s="30" t="s">
        <v>104</v>
      </c>
      <c r="I681" s="30" t="s">
        <v>105</v>
      </c>
      <c r="J681" s="30" t="s">
        <v>106</v>
      </c>
      <c r="K681" s="30" t="s">
        <v>115</v>
      </c>
      <c r="L681" s="30" t="s">
        <v>114</v>
      </c>
      <c r="M681" s="30" t="s">
        <v>36</v>
      </c>
      <c r="N681" s="30" t="s">
        <v>109</v>
      </c>
      <c r="O681" s="31">
        <v>7.2999999999999898E-2</v>
      </c>
    </row>
    <row r="682" spans="1:15">
      <c r="A682" s="30" t="s">
        <v>99</v>
      </c>
      <c r="B682" s="30" t="s">
        <v>100</v>
      </c>
      <c r="C682" s="30" t="s">
        <v>2</v>
      </c>
      <c r="D682" s="30">
        <v>158</v>
      </c>
      <c r="E682" s="30" t="s">
        <v>101</v>
      </c>
      <c r="F682" s="30" t="s">
        <v>102</v>
      </c>
      <c r="G682" s="30" t="s">
        <v>103</v>
      </c>
      <c r="H682" s="30" t="s">
        <v>104</v>
      </c>
      <c r="I682" s="30" t="s">
        <v>105</v>
      </c>
      <c r="J682" s="30" t="s">
        <v>106</v>
      </c>
      <c r="K682" s="30" t="s">
        <v>113</v>
      </c>
      <c r="L682" s="30" t="s">
        <v>112</v>
      </c>
      <c r="M682" s="30" t="s">
        <v>36</v>
      </c>
      <c r="N682" s="30" t="s">
        <v>109</v>
      </c>
      <c r="O682" s="31">
        <v>7.1999999999999897E-2</v>
      </c>
    </row>
    <row r="683" spans="1:15">
      <c r="A683" s="30" t="s">
        <v>99</v>
      </c>
      <c r="B683" s="30" t="s">
        <v>100</v>
      </c>
      <c r="C683" s="30" t="s">
        <v>2</v>
      </c>
      <c r="D683" s="30">
        <v>158</v>
      </c>
      <c r="E683" s="30" t="s">
        <v>101</v>
      </c>
      <c r="F683" s="30" t="s">
        <v>102</v>
      </c>
      <c r="G683" s="30" t="s">
        <v>103</v>
      </c>
      <c r="H683" s="30" t="s">
        <v>104</v>
      </c>
      <c r="I683" s="30" t="s">
        <v>105</v>
      </c>
      <c r="J683" s="30" t="s">
        <v>106</v>
      </c>
      <c r="K683" s="30" t="s">
        <v>111</v>
      </c>
      <c r="L683" s="30" t="s">
        <v>110</v>
      </c>
      <c r="M683" s="30" t="s">
        <v>36</v>
      </c>
      <c r="N683" s="30" t="s">
        <v>109</v>
      </c>
      <c r="O683" s="31">
        <v>7.0000000000000007E-2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4"/>
  <sheetViews>
    <sheetView topLeftCell="A280" zoomScale="150" zoomScaleNormal="150" zoomScalePageLayoutView="150" workbookViewId="0">
      <selection activeCell="C293" sqref="C293"/>
    </sheetView>
  </sheetViews>
  <sheetFormatPr baseColWidth="10" defaultColWidth="8.83203125" defaultRowHeight="12" x14ac:dyDescent="0"/>
  <cols>
    <col min="1" max="2" width="20.6640625" style="60" customWidth="1"/>
    <col min="3" max="3" width="12.33203125" style="60" bestFit="1" customWidth="1"/>
    <col min="4" max="16384" width="8.83203125" style="60"/>
  </cols>
  <sheetData>
    <row r="1" spans="1:2">
      <c r="A1" s="59" t="s">
        <v>23</v>
      </c>
      <c r="B1" s="59" t="s">
        <v>56</v>
      </c>
    </row>
    <row r="2" spans="1:2">
      <c r="A2" s="59" t="s">
        <v>22</v>
      </c>
      <c r="B2" s="59" t="s">
        <v>1844</v>
      </c>
    </row>
    <row r="3" spans="1:2">
      <c r="A3" s="59" t="s">
        <v>21</v>
      </c>
      <c r="B3" s="59" t="s">
        <v>1772</v>
      </c>
    </row>
    <row r="4" spans="1:2">
      <c r="A4" s="59" t="s">
        <v>20</v>
      </c>
      <c r="B4" s="59" t="s">
        <v>54</v>
      </c>
    </row>
    <row r="5" spans="1:2">
      <c r="A5" s="59" t="s">
        <v>19</v>
      </c>
      <c r="B5" s="59" t="s">
        <v>1845</v>
      </c>
    </row>
    <row r="6" spans="1:2">
      <c r="A6" s="59" t="s">
        <v>17</v>
      </c>
      <c r="B6" s="59" t="s">
        <v>3</v>
      </c>
    </row>
    <row r="7" spans="1:2">
      <c r="A7" s="59" t="s">
        <v>15</v>
      </c>
      <c r="B7" s="59" t="s">
        <v>53</v>
      </c>
    </row>
    <row r="8" spans="1:2">
      <c r="A8" s="59" t="s">
        <v>13</v>
      </c>
      <c r="B8" s="59" t="s">
        <v>1846</v>
      </c>
    </row>
    <row r="9" spans="1:2">
      <c r="A9" s="59" t="s">
        <v>12</v>
      </c>
      <c r="B9" s="59" t="s">
        <v>1847</v>
      </c>
    </row>
    <row r="10" spans="1:2">
      <c r="A10" s="59" t="s">
        <v>11</v>
      </c>
      <c r="B10" s="59" t="s">
        <v>52</v>
      </c>
    </row>
    <row r="11" spans="1:2">
      <c r="B11" s="59" t="s">
        <v>0</v>
      </c>
    </row>
    <row r="12" spans="1:2">
      <c r="B12" s="59" t="s">
        <v>1848</v>
      </c>
    </row>
    <row r="13" spans="1:2">
      <c r="B13" s="59" t="s">
        <v>1849</v>
      </c>
    </row>
    <row r="14" spans="1:2">
      <c r="B14" s="59" t="s">
        <v>1850</v>
      </c>
    </row>
    <row r="15" spans="1:2">
      <c r="B15" s="59" t="s">
        <v>1851</v>
      </c>
    </row>
    <row r="16" spans="1:2">
      <c r="B16" s="59" t="s">
        <v>1852</v>
      </c>
    </row>
    <row r="17" spans="1:3">
      <c r="B17" s="59" t="s">
        <v>1853</v>
      </c>
    </row>
    <row r="18" spans="1:3">
      <c r="B18" s="59" t="s">
        <v>1854</v>
      </c>
    </row>
    <row r="20" spans="1:3">
      <c r="A20" s="59" t="s">
        <v>10</v>
      </c>
      <c r="B20" s="59" t="s">
        <v>9</v>
      </c>
      <c r="C20" s="60" t="s">
        <v>1859</v>
      </c>
    </row>
    <row r="21" spans="1:3">
      <c r="A21" s="61">
        <v>17168</v>
      </c>
      <c r="B21" s="62">
        <v>1934.5</v>
      </c>
    </row>
    <row r="22" spans="1:3">
      <c r="A22" s="61">
        <v>17258</v>
      </c>
      <c r="B22" s="62">
        <v>1932.3</v>
      </c>
    </row>
    <row r="23" spans="1:3">
      <c r="A23" s="61">
        <v>17349</v>
      </c>
      <c r="B23" s="62">
        <v>1930.3</v>
      </c>
    </row>
    <row r="24" spans="1:3">
      <c r="A24" s="61">
        <v>17441</v>
      </c>
      <c r="B24" s="62">
        <v>1960.7</v>
      </c>
    </row>
    <row r="25" spans="1:3">
      <c r="A25" s="61">
        <v>17533</v>
      </c>
      <c r="B25" s="62">
        <v>1989.5</v>
      </c>
    </row>
    <row r="26" spans="1:3">
      <c r="A26" s="61">
        <v>17624</v>
      </c>
      <c r="B26" s="62">
        <v>2021.9</v>
      </c>
    </row>
    <row r="27" spans="1:3">
      <c r="A27" s="61">
        <v>17715</v>
      </c>
      <c r="B27" s="62">
        <v>2033.2</v>
      </c>
    </row>
    <row r="28" spans="1:3">
      <c r="A28" s="61">
        <v>17807</v>
      </c>
      <c r="B28" s="62">
        <v>2035.3</v>
      </c>
    </row>
    <row r="29" spans="1:3">
      <c r="A29" s="61">
        <v>17899</v>
      </c>
      <c r="B29" s="62">
        <v>2007.5</v>
      </c>
    </row>
    <row r="30" spans="1:3">
      <c r="A30" s="61">
        <v>17989</v>
      </c>
      <c r="B30" s="62">
        <v>2000.8</v>
      </c>
    </row>
    <row r="31" spans="1:3">
      <c r="A31" s="61">
        <v>18080</v>
      </c>
      <c r="B31" s="62">
        <v>2022.8</v>
      </c>
    </row>
    <row r="32" spans="1:3">
      <c r="A32" s="61">
        <v>18172</v>
      </c>
      <c r="B32" s="62">
        <v>2004.7</v>
      </c>
    </row>
    <row r="33" spans="1:2">
      <c r="A33" s="61">
        <v>18264</v>
      </c>
      <c r="B33" s="62">
        <v>2084.6</v>
      </c>
    </row>
    <row r="34" spans="1:2">
      <c r="A34" s="61">
        <v>18354</v>
      </c>
      <c r="B34" s="62">
        <v>2147.6</v>
      </c>
    </row>
    <row r="35" spans="1:2">
      <c r="A35" s="61">
        <v>18445</v>
      </c>
      <c r="B35" s="62">
        <v>2230.4</v>
      </c>
    </row>
    <row r="36" spans="1:2">
      <c r="A36" s="61">
        <v>18537</v>
      </c>
      <c r="B36" s="62">
        <v>2273.4</v>
      </c>
    </row>
    <row r="37" spans="1:2">
      <c r="A37" s="61">
        <v>18629</v>
      </c>
      <c r="B37" s="62">
        <v>2304.5</v>
      </c>
    </row>
    <row r="38" spans="1:2">
      <c r="A38" s="61">
        <v>18719</v>
      </c>
      <c r="B38" s="62">
        <v>2344.5</v>
      </c>
    </row>
    <row r="39" spans="1:2">
      <c r="A39" s="61">
        <v>18810</v>
      </c>
      <c r="B39" s="62">
        <v>2392.8000000000002</v>
      </c>
    </row>
    <row r="40" spans="1:2">
      <c r="A40" s="61">
        <v>18902</v>
      </c>
      <c r="B40" s="62">
        <v>2398.1</v>
      </c>
    </row>
    <row r="41" spans="1:2">
      <c r="A41" s="61">
        <v>18994</v>
      </c>
      <c r="B41" s="62">
        <v>2423.5</v>
      </c>
    </row>
    <row r="42" spans="1:2">
      <c r="A42" s="61">
        <v>19085</v>
      </c>
      <c r="B42" s="62">
        <v>2428.5</v>
      </c>
    </row>
    <row r="43" spans="1:2">
      <c r="A43" s="61">
        <v>19176</v>
      </c>
      <c r="B43" s="62">
        <v>2446.1</v>
      </c>
    </row>
    <row r="44" spans="1:2">
      <c r="A44" s="61">
        <v>19268</v>
      </c>
      <c r="B44" s="62">
        <v>2526.4</v>
      </c>
    </row>
    <row r="45" spans="1:2">
      <c r="A45" s="61">
        <v>19360</v>
      </c>
      <c r="B45" s="62">
        <v>2573.4</v>
      </c>
    </row>
    <row r="46" spans="1:2">
      <c r="A46" s="61">
        <v>19450</v>
      </c>
      <c r="B46" s="62">
        <v>2593.5</v>
      </c>
    </row>
    <row r="47" spans="1:2">
      <c r="A47" s="61">
        <v>19541</v>
      </c>
      <c r="B47" s="62">
        <v>2578.9</v>
      </c>
    </row>
    <row r="48" spans="1:2">
      <c r="A48" s="61">
        <v>19633</v>
      </c>
      <c r="B48" s="62">
        <v>2539.8000000000002</v>
      </c>
    </row>
    <row r="49" spans="1:2">
      <c r="A49" s="61">
        <v>19725</v>
      </c>
      <c r="B49" s="62">
        <v>2528</v>
      </c>
    </row>
    <row r="50" spans="1:2">
      <c r="A50" s="61">
        <v>19815</v>
      </c>
      <c r="B50" s="62">
        <v>2530.6999999999998</v>
      </c>
    </row>
    <row r="51" spans="1:2">
      <c r="A51" s="61">
        <v>19906</v>
      </c>
      <c r="B51" s="62">
        <v>2559.4</v>
      </c>
    </row>
    <row r="52" spans="1:2">
      <c r="A52" s="61">
        <v>19998</v>
      </c>
      <c r="B52" s="62">
        <v>2609.3000000000002</v>
      </c>
    </row>
    <row r="53" spans="1:2">
      <c r="A53" s="61">
        <v>20090</v>
      </c>
      <c r="B53" s="62">
        <v>2683.8</v>
      </c>
    </row>
    <row r="54" spans="1:2">
      <c r="A54" s="61">
        <v>20180</v>
      </c>
      <c r="B54" s="62">
        <v>2727.5</v>
      </c>
    </row>
    <row r="55" spans="1:2">
      <c r="A55" s="61">
        <v>20271</v>
      </c>
      <c r="B55" s="62">
        <v>2764.1</v>
      </c>
    </row>
    <row r="56" spans="1:2">
      <c r="A56" s="61">
        <v>20363</v>
      </c>
      <c r="B56" s="62">
        <v>2780.8</v>
      </c>
    </row>
    <row r="57" spans="1:2">
      <c r="A57" s="61">
        <v>20455</v>
      </c>
      <c r="B57" s="62">
        <v>2770</v>
      </c>
    </row>
    <row r="58" spans="1:2">
      <c r="A58" s="61">
        <v>20546</v>
      </c>
      <c r="B58" s="62">
        <v>2792.9</v>
      </c>
    </row>
    <row r="59" spans="1:2">
      <c r="A59" s="61">
        <v>20637</v>
      </c>
      <c r="B59" s="62">
        <v>2790.6</v>
      </c>
    </row>
    <row r="60" spans="1:2">
      <c r="A60" s="61">
        <v>20729</v>
      </c>
      <c r="B60" s="62">
        <v>2836.2</v>
      </c>
    </row>
    <row r="61" spans="1:2">
      <c r="A61" s="61">
        <v>20821</v>
      </c>
      <c r="B61" s="62">
        <v>2854.5</v>
      </c>
    </row>
    <row r="62" spans="1:2">
      <c r="A62" s="61">
        <v>20911</v>
      </c>
      <c r="B62" s="62">
        <v>2848.2</v>
      </c>
    </row>
    <row r="63" spans="1:2">
      <c r="A63" s="61">
        <v>21002</v>
      </c>
      <c r="B63" s="62">
        <v>2875.9</v>
      </c>
    </row>
    <row r="64" spans="1:2">
      <c r="A64" s="61">
        <v>21094</v>
      </c>
      <c r="B64" s="62">
        <v>2846.4</v>
      </c>
    </row>
    <row r="65" spans="1:2">
      <c r="A65" s="61">
        <v>21186</v>
      </c>
      <c r="B65" s="62">
        <v>2772.7</v>
      </c>
    </row>
    <row r="66" spans="1:2">
      <c r="A66" s="61">
        <v>21276</v>
      </c>
      <c r="B66" s="62">
        <v>2790.9</v>
      </c>
    </row>
    <row r="67" spans="1:2">
      <c r="A67" s="61">
        <v>21367</v>
      </c>
      <c r="B67" s="62">
        <v>2855.5</v>
      </c>
    </row>
    <row r="68" spans="1:2">
      <c r="A68" s="61">
        <v>21459</v>
      </c>
      <c r="B68" s="62">
        <v>2922.3</v>
      </c>
    </row>
    <row r="69" spans="1:2">
      <c r="A69" s="61">
        <v>21551</v>
      </c>
      <c r="B69" s="62">
        <v>2976.6</v>
      </c>
    </row>
    <row r="70" spans="1:2">
      <c r="A70" s="61">
        <v>21641</v>
      </c>
      <c r="B70" s="62">
        <v>3049</v>
      </c>
    </row>
    <row r="71" spans="1:2">
      <c r="A71" s="61">
        <v>21732</v>
      </c>
      <c r="B71" s="62">
        <v>3043.1</v>
      </c>
    </row>
    <row r="72" spans="1:2">
      <c r="A72" s="61">
        <v>21824</v>
      </c>
      <c r="B72" s="62">
        <v>3055.1</v>
      </c>
    </row>
    <row r="73" spans="1:2">
      <c r="A73" s="61">
        <v>21916</v>
      </c>
      <c r="B73" s="62">
        <v>3123.2</v>
      </c>
    </row>
    <row r="74" spans="1:2">
      <c r="A74" s="61">
        <v>22007</v>
      </c>
      <c r="B74" s="62">
        <v>3111.3</v>
      </c>
    </row>
    <row r="75" spans="1:2">
      <c r="A75" s="61">
        <v>22098</v>
      </c>
      <c r="B75" s="62">
        <v>3119.1</v>
      </c>
    </row>
    <row r="76" spans="1:2">
      <c r="A76" s="61">
        <v>22190</v>
      </c>
      <c r="B76" s="62">
        <v>3081.3</v>
      </c>
    </row>
    <row r="77" spans="1:2">
      <c r="A77" s="61">
        <v>22282</v>
      </c>
      <c r="B77" s="62">
        <v>3102.3</v>
      </c>
    </row>
    <row r="78" spans="1:2">
      <c r="A78" s="61">
        <v>22372</v>
      </c>
      <c r="B78" s="62">
        <v>3159.9</v>
      </c>
    </row>
    <row r="79" spans="1:2">
      <c r="A79" s="61">
        <v>22463</v>
      </c>
      <c r="B79" s="62">
        <v>3212.6</v>
      </c>
    </row>
    <row r="80" spans="1:2">
      <c r="A80" s="61">
        <v>22555</v>
      </c>
      <c r="B80" s="62">
        <v>3277.7</v>
      </c>
    </row>
    <row r="81" spans="1:2">
      <c r="A81" s="61">
        <v>22647</v>
      </c>
      <c r="B81" s="62">
        <v>3336.8</v>
      </c>
    </row>
    <row r="82" spans="1:2">
      <c r="A82" s="61">
        <v>22737</v>
      </c>
      <c r="B82" s="62">
        <v>3372.7</v>
      </c>
    </row>
    <row r="83" spans="1:2">
      <c r="A83" s="61">
        <v>22828</v>
      </c>
      <c r="B83" s="62">
        <v>3404.8</v>
      </c>
    </row>
    <row r="84" spans="1:2">
      <c r="A84" s="61">
        <v>22920</v>
      </c>
      <c r="B84" s="62">
        <v>3418</v>
      </c>
    </row>
    <row r="85" spans="1:2">
      <c r="A85" s="61">
        <v>23012</v>
      </c>
      <c r="B85" s="62">
        <v>3456.1</v>
      </c>
    </row>
    <row r="86" spans="1:2">
      <c r="A86" s="61">
        <v>23102</v>
      </c>
      <c r="B86" s="62">
        <v>3501.1</v>
      </c>
    </row>
    <row r="87" spans="1:2">
      <c r="A87" s="61">
        <v>23193</v>
      </c>
      <c r="B87" s="62">
        <v>3569.5</v>
      </c>
    </row>
    <row r="88" spans="1:2">
      <c r="A88" s="61">
        <v>23285</v>
      </c>
      <c r="B88" s="62">
        <v>3595</v>
      </c>
    </row>
    <row r="89" spans="1:2">
      <c r="A89" s="61">
        <v>23377</v>
      </c>
      <c r="B89" s="62">
        <v>3672.7</v>
      </c>
    </row>
    <row r="90" spans="1:2">
      <c r="A90" s="61">
        <v>23468</v>
      </c>
      <c r="B90" s="62">
        <v>3716.4</v>
      </c>
    </row>
    <row r="91" spans="1:2">
      <c r="A91" s="61">
        <v>23559</v>
      </c>
      <c r="B91" s="62">
        <v>3766.9</v>
      </c>
    </row>
    <row r="92" spans="1:2">
      <c r="A92" s="61">
        <v>23651</v>
      </c>
      <c r="B92" s="62">
        <v>3780.2</v>
      </c>
    </row>
    <row r="93" spans="1:2">
      <c r="A93" s="61">
        <v>23743</v>
      </c>
      <c r="B93" s="62">
        <v>3873.5</v>
      </c>
    </row>
    <row r="94" spans="1:2">
      <c r="A94" s="61">
        <v>23833</v>
      </c>
      <c r="B94" s="62">
        <v>3926.4</v>
      </c>
    </row>
    <row r="95" spans="1:2">
      <c r="A95" s="61">
        <v>23924</v>
      </c>
      <c r="B95" s="62">
        <v>4006.2</v>
      </c>
    </row>
    <row r="96" spans="1:2">
      <c r="A96" s="61">
        <v>24016</v>
      </c>
      <c r="B96" s="62">
        <v>4100.6000000000004</v>
      </c>
    </row>
    <row r="97" spans="1:2">
      <c r="A97" s="61">
        <v>24108</v>
      </c>
      <c r="B97" s="62">
        <v>4201.8999999999996</v>
      </c>
    </row>
    <row r="98" spans="1:2">
      <c r="A98" s="61">
        <v>24198</v>
      </c>
      <c r="B98" s="62">
        <v>4219.1000000000004</v>
      </c>
    </row>
    <row r="99" spans="1:2">
      <c r="A99" s="61">
        <v>24289</v>
      </c>
      <c r="B99" s="62">
        <v>4249.2</v>
      </c>
    </row>
    <row r="100" spans="1:2">
      <c r="A100" s="61">
        <v>24381</v>
      </c>
      <c r="B100" s="62">
        <v>4285.6000000000004</v>
      </c>
    </row>
    <row r="101" spans="1:2">
      <c r="A101" s="61">
        <v>24473</v>
      </c>
      <c r="B101" s="62">
        <v>4324.8999999999996</v>
      </c>
    </row>
    <row r="102" spans="1:2">
      <c r="A102" s="61">
        <v>24563</v>
      </c>
      <c r="B102" s="62">
        <v>4328.7</v>
      </c>
    </row>
    <row r="103" spans="1:2">
      <c r="A103" s="61">
        <v>24654</v>
      </c>
      <c r="B103" s="62">
        <v>4366.1000000000004</v>
      </c>
    </row>
    <row r="104" spans="1:2">
      <c r="A104" s="61">
        <v>24746</v>
      </c>
      <c r="B104" s="62">
        <v>4401.2</v>
      </c>
    </row>
    <row r="105" spans="1:2">
      <c r="A105" s="61">
        <v>24838</v>
      </c>
      <c r="B105" s="62">
        <v>4490.6000000000004</v>
      </c>
    </row>
    <row r="106" spans="1:2">
      <c r="A106" s="61">
        <v>24929</v>
      </c>
      <c r="B106" s="62">
        <v>4566.3999999999996</v>
      </c>
    </row>
    <row r="107" spans="1:2">
      <c r="A107" s="61">
        <v>25020</v>
      </c>
      <c r="B107" s="62">
        <v>4599.3</v>
      </c>
    </row>
    <row r="108" spans="1:2">
      <c r="A108" s="61">
        <v>25112</v>
      </c>
      <c r="B108" s="62">
        <v>4619.8</v>
      </c>
    </row>
    <row r="109" spans="1:2">
      <c r="A109" s="61">
        <v>25204</v>
      </c>
      <c r="B109" s="62">
        <v>4691.6000000000004</v>
      </c>
    </row>
    <row r="110" spans="1:2">
      <c r="A110" s="61">
        <v>25294</v>
      </c>
      <c r="B110" s="62">
        <v>4706.7</v>
      </c>
    </row>
    <row r="111" spans="1:2">
      <c r="A111" s="61">
        <v>25385</v>
      </c>
      <c r="B111" s="62">
        <v>4736.1000000000004</v>
      </c>
    </row>
    <row r="112" spans="1:2">
      <c r="A112" s="61">
        <v>25477</v>
      </c>
      <c r="B112" s="62">
        <v>4715.5</v>
      </c>
    </row>
    <row r="113" spans="1:2">
      <c r="A113" s="61">
        <v>25569</v>
      </c>
      <c r="B113" s="62">
        <v>4707.1000000000004</v>
      </c>
    </row>
    <row r="114" spans="1:2">
      <c r="A114" s="61">
        <v>25659</v>
      </c>
      <c r="B114" s="62">
        <v>4715.3999999999996</v>
      </c>
    </row>
    <row r="115" spans="1:2">
      <c r="A115" s="61">
        <v>25750</v>
      </c>
      <c r="B115" s="62">
        <v>4757.2</v>
      </c>
    </row>
    <row r="116" spans="1:2">
      <c r="A116" s="61">
        <v>25842</v>
      </c>
      <c r="B116" s="62">
        <v>4708.3</v>
      </c>
    </row>
    <row r="117" spans="1:2">
      <c r="A117" s="61">
        <v>25934</v>
      </c>
      <c r="B117" s="62">
        <v>4834.3</v>
      </c>
    </row>
    <row r="118" spans="1:2">
      <c r="A118" s="61">
        <v>26024</v>
      </c>
      <c r="B118" s="62">
        <v>4861.8999999999996</v>
      </c>
    </row>
    <row r="119" spans="1:2">
      <c r="A119" s="61">
        <v>26115</v>
      </c>
      <c r="B119" s="62">
        <v>4900</v>
      </c>
    </row>
    <row r="120" spans="1:2">
      <c r="A120" s="61">
        <v>26207</v>
      </c>
      <c r="B120" s="62">
        <v>4914.3</v>
      </c>
    </row>
    <row r="121" spans="1:2">
      <c r="A121" s="61">
        <v>26299</v>
      </c>
      <c r="B121" s="62">
        <v>5002.3999999999996</v>
      </c>
    </row>
    <row r="122" spans="1:2">
      <c r="A122" s="61">
        <v>26390</v>
      </c>
      <c r="B122" s="62">
        <v>5118.3</v>
      </c>
    </row>
    <row r="123" spans="1:2">
      <c r="A123" s="61">
        <v>26481</v>
      </c>
      <c r="B123" s="62">
        <v>5165.3999999999996</v>
      </c>
    </row>
    <row r="124" spans="1:2">
      <c r="A124" s="61">
        <v>26573</v>
      </c>
      <c r="B124" s="62">
        <v>5251.2</v>
      </c>
    </row>
    <row r="125" spans="1:2">
      <c r="A125" s="61">
        <v>26665</v>
      </c>
      <c r="B125" s="62">
        <v>5380.5</v>
      </c>
    </row>
    <row r="126" spans="1:2">
      <c r="A126" s="61">
        <v>26755</v>
      </c>
      <c r="B126" s="62">
        <v>5441.5</v>
      </c>
    </row>
    <row r="127" spans="1:2">
      <c r="A127" s="61">
        <v>26846</v>
      </c>
      <c r="B127" s="62">
        <v>5411.9</v>
      </c>
    </row>
    <row r="128" spans="1:2">
      <c r="A128" s="61">
        <v>26938</v>
      </c>
      <c r="B128" s="62">
        <v>5462.4</v>
      </c>
    </row>
    <row r="129" spans="1:3">
      <c r="A129" s="61">
        <v>27030</v>
      </c>
      <c r="B129" s="62">
        <v>5417</v>
      </c>
    </row>
    <row r="130" spans="1:3">
      <c r="A130" s="61">
        <v>27120</v>
      </c>
      <c r="B130" s="62">
        <v>5431.3</v>
      </c>
    </row>
    <row r="131" spans="1:3">
      <c r="A131" s="61">
        <v>27211</v>
      </c>
      <c r="B131" s="62">
        <v>5378.7</v>
      </c>
    </row>
    <row r="132" spans="1:3">
      <c r="A132" s="61">
        <v>27303</v>
      </c>
      <c r="B132" s="62">
        <v>5357.2</v>
      </c>
    </row>
    <row r="133" spans="1:3">
      <c r="A133" s="61">
        <v>27395</v>
      </c>
      <c r="B133" s="62">
        <v>5292.4</v>
      </c>
    </row>
    <row r="134" spans="1:3">
      <c r="A134" s="61">
        <v>27485</v>
      </c>
      <c r="B134" s="62">
        <v>5333.2</v>
      </c>
    </row>
    <row r="135" spans="1:3">
      <c r="A135" s="61">
        <v>27576</v>
      </c>
      <c r="B135" s="62">
        <v>5421.4</v>
      </c>
    </row>
    <row r="136" spans="1:3">
      <c r="A136" s="61">
        <v>27668</v>
      </c>
      <c r="B136" s="62">
        <v>5494.4</v>
      </c>
    </row>
    <row r="137" spans="1:3">
      <c r="A137" s="61">
        <v>27760</v>
      </c>
      <c r="B137" s="62">
        <v>5618.5</v>
      </c>
    </row>
    <row r="138" spans="1:3">
      <c r="A138" s="61">
        <v>27851</v>
      </c>
      <c r="B138" s="62">
        <v>5661</v>
      </c>
    </row>
    <row r="139" spans="1:3">
      <c r="A139" s="61">
        <v>27942</v>
      </c>
      <c r="B139" s="62">
        <v>5689.8</v>
      </c>
    </row>
    <row r="140" spans="1:3">
      <c r="A140" s="61">
        <v>28034</v>
      </c>
      <c r="B140" s="62">
        <v>5732.5</v>
      </c>
    </row>
    <row r="141" spans="1:3">
      <c r="A141" s="61">
        <v>28126</v>
      </c>
      <c r="B141" s="62">
        <v>5799.2</v>
      </c>
      <c r="C141" s="60">
        <f>B141/'U.S. quarterly working age'!B20</f>
        <v>4.2819234755311996E-5</v>
      </c>
    </row>
    <row r="142" spans="1:3">
      <c r="A142" s="61">
        <v>28216</v>
      </c>
      <c r="B142" s="62">
        <v>5913</v>
      </c>
      <c r="C142" s="60">
        <f>B142/'U.S. quarterly working age'!B21</f>
        <v>4.345546887379333E-5</v>
      </c>
    </row>
    <row r="143" spans="1:3">
      <c r="A143" s="61">
        <v>28307</v>
      </c>
      <c r="B143" s="62">
        <v>6017.6</v>
      </c>
      <c r="C143" s="60">
        <f>B143/'U.S. quarterly working age'!B22</f>
        <v>4.4044312429272897E-5</v>
      </c>
    </row>
    <row r="144" spans="1:3">
      <c r="A144" s="61">
        <v>28399</v>
      </c>
      <c r="B144" s="62">
        <v>6018.2</v>
      </c>
      <c r="C144" s="60">
        <f>B144/'U.S. quarterly working age'!B23</f>
        <v>4.3833208064782727E-5</v>
      </c>
    </row>
    <row r="145" spans="1:3">
      <c r="A145" s="61">
        <v>28491</v>
      </c>
      <c r="B145" s="62">
        <v>6039.2</v>
      </c>
      <c r="C145" s="60">
        <f>B145/'U.S. quarterly working age'!B24</f>
        <v>4.3820603160769869E-5</v>
      </c>
    </row>
    <row r="146" spans="1:3">
      <c r="A146" s="61">
        <v>28581</v>
      </c>
      <c r="B146" s="62">
        <v>6274</v>
      </c>
      <c r="C146" s="60">
        <f>B146/'U.S. quarterly working age'!B25</f>
        <v>4.5329238261177409E-5</v>
      </c>
    </row>
    <row r="147" spans="1:3">
      <c r="A147" s="61">
        <v>28672</v>
      </c>
      <c r="B147" s="62">
        <v>6335.3</v>
      </c>
      <c r="C147" s="60">
        <f>B147/'U.S. quarterly working age'!B26</f>
        <v>4.5581906733001782E-5</v>
      </c>
    </row>
    <row r="148" spans="1:3">
      <c r="A148" s="61">
        <v>28764</v>
      </c>
      <c r="B148" s="62">
        <v>6420.3</v>
      </c>
      <c r="C148" s="60">
        <f>B148/'U.S. quarterly working age'!B27</f>
        <v>4.5964156917256176E-5</v>
      </c>
    </row>
    <row r="149" spans="1:3">
      <c r="A149" s="61">
        <v>28856</v>
      </c>
      <c r="B149" s="62">
        <v>6433</v>
      </c>
      <c r="C149" s="60">
        <f>B149/'U.S. quarterly working age'!B28</f>
        <v>4.5840748786839189E-5</v>
      </c>
    </row>
    <row r="150" spans="1:3">
      <c r="A150" s="61">
        <v>28946</v>
      </c>
      <c r="B150" s="62">
        <v>6440.8</v>
      </c>
      <c r="C150" s="60">
        <f>B150/'U.S. quarterly working age'!B29</f>
        <v>4.580255274807258E-5</v>
      </c>
    </row>
    <row r="151" spans="1:3">
      <c r="A151" s="61">
        <v>29037</v>
      </c>
      <c r="B151" s="62">
        <v>6487.1</v>
      </c>
      <c r="C151" s="60">
        <f>B151/'U.S. quarterly working age'!B30</f>
        <v>4.5913287640571157E-5</v>
      </c>
    </row>
    <row r="152" spans="1:3">
      <c r="A152" s="61">
        <v>29129</v>
      </c>
      <c r="B152" s="62">
        <v>6503.9</v>
      </c>
      <c r="C152" s="60">
        <f>B152/'U.S. quarterly working age'!B31</f>
        <v>4.5807226638172182E-5</v>
      </c>
    </row>
    <row r="153" spans="1:3">
      <c r="A153" s="61">
        <v>29221</v>
      </c>
      <c r="B153" s="62">
        <v>6524.9</v>
      </c>
      <c r="C153" s="60">
        <f>B153/'U.S. quarterly working age'!B32</f>
        <v>4.5763212828087736E-5</v>
      </c>
    </row>
    <row r="154" spans="1:3">
      <c r="A154" s="61">
        <v>29312</v>
      </c>
      <c r="B154" s="62">
        <v>6392.6</v>
      </c>
      <c r="C154" s="60">
        <f>B154/'U.S. quarterly working age'!B33</f>
        <v>4.4643221362747305E-5</v>
      </c>
    </row>
    <row r="155" spans="1:3">
      <c r="A155" s="61">
        <v>29403</v>
      </c>
      <c r="B155" s="62">
        <v>6382.9</v>
      </c>
      <c r="C155" s="60">
        <f>B155/'U.S. quarterly working age'!B34</f>
        <v>4.4393126631362033E-5</v>
      </c>
    </row>
    <row r="156" spans="1:3">
      <c r="A156" s="61">
        <v>29495</v>
      </c>
      <c r="B156" s="62">
        <v>6501.2</v>
      </c>
      <c r="C156" s="60">
        <f>B156/'U.S. quarterly working age'!B35</f>
        <v>4.5108696361030304E-5</v>
      </c>
    </row>
    <row r="157" spans="1:3">
      <c r="A157" s="61">
        <v>29587</v>
      </c>
      <c r="B157" s="62">
        <v>6635.7</v>
      </c>
      <c r="C157" s="60">
        <f>B157/'U.S. quarterly working age'!B36</f>
        <v>4.5907772469880954E-5</v>
      </c>
    </row>
    <row r="158" spans="1:3">
      <c r="A158" s="61">
        <v>29677</v>
      </c>
      <c r="B158" s="62">
        <v>6587.3</v>
      </c>
      <c r="C158" s="60">
        <f>B158/'U.S. quarterly working age'!B37</f>
        <v>4.5389729826181655E-5</v>
      </c>
    </row>
    <row r="159" spans="1:3">
      <c r="A159" s="61">
        <v>29768</v>
      </c>
      <c r="B159" s="62">
        <v>6662.9</v>
      </c>
      <c r="C159" s="60">
        <f>B159/'U.S. quarterly working age'!B38</f>
        <v>4.5847498757494916E-5</v>
      </c>
    </row>
    <row r="160" spans="1:3">
      <c r="A160" s="61">
        <v>29860</v>
      </c>
      <c r="B160" s="62">
        <v>6585.1</v>
      </c>
      <c r="C160" s="60">
        <f>B160/'U.S. quarterly working age'!B39</f>
        <v>4.5117387996948238E-5</v>
      </c>
    </row>
    <row r="161" spans="1:3">
      <c r="A161" s="61">
        <v>29952</v>
      </c>
      <c r="B161" s="62">
        <v>6475</v>
      </c>
      <c r="C161" s="60">
        <f>B161/'U.S. quarterly working age'!B40</f>
        <v>4.4314571028258345E-5</v>
      </c>
    </row>
    <row r="162" spans="1:3">
      <c r="A162" s="61">
        <v>30042</v>
      </c>
      <c r="B162" s="62">
        <v>6510.2</v>
      </c>
      <c r="C162" s="60">
        <f>B162/'U.S. quarterly working age'!B41</f>
        <v>4.4363508076083459E-5</v>
      </c>
    </row>
    <row r="163" spans="1:3">
      <c r="A163" s="61">
        <v>30133</v>
      </c>
      <c r="B163" s="62">
        <v>6486.8</v>
      </c>
      <c r="C163" s="60">
        <f>B163/'U.S. quarterly working age'!B42</f>
        <v>4.4055555630787634E-5</v>
      </c>
    </row>
    <row r="164" spans="1:3">
      <c r="A164" s="61">
        <v>30225</v>
      </c>
      <c r="B164" s="62">
        <v>6493.1</v>
      </c>
      <c r="C164" s="60">
        <f>B164/'U.S. quarterly working age'!B43</f>
        <v>4.3959424195076801E-5</v>
      </c>
    </row>
    <row r="165" spans="1:3">
      <c r="A165" s="61">
        <v>30317</v>
      </c>
      <c r="B165" s="62">
        <v>6578.2</v>
      </c>
      <c r="C165" s="60">
        <f>B165/'U.S. quarterly working age'!B44</f>
        <v>4.4614747547383225E-5</v>
      </c>
    </row>
    <row r="166" spans="1:3">
      <c r="A166" s="61">
        <v>30407</v>
      </c>
      <c r="B166" s="62">
        <v>6728.3</v>
      </c>
      <c r="C166" s="60">
        <f>B166/'U.S. quarterly working age'!B45</f>
        <v>4.5456971419357606E-5</v>
      </c>
    </row>
    <row r="167" spans="1:3">
      <c r="A167" s="61">
        <v>30498</v>
      </c>
      <c r="B167" s="62">
        <v>6860</v>
      </c>
      <c r="C167" s="60">
        <f>B167/'U.S. quarterly working age'!B46</f>
        <v>4.6120255341728785E-5</v>
      </c>
    </row>
    <row r="168" spans="1:3">
      <c r="A168" s="61">
        <v>30590</v>
      </c>
      <c r="B168" s="62">
        <v>7001.5</v>
      </c>
      <c r="C168" s="60">
        <f>B168/'U.S. quarterly working age'!B47</f>
        <v>4.7029265132031591E-5</v>
      </c>
    </row>
    <row r="169" spans="1:3">
      <c r="A169" s="61">
        <v>30682</v>
      </c>
      <c r="B169" s="62">
        <v>7140.6</v>
      </c>
      <c r="C169" s="60">
        <f>B169/'U.S. quarterly working age'!B48</f>
        <v>4.7884597670903746E-5</v>
      </c>
    </row>
    <row r="170" spans="1:3">
      <c r="A170" s="61">
        <v>30773</v>
      </c>
      <c r="B170" s="62">
        <v>7266</v>
      </c>
      <c r="C170" s="60">
        <f>B170/'U.S. quarterly working age'!B49</f>
        <v>4.8498499766301018E-5</v>
      </c>
    </row>
    <row r="171" spans="1:3">
      <c r="A171" s="61">
        <v>30864</v>
      </c>
      <c r="B171" s="62">
        <v>7337.5</v>
      </c>
      <c r="C171" s="60">
        <f>B171/'U.S. quarterly working age'!B50</f>
        <v>4.8875892581932671E-5</v>
      </c>
    </row>
    <row r="172" spans="1:3">
      <c r="A172" s="61">
        <v>30956</v>
      </c>
      <c r="B172" s="62">
        <v>7396</v>
      </c>
      <c r="C172" s="60">
        <f>B172/'U.S. quarterly working age'!B51</f>
        <v>4.9185314899535481E-5</v>
      </c>
    </row>
    <row r="173" spans="1:3">
      <c r="A173" s="61">
        <v>31048</v>
      </c>
      <c r="B173" s="62">
        <v>7469.5</v>
      </c>
      <c r="C173" s="60">
        <f>B173/'U.S. quarterly working age'!B52</f>
        <v>4.9541058508288735E-5</v>
      </c>
    </row>
    <row r="174" spans="1:3">
      <c r="A174" s="61">
        <v>31138</v>
      </c>
      <c r="B174" s="62">
        <v>7537.9</v>
      </c>
      <c r="C174" s="60">
        <f>B174/'U.S. quarterly working age'!B53</f>
        <v>4.98976138225888E-5</v>
      </c>
    </row>
    <row r="175" spans="1:3">
      <c r="A175" s="61">
        <v>31229</v>
      </c>
      <c r="B175" s="62">
        <v>7655.2</v>
      </c>
      <c r="C175" s="60">
        <f>B175/'U.S. quarterly working age'!B54</f>
        <v>5.0581581401976634E-5</v>
      </c>
    </row>
    <row r="176" spans="1:3">
      <c r="A176" s="61">
        <v>31321</v>
      </c>
      <c r="B176" s="62">
        <v>7712.6</v>
      </c>
      <c r="C176" s="60">
        <f>B176/'U.S. quarterly working age'!B55</f>
        <v>5.0809730902974667E-5</v>
      </c>
    </row>
    <row r="177" spans="1:3">
      <c r="A177" s="61">
        <v>31413</v>
      </c>
      <c r="B177" s="62">
        <v>7784.1</v>
      </c>
      <c r="C177" s="60">
        <f>B177/'U.S. quarterly working age'!B56</f>
        <v>5.1089552179376074E-5</v>
      </c>
    </row>
    <row r="178" spans="1:3">
      <c r="A178" s="61">
        <v>31503</v>
      </c>
      <c r="B178" s="62">
        <v>7819.8</v>
      </c>
      <c r="C178" s="60">
        <f>B178/'U.S. quarterly working age'!B57</f>
        <v>5.1138708535053536E-5</v>
      </c>
    </row>
    <row r="179" spans="1:3">
      <c r="A179" s="61">
        <v>31594</v>
      </c>
      <c r="B179" s="62">
        <v>7898.6</v>
      </c>
      <c r="C179" s="60">
        <f>B179/'U.S. quarterly working age'!B58</f>
        <v>5.1490741599897855E-5</v>
      </c>
    </row>
    <row r="180" spans="1:3">
      <c r="A180" s="61">
        <v>31686</v>
      </c>
      <c r="B180" s="62">
        <v>7939.5</v>
      </c>
      <c r="C180" s="60">
        <f>B180/'U.S. quarterly working age'!B59</f>
        <v>5.1660970056901813E-5</v>
      </c>
    </row>
    <row r="181" spans="1:3">
      <c r="A181" s="61">
        <v>31778</v>
      </c>
      <c r="B181" s="62">
        <v>7995</v>
      </c>
      <c r="C181" s="60">
        <f>B181/'U.S. quarterly working age'!B60</f>
        <v>5.194746599468801E-5</v>
      </c>
    </row>
    <row r="182" spans="1:3">
      <c r="A182" s="61">
        <v>31868</v>
      </c>
      <c r="B182" s="62">
        <v>8084.7</v>
      </c>
      <c r="C182" s="60">
        <f>B182/'U.S. quarterly working age'!B61</f>
        <v>5.2308046675016799E-5</v>
      </c>
    </row>
    <row r="183" spans="1:3">
      <c r="A183" s="61">
        <v>31959</v>
      </c>
      <c r="B183" s="62">
        <v>8158</v>
      </c>
      <c r="C183" s="60">
        <f>B183/'U.S. quarterly working age'!B62</f>
        <v>5.2685898050247727E-5</v>
      </c>
    </row>
    <row r="184" spans="1:3">
      <c r="A184" s="61">
        <v>32051</v>
      </c>
      <c r="B184" s="62">
        <v>8292.7000000000007</v>
      </c>
      <c r="C184" s="60">
        <f>B184/'U.S. quarterly working age'!B63</f>
        <v>5.3421378075133072E-5</v>
      </c>
    </row>
    <row r="185" spans="1:3">
      <c r="A185" s="61">
        <v>32143</v>
      </c>
      <c r="B185" s="62">
        <v>8339.2999999999993</v>
      </c>
      <c r="C185" s="60">
        <f>B185/'U.S. quarterly working age'!B64</f>
        <v>5.3634801957129727E-5</v>
      </c>
    </row>
    <row r="186" spans="1:3">
      <c r="A186" s="61">
        <v>32234</v>
      </c>
      <c r="B186" s="62">
        <v>8449.5</v>
      </c>
      <c r="C186" s="60">
        <f>B186/'U.S. quarterly working age'!B65</f>
        <v>5.4283250092535442E-5</v>
      </c>
    </row>
    <row r="187" spans="1:3">
      <c r="A187" s="61">
        <v>32325</v>
      </c>
      <c r="B187" s="62">
        <v>8498.2999999999993</v>
      </c>
      <c r="C187" s="60">
        <f>B187/'U.S. quarterly working age'!B66</f>
        <v>5.4433193031571507E-5</v>
      </c>
    </row>
    <row r="188" spans="1:3">
      <c r="A188" s="61">
        <v>32417</v>
      </c>
      <c r="B188" s="62">
        <v>8610.9</v>
      </c>
      <c r="C188" s="60">
        <f>B188/'U.S. quarterly working age'!B67</f>
        <v>5.4985510026455968E-5</v>
      </c>
    </row>
    <row r="189" spans="1:3">
      <c r="A189" s="61">
        <v>32509</v>
      </c>
      <c r="B189" s="62">
        <v>8697.7000000000007</v>
      </c>
      <c r="C189" s="60">
        <f>B189/'U.S. quarterly working age'!B68</f>
        <v>5.5464179800600498E-5</v>
      </c>
    </row>
    <row r="190" spans="1:3">
      <c r="A190" s="61">
        <v>32599</v>
      </c>
      <c r="B190" s="62">
        <v>8766.1</v>
      </c>
      <c r="C190" s="60">
        <f>B190/'U.S. quarterly working age'!B69</f>
        <v>5.5844787197175347E-5</v>
      </c>
    </row>
    <row r="191" spans="1:3">
      <c r="A191" s="61">
        <v>32690</v>
      </c>
      <c r="B191" s="62">
        <v>8831.5</v>
      </c>
      <c r="C191" s="60">
        <f>B191/'U.S. quarterly working age'!B70</f>
        <v>5.6092631417787126E-5</v>
      </c>
    </row>
    <row r="192" spans="1:3">
      <c r="A192" s="61">
        <v>32782</v>
      </c>
      <c r="B192" s="62">
        <v>8850.2000000000007</v>
      </c>
      <c r="C192" s="60">
        <f>B192/'U.S. quarterly working age'!B71</f>
        <v>5.6050512256447215E-5</v>
      </c>
    </row>
    <row r="193" spans="1:3">
      <c r="A193" s="61">
        <v>32874</v>
      </c>
      <c r="B193" s="62">
        <v>8947.1</v>
      </c>
      <c r="C193" s="60">
        <f>B193/'U.S. quarterly working age'!B72</f>
        <v>5.6150790897051514E-5</v>
      </c>
    </row>
    <row r="194" spans="1:3">
      <c r="A194" s="61">
        <v>32964</v>
      </c>
      <c r="B194" s="62">
        <v>8981.7000000000007</v>
      </c>
      <c r="C194" s="60">
        <f>B194/'U.S. quarterly working age'!B73</f>
        <v>5.6259354352603769E-5</v>
      </c>
    </row>
    <row r="195" spans="1:3">
      <c r="A195" s="61">
        <v>33055</v>
      </c>
      <c r="B195" s="62">
        <v>8983.9</v>
      </c>
      <c r="C195" s="60">
        <f>B195/'U.S. quarterly working age'!B74</f>
        <v>5.6132342170400545E-5</v>
      </c>
    </row>
    <row r="196" spans="1:3">
      <c r="A196" s="61">
        <v>33147</v>
      </c>
      <c r="B196" s="62">
        <v>8907.4</v>
      </c>
      <c r="C196" s="60">
        <f>B196/'U.S. quarterly working age'!B75</f>
        <v>5.5546558541723587E-5</v>
      </c>
    </row>
    <row r="197" spans="1:3">
      <c r="A197" s="61">
        <v>33239</v>
      </c>
      <c r="B197" s="62">
        <v>8865.6</v>
      </c>
      <c r="C197" s="60">
        <f>B197/'U.S. quarterly working age'!B76</f>
        <v>5.5196755390136738E-5</v>
      </c>
    </row>
    <row r="198" spans="1:3">
      <c r="A198" s="61">
        <v>33329</v>
      </c>
      <c r="B198" s="62">
        <v>8934.4</v>
      </c>
      <c r="C198" s="60">
        <f>B198/'U.S. quarterly working age'!B77</f>
        <v>5.5446319638278862E-5</v>
      </c>
    </row>
    <row r="199" spans="1:3">
      <c r="A199" s="61">
        <v>33420</v>
      </c>
      <c r="B199" s="62">
        <v>8977.2999999999993</v>
      </c>
      <c r="C199" s="60">
        <f>B199/'U.S. quarterly working age'!B78</f>
        <v>5.5652595319269997E-5</v>
      </c>
    </row>
    <row r="200" spans="1:3">
      <c r="A200" s="61">
        <v>33512</v>
      </c>
      <c r="B200" s="62">
        <v>9016.4</v>
      </c>
      <c r="C200" s="60">
        <f>B200/'U.S. quarterly working age'!B79</f>
        <v>5.5764019395573428E-5</v>
      </c>
    </row>
    <row r="201" spans="1:3">
      <c r="A201" s="61">
        <v>33604</v>
      </c>
      <c r="B201" s="62">
        <v>9123</v>
      </c>
      <c r="C201" s="60">
        <f>B201/'U.S. quarterly working age'!B80</f>
        <v>5.6323147576027735E-5</v>
      </c>
    </row>
    <row r="202" spans="1:3">
      <c r="A202" s="61">
        <v>33695</v>
      </c>
      <c r="B202" s="62">
        <v>9223.5</v>
      </c>
      <c r="C202" s="60">
        <f>B202/'U.S. quarterly working age'!B81</f>
        <v>5.6753295252429443E-5</v>
      </c>
    </row>
    <row r="203" spans="1:3">
      <c r="A203" s="61">
        <v>33786</v>
      </c>
      <c r="B203" s="62">
        <v>9313.2000000000007</v>
      </c>
      <c r="C203" s="60">
        <f>B203/'U.S. quarterly working age'!B82</f>
        <v>5.7160853092051124E-5</v>
      </c>
    </row>
    <row r="204" spans="1:3">
      <c r="A204" s="61">
        <v>33878</v>
      </c>
      <c r="B204" s="62">
        <v>9406.5</v>
      </c>
      <c r="C204" s="60">
        <f>B204/'U.S. quarterly working age'!B83</f>
        <v>5.7622316734059849E-5</v>
      </c>
    </row>
    <row r="205" spans="1:3">
      <c r="A205" s="61">
        <v>33970</v>
      </c>
      <c r="B205" s="62">
        <v>9424.1</v>
      </c>
      <c r="C205" s="60">
        <f>B205/'U.S. quarterly working age'!B84</f>
        <v>5.7670084629652023E-5</v>
      </c>
    </row>
    <row r="206" spans="1:3">
      <c r="A206" s="61">
        <v>34060</v>
      </c>
      <c r="B206" s="62">
        <v>9480.1</v>
      </c>
      <c r="C206" s="60">
        <f>B206/'U.S. quarterly working age'!B85</f>
        <v>5.7816265844881838E-5</v>
      </c>
    </row>
    <row r="207" spans="1:3">
      <c r="A207" s="61">
        <v>34151</v>
      </c>
      <c r="B207" s="62">
        <v>9526.2999999999993</v>
      </c>
      <c r="C207" s="60">
        <f>B207/'U.S. quarterly working age'!B86</f>
        <v>5.7973219841616938E-5</v>
      </c>
    </row>
    <row r="208" spans="1:3">
      <c r="A208" s="61">
        <v>34243</v>
      </c>
      <c r="B208" s="62">
        <v>9653.5</v>
      </c>
      <c r="C208" s="60">
        <f>B208/'U.S. quarterly working age'!B87</f>
        <v>5.8584549504207497E-5</v>
      </c>
    </row>
    <row r="209" spans="1:3">
      <c r="A209" s="61">
        <v>34335</v>
      </c>
      <c r="B209" s="62">
        <v>9748.2000000000007</v>
      </c>
      <c r="C209" s="60">
        <f>B209/'U.S. quarterly working age'!B88</f>
        <v>5.8980383466354368E-5</v>
      </c>
    </row>
    <row r="210" spans="1:3">
      <c r="A210" s="61">
        <v>34425</v>
      </c>
      <c r="B210" s="62">
        <v>9881.4</v>
      </c>
      <c r="C210" s="60">
        <f>B210/'U.S. quarterly working age'!B89</f>
        <v>5.9618306527249212E-5</v>
      </c>
    </row>
    <row r="211" spans="1:3">
      <c r="A211" s="61">
        <v>34516</v>
      </c>
      <c r="B211" s="62">
        <v>9939.7000000000007</v>
      </c>
      <c r="C211" s="60">
        <f>B211/'U.S. quarterly working age'!B90</f>
        <v>5.984750632152532E-5</v>
      </c>
    </row>
    <row r="212" spans="1:3">
      <c r="A212" s="61">
        <v>34608</v>
      </c>
      <c r="B212" s="62">
        <v>10052.5</v>
      </c>
      <c r="C212" s="60">
        <f>B212/'U.S. quarterly working age'!B91</f>
        <v>6.0446094879585603E-5</v>
      </c>
    </row>
    <row r="213" spans="1:3">
      <c r="A213" s="61">
        <v>34700</v>
      </c>
      <c r="B213" s="62">
        <v>10086.9</v>
      </c>
      <c r="C213" s="60">
        <f>B213/'U.S. quarterly working age'!B92</f>
        <v>6.0575036149281968E-5</v>
      </c>
    </row>
    <row r="214" spans="1:3">
      <c r="A214" s="61">
        <v>34790</v>
      </c>
      <c r="B214" s="62">
        <v>10122.1</v>
      </c>
      <c r="C214" s="60">
        <f>B214/'U.S. quarterly working age'!B93</f>
        <v>6.0639241328510086E-5</v>
      </c>
    </row>
    <row r="215" spans="1:3">
      <c r="A215" s="61">
        <v>34881</v>
      </c>
      <c r="B215" s="62">
        <v>10208.799999999999</v>
      </c>
      <c r="C215" s="60">
        <f>B215/'U.S. quarterly working age'!B94</f>
        <v>6.098692088606953E-5</v>
      </c>
    </row>
    <row r="216" spans="1:3">
      <c r="A216" s="61">
        <v>34973</v>
      </c>
      <c r="B216" s="62">
        <v>10281.200000000001</v>
      </c>
      <c r="C216" s="60">
        <f>B216/'U.S. quarterly working age'!B95</f>
        <v>6.1259566517864566E-5</v>
      </c>
    </row>
    <row r="217" spans="1:3">
      <c r="A217" s="61">
        <v>35065</v>
      </c>
      <c r="B217" s="62">
        <v>10348.700000000001</v>
      </c>
      <c r="C217" s="60">
        <f>B217/'U.S. quarterly working age'!B96</f>
        <v>6.1601930706538729E-5</v>
      </c>
    </row>
    <row r="218" spans="1:3">
      <c r="A218" s="61">
        <v>35156</v>
      </c>
      <c r="B218" s="62">
        <v>10529.4</v>
      </c>
      <c r="C218" s="60">
        <f>B218/'U.S. quarterly working age'!B97</f>
        <v>6.2494550495183755E-5</v>
      </c>
    </row>
    <row r="219" spans="1:3">
      <c r="A219" s="61">
        <v>35247</v>
      </c>
      <c r="B219" s="62">
        <v>10626.8</v>
      </c>
      <c r="C219" s="60">
        <f>B219/'U.S. quarterly working age'!B98</f>
        <v>6.2855952958938669E-5</v>
      </c>
    </row>
    <row r="220" spans="1:3">
      <c r="A220" s="61">
        <v>35339</v>
      </c>
      <c r="B220" s="62">
        <v>10739.1</v>
      </c>
      <c r="C220" s="60">
        <f>B220/'U.S. quarterly working age'!B99</f>
        <v>6.3263728091981922E-5</v>
      </c>
    </row>
    <row r="221" spans="1:3">
      <c r="A221" s="61">
        <v>35431</v>
      </c>
      <c r="B221" s="62">
        <v>10820.9</v>
      </c>
      <c r="C221" s="60">
        <f>B221/'U.S. quarterly working age'!B100</f>
        <v>6.3486260123581442E-5</v>
      </c>
    </row>
    <row r="222" spans="1:3">
      <c r="A222" s="61">
        <v>35521</v>
      </c>
      <c r="B222" s="62">
        <v>10984.2</v>
      </c>
      <c r="C222" s="60">
        <f>B222/'U.S. quarterly working age'!B101</f>
        <v>6.4296474914836185E-5</v>
      </c>
    </row>
    <row r="223" spans="1:3">
      <c r="A223" s="61">
        <v>35612</v>
      </c>
      <c r="B223" s="62">
        <v>11124</v>
      </c>
      <c r="C223" s="60">
        <f>B223/'U.S. quarterly working age'!B102</f>
        <v>6.4878017139752113E-5</v>
      </c>
    </row>
    <row r="224" spans="1:3">
      <c r="A224" s="61">
        <v>35704</v>
      </c>
      <c r="B224" s="62">
        <v>11210.3</v>
      </c>
      <c r="C224" s="60">
        <f>B224/'U.S. quarterly working age'!B103</f>
        <v>6.5221216788577274E-5</v>
      </c>
    </row>
    <row r="225" spans="1:3">
      <c r="A225" s="61">
        <v>35796</v>
      </c>
      <c r="B225" s="62">
        <v>11321.2</v>
      </c>
      <c r="C225" s="60">
        <f>B225/'U.S. quarterly working age'!B104</f>
        <v>6.5693797568925491E-5</v>
      </c>
    </row>
    <row r="226" spans="1:3">
      <c r="A226" s="61">
        <v>35886</v>
      </c>
      <c r="B226" s="62">
        <v>11431</v>
      </c>
      <c r="C226" s="60">
        <f>B226/'U.S. quarterly working age'!B105</f>
        <v>6.6229767140068611E-5</v>
      </c>
    </row>
    <row r="227" spans="1:3">
      <c r="A227" s="61">
        <v>35977</v>
      </c>
      <c r="B227" s="62">
        <v>11580.6</v>
      </c>
      <c r="C227" s="60">
        <f>B227/'U.S. quarterly working age'!B106</f>
        <v>6.6839251449696475E-5</v>
      </c>
    </row>
    <row r="228" spans="1:3">
      <c r="A228" s="61">
        <v>36069</v>
      </c>
      <c r="B228" s="62">
        <v>11770.7</v>
      </c>
      <c r="C228" s="60">
        <f>B228/'U.S. quarterly working age'!B107</f>
        <v>6.7743343140261558E-5</v>
      </c>
    </row>
    <row r="229" spans="1:3">
      <c r="A229" s="61">
        <v>36161</v>
      </c>
      <c r="B229" s="62">
        <v>11864.7</v>
      </c>
      <c r="C229" s="60">
        <f>B229/'U.S. quarterly working age'!B108</f>
        <v>6.7964026873108856E-5</v>
      </c>
    </row>
    <row r="230" spans="1:3">
      <c r="A230" s="61">
        <v>36251</v>
      </c>
      <c r="B230" s="62">
        <v>11962.5</v>
      </c>
      <c r="C230" s="60">
        <f>B230/'U.S. quarterly working age'!B109</f>
        <v>6.8372110734676015E-5</v>
      </c>
    </row>
    <row r="231" spans="1:3">
      <c r="A231" s="61">
        <v>36342</v>
      </c>
      <c r="B231" s="62">
        <v>12113.1</v>
      </c>
      <c r="C231" s="60">
        <f>B231/'U.S. quarterly working age'!B110</f>
        <v>6.9009545298236405E-5</v>
      </c>
    </row>
    <row r="232" spans="1:3">
      <c r="A232" s="61">
        <v>36434</v>
      </c>
      <c r="B232" s="62">
        <v>12323.3</v>
      </c>
      <c r="C232" s="60">
        <f>B232/'U.S. quarterly working age'!B111</f>
        <v>6.9989623068357661E-5</v>
      </c>
    </row>
    <row r="233" spans="1:3">
      <c r="A233" s="61">
        <v>36526</v>
      </c>
      <c r="B233" s="62">
        <v>12359.1</v>
      </c>
      <c r="C233" s="60">
        <f>B233/'U.S. quarterly working age'!B112</f>
        <v>6.9274513449547732E-5</v>
      </c>
    </row>
    <row r="234" spans="1:3">
      <c r="A234" s="61">
        <v>36617</v>
      </c>
      <c r="B234" s="62">
        <v>12592.5</v>
      </c>
      <c r="C234" s="60">
        <f>B234/'U.S. quarterly working age'!B113</f>
        <v>7.0406617861105042E-5</v>
      </c>
    </row>
    <row r="235" spans="1:3">
      <c r="A235" s="61">
        <v>36708</v>
      </c>
      <c r="B235" s="62">
        <v>12607.7</v>
      </c>
      <c r="C235" s="60">
        <f>B235/'U.S. quarterly working age'!B114</f>
        <v>7.0339348741527727E-5</v>
      </c>
    </row>
    <row r="236" spans="1:3">
      <c r="A236" s="61">
        <v>36800</v>
      </c>
      <c r="B236" s="62">
        <v>12679.3</v>
      </c>
      <c r="C236" s="60">
        <f>B236/'U.S. quarterly working age'!B115</f>
        <v>7.0484383772760747E-5</v>
      </c>
    </row>
    <row r="237" spans="1:3">
      <c r="A237" s="61">
        <v>36892</v>
      </c>
      <c r="B237" s="62">
        <v>12643.3</v>
      </c>
      <c r="C237" s="60">
        <f>B237/'U.S. quarterly working age'!B116</f>
        <v>6.9935847768424296E-5</v>
      </c>
    </row>
    <row r="238" spans="1:3">
      <c r="A238" s="61">
        <v>36982</v>
      </c>
      <c r="B238" s="62">
        <v>12710.3</v>
      </c>
      <c r="C238" s="60">
        <f>B238/'U.S. quarterly working age'!B117</f>
        <v>7.0203126754492677E-5</v>
      </c>
    </row>
    <row r="239" spans="1:3">
      <c r="A239" s="61">
        <v>37073</v>
      </c>
      <c r="B239" s="62">
        <v>12670.1</v>
      </c>
      <c r="C239" s="60">
        <f>B239/'U.S. quarterly working age'!B118</f>
        <v>6.9775896757419666E-5</v>
      </c>
    </row>
    <row r="240" spans="1:3">
      <c r="A240" s="61">
        <v>37165</v>
      </c>
      <c r="B240" s="62">
        <v>12705.3</v>
      </c>
      <c r="C240" s="60">
        <f>B240/'U.S. quarterly working age'!B119</f>
        <v>6.9634804828760323E-5</v>
      </c>
    </row>
    <row r="241" spans="1:3">
      <c r="A241" s="61">
        <v>37257</v>
      </c>
      <c r="B241" s="62">
        <v>12822.3</v>
      </c>
      <c r="C241" s="60">
        <f>B241/'U.S. quarterly working age'!B120</f>
        <v>7.0050855014026954E-5</v>
      </c>
    </row>
    <row r="242" spans="1:3">
      <c r="A242" s="61">
        <v>37347</v>
      </c>
      <c r="B242" s="62">
        <v>12893</v>
      </c>
      <c r="C242" s="60">
        <f>B242/'U.S. quarterly working age'!B121</f>
        <v>7.027150174124773E-5</v>
      </c>
    </row>
    <row r="243" spans="1:3">
      <c r="A243" s="61">
        <v>37438</v>
      </c>
      <c r="B243" s="62">
        <v>12955.8</v>
      </c>
      <c r="C243" s="60">
        <f>B243/'U.S. quarterly working age'!B122</f>
        <v>7.0418335546537539E-5</v>
      </c>
    </row>
    <row r="244" spans="1:3">
      <c r="A244" s="61">
        <v>37530</v>
      </c>
      <c r="B244" s="62">
        <v>12964</v>
      </c>
      <c r="C244" s="60">
        <f>B244/'U.S. quarterly working age'!B123</f>
        <v>7.0188893325616388E-5</v>
      </c>
    </row>
    <row r="245" spans="1:3">
      <c r="A245" s="61">
        <v>37622</v>
      </c>
      <c r="B245" s="62">
        <v>13031.2</v>
      </c>
      <c r="C245" s="60">
        <f>B245/'U.S. quarterly working age'!B124</f>
        <v>7.0075299625014059E-5</v>
      </c>
    </row>
    <row r="246" spans="1:3">
      <c r="A246" s="61">
        <v>37712</v>
      </c>
      <c r="B246" s="62">
        <v>13152.1</v>
      </c>
      <c r="C246" s="60">
        <f>B246/'U.S. quarterly working age'!B125</f>
        <v>7.0405162861327872E-5</v>
      </c>
    </row>
    <row r="247" spans="1:3">
      <c r="A247" s="61">
        <v>37803</v>
      </c>
      <c r="B247" s="62">
        <v>13372.4</v>
      </c>
      <c r="C247" s="60">
        <f>B247/'U.S. quarterly working age'!B126</f>
        <v>7.1403535971553225E-5</v>
      </c>
    </row>
    <row r="248" spans="1:3">
      <c r="A248" s="61">
        <v>37895</v>
      </c>
      <c r="B248" s="62">
        <v>13528.7</v>
      </c>
      <c r="C248" s="60">
        <f>B248/'U.S. quarterly working age'!B127</f>
        <v>7.2059718211392617E-5</v>
      </c>
    </row>
    <row r="249" spans="1:3">
      <c r="A249" s="61">
        <v>37987</v>
      </c>
      <c r="B249" s="62">
        <v>13606.5</v>
      </c>
      <c r="C249" s="60">
        <f>B249/'U.S. quarterly working age'!B128</f>
        <v>7.2440212122105069E-5</v>
      </c>
    </row>
    <row r="250" spans="1:3">
      <c r="A250" s="61">
        <v>38078</v>
      </c>
      <c r="B250" s="62">
        <v>13706.2</v>
      </c>
      <c r="C250" s="60">
        <f>B250/'U.S. quarterly working age'!B129</f>
        <v>7.2701786592614036E-5</v>
      </c>
    </row>
    <row r="251" spans="1:3">
      <c r="A251" s="61">
        <v>38169</v>
      </c>
      <c r="B251" s="62">
        <v>13830.8</v>
      </c>
      <c r="C251" s="60">
        <f>B251/'U.S. quarterly working age'!B130</f>
        <v>7.3190055932571951E-5</v>
      </c>
    </row>
    <row r="252" spans="1:3">
      <c r="A252" s="61">
        <v>38261</v>
      </c>
      <c r="B252" s="62">
        <v>13950.4</v>
      </c>
      <c r="C252" s="60">
        <f>B252/'U.S. quarterly working age'!B131</f>
        <v>7.3544968942219807E-5</v>
      </c>
    </row>
    <row r="253" spans="1:3">
      <c r="A253" s="61">
        <v>38353</v>
      </c>
      <c r="B253" s="62">
        <v>14099.1</v>
      </c>
      <c r="C253" s="60">
        <f>B253/'U.S. quarterly working age'!B132</f>
        <v>7.4143329044926205E-5</v>
      </c>
    </row>
    <row r="254" spans="1:3">
      <c r="A254" s="61">
        <v>38443</v>
      </c>
      <c r="B254" s="62">
        <v>14172.7</v>
      </c>
      <c r="C254" s="60">
        <f>B254/'U.S. quarterly working age'!B133</f>
        <v>7.4349251958538373E-5</v>
      </c>
    </row>
    <row r="255" spans="1:3">
      <c r="A255" s="61">
        <v>38534</v>
      </c>
      <c r="B255" s="62">
        <v>14291.8</v>
      </c>
      <c r="C255" s="60">
        <f>B255/'U.S. quarterly working age'!B134</f>
        <v>7.4704112165485418E-5</v>
      </c>
    </row>
    <row r="256" spans="1:3">
      <c r="A256" s="61">
        <v>38626</v>
      </c>
      <c r="B256" s="62">
        <v>14373.4</v>
      </c>
      <c r="C256" s="60">
        <f>B256/'U.S. quarterly working age'!B135</f>
        <v>7.48563908680929E-5</v>
      </c>
    </row>
    <row r="257" spans="1:3">
      <c r="A257" s="61">
        <v>38718</v>
      </c>
      <c r="B257" s="62">
        <v>14546.1</v>
      </c>
      <c r="C257" s="60">
        <f>B257/'U.S. quarterly working age'!B136</f>
        <v>7.5607158376053303E-5</v>
      </c>
    </row>
    <row r="258" spans="1:3">
      <c r="A258" s="61">
        <v>38808</v>
      </c>
      <c r="B258" s="62">
        <v>14589.6</v>
      </c>
      <c r="C258" s="60">
        <f>B258/'U.S. quarterly working age'!B137</f>
        <v>7.5632189790499055E-5</v>
      </c>
    </row>
    <row r="259" spans="1:3">
      <c r="A259" s="61">
        <v>38899</v>
      </c>
      <c r="B259" s="62">
        <v>14602.6</v>
      </c>
      <c r="C259" s="60">
        <f>B259/'U.S. quarterly working age'!B138</f>
        <v>7.5408683623999891E-5</v>
      </c>
    </row>
    <row r="260" spans="1:3">
      <c r="A260" s="61">
        <v>38991</v>
      </c>
      <c r="B260" s="62">
        <v>14716.9</v>
      </c>
      <c r="C260" s="60">
        <f>B260/'U.S. quarterly working age'!B139</f>
        <v>7.5833241044798817E-5</v>
      </c>
    </row>
    <row r="261" spans="1:3">
      <c r="A261" s="61">
        <v>39083</v>
      </c>
      <c r="B261" s="62">
        <v>14726</v>
      </c>
      <c r="C261" s="60">
        <f>B261/'U.S. quarterly working age'!B140</f>
        <v>7.5527442496038885E-5</v>
      </c>
    </row>
    <row r="262" spans="1:3">
      <c r="A262" s="61">
        <v>39173</v>
      </c>
      <c r="B262" s="62">
        <v>14838.7</v>
      </c>
      <c r="C262" s="60">
        <f>B262/'U.S. quarterly working age'!B141</f>
        <v>7.6010268037645734E-5</v>
      </c>
    </row>
    <row r="263" spans="1:3">
      <c r="A263" s="61">
        <v>39264</v>
      </c>
      <c r="B263" s="62">
        <v>14938.5</v>
      </c>
      <c r="C263" s="60">
        <f>B263/'U.S. quarterly working age'!B142</f>
        <v>7.6252753159168537E-5</v>
      </c>
    </row>
    <row r="264" spans="1:3">
      <c r="A264" s="61">
        <v>39356</v>
      </c>
      <c r="B264" s="62">
        <v>14991.8</v>
      </c>
      <c r="C264" s="60">
        <f>B264/'U.S. quarterly working age'!B143</f>
        <v>7.6392588852983758E-5</v>
      </c>
    </row>
    <row r="265" spans="1:3">
      <c r="A265" s="61">
        <v>39448</v>
      </c>
      <c r="B265" s="62">
        <v>14889.5</v>
      </c>
      <c r="C265" s="60">
        <f>B265/'U.S. quarterly working age'!B144</f>
        <v>7.5887511417052045E-5</v>
      </c>
    </row>
    <row r="266" spans="1:3">
      <c r="A266" s="61">
        <v>39539</v>
      </c>
      <c r="B266" s="62">
        <v>14963.4</v>
      </c>
      <c r="C266" s="60">
        <f>B266/'U.S. quarterly working age'!B145</f>
        <v>7.6177237733188074E-5</v>
      </c>
    </row>
    <row r="267" spans="1:3">
      <c r="A267" s="61">
        <v>39630</v>
      </c>
      <c r="B267" s="62">
        <v>14891.6</v>
      </c>
      <c r="C267" s="60">
        <f>B267/'U.S. quarterly working age'!B146</f>
        <v>7.5706600203281373E-5</v>
      </c>
    </row>
    <row r="268" spans="1:3">
      <c r="A268" s="61">
        <v>39722</v>
      </c>
      <c r="B268" s="62">
        <v>14577</v>
      </c>
      <c r="C268" s="60">
        <f>B268/'U.S. quarterly working age'!B147</f>
        <v>7.3916332765805716E-5</v>
      </c>
    </row>
    <row r="269" spans="1:3">
      <c r="A269" s="61">
        <v>39814</v>
      </c>
      <c r="B269" s="62">
        <v>14375</v>
      </c>
      <c r="C269" s="60">
        <f>B269/'U.S. quarterly working age'!B148</f>
        <v>7.2846548974877371E-5</v>
      </c>
    </row>
    <row r="270" spans="1:3">
      <c r="A270" s="61">
        <v>39904</v>
      </c>
      <c r="B270" s="62">
        <v>14355.6</v>
      </c>
      <c r="C270" s="60">
        <f>B270/'U.S. quarterly working age'!B149</f>
        <v>7.2521278691495817E-5</v>
      </c>
    </row>
    <row r="271" spans="1:3">
      <c r="A271" s="61">
        <v>39995</v>
      </c>
      <c r="B271" s="62">
        <v>14402.5</v>
      </c>
      <c r="C271" s="60">
        <f>B271/'U.S. quarterly working age'!B150</f>
        <v>7.2693957227778165E-5</v>
      </c>
    </row>
    <row r="272" spans="1:3">
      <c r="A272" s="61">
        <v>40087</v>
      </c>
      <c r="B272" s="62">
        <v>14541.9</v>
      </c>
      <c r="C272" s="60">
        <f>B272/'U.S. quarterly working age'!B151</f>
        <v>7.3266390380502988E-5</v>
      </c>
    </row>
    <row r="273" spans="1:3">
      <c r="A273" s="61">
        <v>40179</v>
      </c>
      <c r="B273" s="62">
        <v>14604.8</v>
      </c>
      <c r="C273" s="60">
        <f>B273/'U.S. quarterly working age'!B152</f>
        <v>7.3584422378339409E-5</v>
      </c>
    </row>
    <row r="274" spans="1:3">
      <c r="A274" s="61">
        <v>40269</v>
      </c>
      <c r="B274" s="62">
        <v>14745.9</v>
      </c>
      <c r="C274" s="60">
        <f>B274/'U.S. quarterly working age'!B153</f>
        <v>7.4082011676938198E-5</v>
      </c>
    </row>
    <row r="275" spans="1:3">
      <c r="A275" s="61">
        <v>40360</v>
      </c>
      <c r="B275" s="62">
        <v>14845.5</v>
      </c>
      <c r="C275" s="60">
        <f>B275/'U.S. quarterly working age'!B154</f>
        <v>7.4518281647484747E-5</v>
      </c>
    </row>
    <row r="276" spans="1:3">
      <c r="A276" s="61">
        <v>40452</v>
      </c>
      <c r="B276" s="62">
        <v>14939</v>
      </c>
      <c r="C276" s="60">
        <f>B276/'U.S. quarterly working age'!B155</f>
        <v>7.4745245542956969E-5</v>
      </c>
    </row>
    <row r="277" spans="1:3">
      <c r="A277" s="61">
        <v>40544</v>
      </c>
      <c r="B277" s="62">
        <v>14881.3</v>
      </c>
      <c r="C277" s="60">
        <f>B277/'U.S. quarterly working age'!B156</f>
        <v>7.4639576532672583E-5</v>
      </c>
    </row>
    <row r="278" spans="1:3">
      <c r="A278" s="61">
        <v>40634</v>
      </c>
      <c r="B278" s="62">
        <v>14989.6</v>
      </c>
      <c r="C278" s="60">
        <f>B278/'U.S. quarterly working age'!B157</f>
        <v>7.4970251695120023E-5</v>
      </c>
    </row>
    <row r="279" spans="1:3">
      <c r="A279" s="61">
        <v>40725</v>
      </c>
      <c r="B279" s="62">
        <v>15021.1</v>
      </c>
      <c r="C279" s="60">
        <f>B279/'U.S. quarterly working age'!B158</f>
        <v>7.5019319955538973E-5</v>
      </c>
    </row>
    <row r="280" spans="1:3">
      <c r="A280" s="61">
        <v>40817</v>
      </c>
      <c r="B280" s="62">
        <v>15190.3</v>
      </c>
      <c r="C280" s="60">
        <f>B280/'U.S. quarterly working age'!B159</f>
        <v>7.5823048948698673E-5</v>
      </c>
    </row>
    <row r="281" spans="1:3">
      <c r="A281" s="61">
        <v>40909</v>
      </c>
      <c r="B281" s="62">
        <v>15291</v>
      </c>
      <c r="C281" s="60">
        <f>B281/'U.S. quarterly working age'!B160</f>
        <v>7.6061220071449226E-5</v>
      </c>
    </row>
    <row r="282" spans="1:3">
      <c r="A282" s="61">
        <v>41000</v>
      </c>
      <c r="B282" s="62">
        <v>15362.4</v>
      </c>
      <c r="C282" s="60">
        <f>B282/'U.S. quarterly working age'!B161</f>
        <v>7.6260448329502664E-5</v>
      </c>
    </row>
    <row r="283" spans="1:3">
      <c r="A283" s="61">
        <v>41091</v>
      </c>
      <c r="B283" s="62">
        <v>15380.8</v>
      </c>
      <c r="C283" s="60">
        <f>B283/'U.S. quarterly working age'!B162</f>
        <v>7.6310921951762756E-5</v>
      </c>
    </row>
    <row r="284" spans="1:3">
      <c r="A284" s="61">
        <v>41183</v>
      </c>
      <c r="B284" s="62">
        <v>15384.3</v>
      </c>
      <c r="C284" s="60">
        <f>B284/'U.S. quarterly working age'!B163</f>
        <v>7.6243454654730417E-5</v>
      </c>
    </row>
    <row r="285" spans="1:3">
      <c r="A285" s="61">
        <v>41275</v>
      </c>
      <c r="B285" s="62">
        <v>15457.2</v>
      </c>
      <c r="C285" s="60">
        <f>B285/'U.S. quarterly working age'!B164</f>
        <v>7.6573931597463248E-5</v>
      </c>
    </row>
    <row r="286" spans="1:3">
      <c r="A286" s="61">
        <v>41365</v>
      </c>
      <c r="B286" s="62">
        <v>15500.2</v>
      </c>
      <c r="C286" s="60">
        <f>B286/'U.S. quarterly working age'!B165</f>
        <v>7.6657248136770091E-5</v>
      </c>
    </row>
    <row r="287" spans="1:3">
      <c r="A287" s="61">
        <v>41456</v>
      </c>
      <c r="B287" s="62">
        <v>15614.4</v>
      </c>
      <c r="C287" s="60">
        <f>B287/'U.S. quarterly working age'!B166</f>
        <v>7.7103207619811111E-5</v>
      </c>
    </row>
    <row r="288" spans="1:3">
      <c r="A288" s="61">
        <v>41548</v>
      </c>
      <c r="B288" s="62">
        <v>15761.5</v>
      </c>
      <c r="C288" s="60">
        <f>B288/'U.S. quarterly working age'!B167</f>
        <v>7.7833986072393862E-5</v>
      </c>
    </row>
    <row r="289" spans="1:3">
      <c r="A289" s="61">
        <v>41640</v>
      </c>
      <c r="B289" s="62">
        <v>15724.9</v>
      </c>
      <c r="C289" s="60">
        <f>B289/'U.S. quarterly working age'!B168</f>
        <v>7.7541017031034577E-5</v>
      </c>
    </row>
    <row r="290" spans="1:3">
      <c r="A290" s="61">
        <v>41730</v>
      </c>
      <c r="B290" s="62">
        <v>15901.5</v>
      </c>
      <c r="C290" s="60">
        <f>B290/'U.S. quarterly working age'!B169</f>
        <v>7.8360346859034213E-5</v>
      </c>
    </row>
    <row r="291" spans="1:3">
      <c r="A291" s="61">
        <v>41821</v>
      </c>
      <c r="B291" s="62">
        <v>16068.8</v>
      </c>
      <c r="C291" s="60">
        <f>B291/'U.S. quarterly working age'!B170</f>
        <v>7.9106280005112451E-5</v>
      </c>
    </row>
    <row r="292" spans="1:3">
      <c r="A292" s="61">
        <v>41913</v>
      </c>
      <c r="B292" s="62">
        <v>16151.4</v>
      </c>
      <c r="C292" s="60">
        <f>B292/'U.S. quarterly working age'!B171</f>
        <v>7.9386286007572296E-5</v>
      </c>
    </row>
    <row r="293" spans="1:3">
      <c r="A293" s="61">
        <v>42005</v>
      </c>
      <c r="B293" s="62">
        <v>16177.3</v>
      </c>
      <c r="C293" s="60">
        <f>B293/'U.S. quarterly working age'!B172</f>
        <v>7.9306077168874321E-5</v>
      </c>
    </row>
    <row r="294" spans="1:3">
      <c r="A294" s="61">
        <v>42095</v>
      </c>
      <c r="B294" s="62">
        <v>16270.4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tables 08-12 average</vt:lpstr>
      <vt:lpstr>real gdp</vt:lpstr>
      <vt:lpstr>aug 15 quarterly real gdp</vt:lpstr>
      <vt:lpstr>Quarterly working age pop</vt:lpstr>
      <vt:lpstr>gaku-jcy1521.csv</vt:lpstr>
      <vt:lpstr>IMF real GDP</vt:lpstr>
      <vt:lpstr>IFS, money mkt int. rate</vt:lpstr>
      <vt:lpstr>IFS money market, monthly</vt:lpstr>
      <vt:lpstr>Quarterly U.S. real GDP, 7.30 </vt:lpstr>
      <vt:lpstr>U.S. quarterly working age</vt:lpstr>
      <vt:lpstr>U.S. real GDP 7.30 vintage</vt:lpstr>
      <vt:lpstr>Japan working age</vt:lpstr>
      <vt:lpstr>japan employ 15-64</vt:lpstr>
      <vt:lpstr>U.S. working age</vt:lpstr>
      <vt:lpstr>U.S. employ 15-64</vt:lpstr>
      <vt:lpstr>unemployment rate</vt:lpstr>
      <vt:lpstr>unemployment rate, monthly</vt:lpstr>
      <vt:lpstr>zni2010s_update.csv</vt:lpstr>
      <vt:lpstr>CPIzni2010s.csv</vt:lpstr>
      <vt:lpstr>Multifactor productivity index</vt:lpstr>
      <vt:lpstr>mfp japan, u.s.</vt:lpstr>
    </vt:vector>
  </TitlesOfParts>
  <Company>xPortTools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xPortTools</dc:creator>
  <cp:lastModifiedBy>Joshua Hausman</cp:lastModifiedBy>
  <dcterms:created xsi:type="dcterms:W3CDTF">2013-12-02T07:59:14Z</dcterms:created>
  <dcterms:modified xsi:type="dcterms:W3CDTF">2015-10-09T14:49:25Z</dcterms:modified>
</cp:coreProperties>
</file>