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-80" yWindow="0" windowWidth="38400" windowHeight="21160" tabRatio="500"/>
  </bookViews>
  <sheets>
    <sheet name="dr comparison only" sheetId="9" r:id="rId1"/>
    <sheet name="sheet1 (2)" sheetId="5" r:id="rId2"/>
    <sheet name="old spreadsheet" sheetId="1" r:id="rId3"/>
    <sheet name="Annual GDP" sheetId="2" r:id="rId4"/>
    <sheet name="nominal rate" sheetId="3" r:id="rId5"/>
    <sheet name="alternative nominal rate" sheetId="7" r:id="rId6"/>
    <sheet name="NIPA 1.1.6A" sheetId="4" r:id="rId7"/>
    <sheet name="cpi" sheetId="6" r:id="rId8"/>
  </sheets>
  <externalReferences>
    <externalReference r:id="rId9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9" l="1"/>
  <c r="B54" i="9"/>
  <c r="B14" i="9"/>
  <c r="B43" i="9"/>
  <c r="E43" i="9"/>
  <c r="C43" i="9"/>
  <c r="C16" i="9"/>
  <c r="D16" i="9"/>
  <c r="E16" i="9"/>
  <c r="E18" i="9"/>
  <c r="C7" i="9"/>
  <c r="D7" i="9"/>
  <c r="E7" i="9"/>
  <c r="E6" i="9"/>
  <c r="E8" i="9"/>
  <c r="C3" i="9"/>
  <c r="D3" i="9"/>
  <c r="E3" i="9"/>
  <c r="D2" i="9"/>
  <c r="E2" i="9"/>
  <c r="E4" i="9"/>
  <c r="E10" i="9"/>
  <c r="E20" i="9"/>
  <c r="B42" i="9"/>
  <c r="E42" i="9"/>
  <c r="C42" i="9"/>
  <c r="D18" i="9"/>
  <c r="C6" i="9"/>
  <c r="D6" i="9"/>
  <c r="D8" i="9"/>
  <c r="D4" i="9"/>
  <c r="D10" i="9"/>
  <c r="D20" i="9"/>
  <c r="B41" i="9"/>
  <c r="E41" i="9"/>
  <c r="C41" i="9"/>
  <c r="C18" i="9"/>
  <c r="C8" i="9"/>
  <c r="C4" i="9"/>
  <c r="C10" i="9"/>
  <c r="C20" i="9"/>
  <c r="B40" i="9"/>
  <c r="E40" i="9"/>
  <c r="C40" i="9"/>
  <c r="B16" i="9"/>
  <c r="B18" i="9"/>
  <c r="B8" i="9"/>
  <c r="B3" i="9"/>
  <c r="B4" i="9"/>
  <c r="B10" i="9"/>
  <c r="B20" i="9"/>
  <c r="B39" i="9"/>
  <c r="E39" i="9"/>
  <c r="C39" i="9"/>
  <c r="B36" i="9"/>
  <c r="E36" i="9"/>
  <c r="C36" i="9"/>
  <c r="B35" i="9"/>
  <c r="E35" i="9"/>
  <c r="C35" i="9"/>
  <c r="B34" i="9"/>
  <c r="E34" i="9"/>
  <c r="C34" i="9"/>
  <c r="B33" i="9"/>
  <c r="E33" i="9"/>
  <c r="C33" i="9"/>
  <c r="E32" i="9"/>
  <c r="C32" i="9"/>
  <c r="B32" i="9"/>
  <c r="C41" i="5"/>
  <c r="E41" i="5"/>
  <c r="B41" i="5"/>
  <c r="C34" i="5"/>
  <c r="B34" i="5"/>
  <c r="E34" i="5"/>
  <c r="B12" i="5"/>
  <c r="B14" i="5"/>
  <c r="B16" i="5"/>
  <c r="B18" i="5"/>
  <c r="B37" i="5"/>
  <c r="E37" i="5"/>
  <c r="C14" i="5"/>
  <c r="D14" i="5"/>
  <c r="E14" i="5"/>
  <c r="E16" i="5"/>
  <c r="C7" i="5"/>
  <c r="D7" i="5"/>
  <c r="E7" i="5"/>
  <c r="E8" i="5"/>
  <c r="C3" i="5"/>
  <c r="D3" i="5"/>
  <c r="E3" i="5"/>
  <c r="E4" i="5"/>
  <c r="E10" i="5"/>
  <c r="E18" i="5"/>
  <c r="B40" i="5"/>
  <c r="E40" i="5"/>
  <c r="C40" i="5"/>
  <c r="D16" i="5"/>
  <c r="C6" i="5"/>
  <c r="D6" i="5"/>
  <c r="D8" i="5"/>
  <c r="D4" i="5"/>
  <c r="D10" i="5"/>
  <c r="D18" i="5"/>
  <c r="B39" i="5"/>
  <c r="E39" i="5"/>
  <c r="C39" i="5"/>
  <c r="C16" i="5"/>
  <c r="C8" i="5"/>
  <c r="C4" i="5"/>
  <c r="C10" i="5"/>
  <c r="C18" i="5"/>
  <c r="B38" i="5"/>
  <c r="E38" i="5"/>
  <c r="C38" i="5"/>
  <c r="B33" i="5"/>
  <c r="B32" i="5"/>
  <c r="B31" i="5"/>
  <c r="C37" i="5"/>
  <c r="B52" i="5"/>
  <c r="B6" i="5"/>
  <c r="B8" i="5"/>
  <c r="B10" i="5"/>
  <c r="E33" i="5"/>
  <c r="C33" i="5"/>
  <c r="E32" i="5"/>
  <c r="C32" i="5"/>
  <c r="E31" i="5"/>
  <c r="C31" i="5"/>
  <c r="E30" i="5"/>
  <c r="C30" i="5"/>
  <c r="B30" i="5"/>
  <c r="E6" i="5"/>
  <c r="D2" i="5"/>
  <c r="E2" i="5"/>
  <c r="B7" i="5"/>
  <c r="B3" i="5"/>
  <c r="B2" i="5"/>
  <c r="B4" i="5"/>
  <c r="C28" i="6"/>
  <c r="B53" i="7"/>
  <c r="G5" i="4"/>
  <c r="H41" i="4"/>
  <c r="I41" i="4"/>
  <c r="J41" i="4"/>
  <c r="K41" i="4"/>
  <c r="L41" i="4"/>
  <c r="M41" i="4"/>
  <c r="G41" i="4"/>
  <c r="F5" i="4"/>
  <c r="C31" i="6"/>
  <c r="C32" i="6"/>
  <c r="C38" i="6"/>
  <c r="C37" i="6"/>
  <c r="C36" i="6"/>
  <c r="C35" i="6"/>
  <c r="C34" i="6"/>
  <c r="C33" i="6"/>
  <c r="B112" i="6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13" i="1"/>
  <c r="C38" i="4"/>
  <c r="C15" i="1"/>
  <c r="C17" i="1"/>
  <c r="C10" i="1"/>
  <c r="C8" i="1"/>
  <c r="C4" i="1"/>
  <c r="C7" i="1"/>
  <c r="C3" i="1"/>
  <c r="C2" i="1"/>
  <c r="C6" i="1"/>
  <c r="B7" i="1"/>
  <c r="B6" i="1"/>
  <c r="B3" i="1"/>
  <c r="B2" i="1"/>
  <c r="B4" i="1"/>
  <c r="B8" i="1"/>
  <c r="B10" i="1"/>
  <c r="T37" i="2"/>
  <c r="T42" i="2"/>
  <c r="U37" i="2"/>
  <c r="U42" i="2"/>
  <c r="V37" i="2"/>
  <c r="V42" i="2"/>
  <c r="W37" i="2"/>
  <c r="W42" i="2"/>
  <c r="X37" i="2"/>
  <c r="X42" i="2"/>
  <c r="Y37" i="2"/>
  <c r="Y42" i="2"/>
  <c r="Z37" i="2"/>
  <c r="Z42" i="2"/>
  <c r="AA37" i="2"/>
  <c r="AA42" i="2"/>
  <c r="AB37" i="2"/>
  <c r="AB42" i="2"/>
  <c r="AC37" i="2"/>
  <c r="AC42" i="2"/>
  <c r="B13" i="1"/>
  <c r="T35" i="2"/>
  <c r="T40" i="2"/>
  <c r="U35" i="2"/>
  <c r="U40" i="2"/>
  <c r="V35" i="2"/>
  <c r="V40" i="2"/>
  <c r="W35" i="2"/>
  <c r="W40" i="2"/>
  <c r="X35" i="2"/>
  <c r="X40" i="2"/>
  <c r="Y35" i="2"/>
  <c r="Y40" i="2"/>
  <c r="Z35" i="2"/>
  <c r="Z40" i="2"/>
  <c r="AA35" i="2"/>
  <c r="AA40" i="2"/>
  <c r="AB35" i="2"/>
  <c r="AB40" i="2"/>
  <c r="AC35" i="2"/>
  <c r="AC40" i="2"/>
  <c r="B12" i="1"/>
  <c r="B15" i="1"/>
  <c r="B17" i="1"/>
  <c r="T36" i="2"/>
  <c r="T41" i="2"/>
  <c r="U36" i="2"/>
  <c r="U41" i="2"/>
  <c r="V36" i="2"/>
  <c r="V41" i="2"/>
  <c r="W36" i="2"/>
  <c r="W41" i="2"/>
  <c r="X36" i="2"/>
  <c r="X41" i="2"/>
  <c r="Y36" i="2"/>
  <c r="Y41" i="2"/>
  <c r="Z36" i="2"/>
  <c r="Z41" i="2"/>
  <c r="AA36" i="2"/>
  <c r="AA41" i="2"/>
  <c r="AB36" i="2"/>
  <c r="AB41" i="2"/>
  <c r="AC36" i="2"/>
  <c r="AC41" i="2"/>
  <c r="AD37" i="2"/>
  <c r="S37" i="2"/>
  <c r="R37" i="2"/>
  <c r="Q37" i="2"/>
  <c r="P37" i="2"/>
  <c r="B5" i="2"/>
  <c r="B7" i="2"/>
  <c r="B9" i="2"/>
  <c r="B11" i="2"/>
  <c r="B13" i="2"/>
  <c r="B15" i="2"/>
  <c r="B17" i="2"/>
  <c r="B19" i="2"/>
  <c r="B21" i="2"/>
  <c r="B23" i="2"/>
  <c r="B25" i="2"/>
  <c r="B27" i="2"/>
  <c r="B29" i="2"/>
  <c r="B31" i="2"/>
  <c r="B33" i="2"/>
  <c r="B35" i="2"/>
  <c r="B37" i="2"/>
  <c r="A5" i="2"/>
  <c r="A7" i="2"/>
  <c r="A9" i="2"/>
  <c r="A11" i="2"/>
  <c r="A13" i="2"/>
  <c r="A15" i="2"/>
  <c r="A17" i="2"/>
  <c r="A19" i="2"/>
  <c r="A21" i="2"/>
  <c r="A23" i="2"/>
  <c r="A25" i="2"/>
  <c r="A27" i="2"/>
  <c r="A29" i="2"/>
  <c r="A31" i="2"/>
  <c r="A33" i="2"/>
  <c r="A35" i="2"/>
  <c r="A37" i="2"/>
  <c r="AD36" i="2"/>
  <c r="S36" i="2"/>
  <c r="R36" i="2"/>
  <c r="Q36" i="2"/>
  <c r="P36" i="2"/>
  <c r="B4" i="2"/>
  <c r="B6" i="2"/>
  <c r="B8" i="2"/>
  <c r="B10" i="2"/>
  <c r="B12" i="2"/>
  <c r="B14" i="2"/>
  <c r="B16" i="2"/>
  <c r="B18" i="2"/>
  <c r="B20" i="2"/>
  <c r="B22" i="2"/>
  <c r="B24" i="2"/>
  <c r="B26" i="2"/>
  <c r="B28" i="2"/>
  <c r="B30" i="2"/>
  <c r="B32" i="2"/>
  <c r="B34" i="2"/>
  <c r="B36" i="2"/>
  <c r="A4" i="2"/>
  <c r="A6" i="2"/>
  <c r="A8" i="2"/>
  <c r="A10" i="2"/>
  <c r="A12" i="2"/>
  <c r="A14" i="2"/>
  <c r="A16" i="2"/>
  <c r="A18" i="2"/>
  <c r="A20" i="2"/>
  <c r="A22" i="2"/>
  <c r="A24" i="2"/>
  <c r="A26" i="2"/>
  <c r="A28" i="2"/>
  <c r="A30" i="2"/>
  <c r="A32" i="2"/>
  <c r="A34" i="2"/>
  <c r="A36" i="2"/>
  <c r="S35" i="2"/>
  <c r="R35" i="2"/>
  <c r="Q35" i="2"/>
  <c r="P35" i="2"/>
  <c r="O35" i="2"/>
  <c r="P33" i="2"/>
  <c r="O33" i="2"/>
  <c r="M30" i="2"/>
  <c r="M31" i="2"/>
  <c r="O29" i="2"/>
  <c r="L25" i="2"/>
  <c r="L26" i="2"/>
  <c r="L27" i="2"/>
  <c r="L28" i="2"/>
  <c r="L29" i="2"/>
  <c r="M27" i="2"/>
  <c r="K25" i="2"/>
  <c r="K26" i="2"/>
  <c r="K27" i="2"/>
  <c r="X25" i="2"/>
  <c r="W25" i="2"/>
  <c r="V25" i="2"/>
  <c r="U25" i="2"/>
  <c r="T25" i="2"/>
  <c r="S25" i="2"/>
  <c r="R25" i="2"/>
  <c r="Q25" i="2"/>
  <c r="P25" i="2"/>
  <c r="O25" i="2"/>
  <c r="N25" i="2"/>
  <c r="M25" i="2"/>
  <c r="J25" i="2"/>
  <c r="M24" i="2"/>
  <c r="L24" i="2"/>
  <c r="K24" i="2"/>
  <c r="J24" i="2"/>
  <c r="I23" i="2"/>
</calcChain>
</file>

<file path=xl/sharedStrings.xml><?xml version="1.0" encoding="utf-8"?>
<sst xmlns="http://schemas.openxmlformats.org/spreadsheetml/2006/main" count="314" uniqueCount="236">
  <si>
    <t>fyear</t>
  </si>
  <si>
    <t>fmonth</t>
  </si>
  <si>
    <t>y1996</t>
  </si>
  <si>
    <t>y1997</t>
  </si>
  <si>
    <t>y1998</t>
  </si>
  <si>
    <t>y1999</t>
  </si>
  <si>
    <t>y2000</t>
  </si>
  <si>
    <t>y2001</t>
  </si>
  <si>
    <t>y2002</t>
  </si>
  <si>
    <t>y2003</t>
  </si>
  <si>
    <t>y2004</t>
  </si>
  <si>
    <t>y2005</t>
  </si>
  <si>
    <t>y2006</t>
  </si>
  <si>
    <t>y2007</t>
  </si>
  <si>
    <t>y2008</t>
  </si>
  <si>
    <t>y2009</t>
  </si>
  <si>
    <t>y2010</t>
  </si>
  <si>
    <t>y2011</t>
  </si>
  <si>
    <t>y2012</t>
  </si>
  <si>
    <t>y2013</t>
  </si>
  <si>
    <t>y2014</t>
  </si>
  <si>
    <t>y2015</t>
  </si>
  <si>
    <t>y2016</t>
  </si>
  <si>
    <t>y2017</t>
  </si>
  <si>
    <t>y2018</t>
  </si>
  <si>
    <t>y2019</t>
  </si>
  <si>
    <t>y2020</t>
  </si>
  <si>
    <t>y2021</t>
  </si>
  <si>
    <t>y2022</t>
  </si>
  <si>
    <t>y2023</t>
  </si>
  <si>
    <t>Japan</t>
  </si>
  <si>
    <t>U.S. (1933)</t>
  </si>
  <si>
    <t>Expected inflation pre-policy</t>
  </si>
  <si>
    <t>Japan-source</t>
  </si>
  <si>
    <t>U.S. source</t>
  </si>
  <si>
    <t>Nominal rates pre-policy</t>
  </si>
  <si>
    <t>October 2012 average 10-yr gov. bond</t>
  </si>
  <si>
    <t>Expected inflation post-policy</t>
  </si>
  <si>
    <t>Nominal rates post-policy</t>
  </si>
  <si>
    <t>October 2012 average 10-yr inflation swap</t>
  </si>
  <si>
    <t>October 2013 average 10-yr inflation swap</t>
  </si>
  <si>
    <t>Ex ante r pre-policy</t>
  </si>
  <si>
    <t>Ex ante r post-policy</t>
  </si>
  <si>
    <t>October 2013 average 10-yr gov. bond</t>
  </si>
  <si>
    <t>dr</t>
  </si>
  <si>
    <t>Y levels</t>
  </si>
  <si>
    <t>10/12 consensus forecast, 2012=100,</t>
  </si>
  <si>
    <t>expected y in 2022 pre-policy</t>
  </si>
  <si>
    <t>expected y in 2022 post-policy</t>
  </si>
  <si>
    <t>10/13 consensus forecast, 2012=100,</t>
  </si>
  <si>
    <t>dY</t>
  </si>
  <si>
    <t>dY/dr</t>
  </si>
  <si>
    <t>LTGOVTBD</t>
  </si>
  <si>
    <t>observation_date</t>
  </si>
  <si>
    <t>Frequency: Monthly</t>
  </si>
  <si>
    <t>Long-Term U.S. Government Securities (DISCONTINUED SERIES) (LTGOVTBD), Percent, Monthly, Not Seasonally Adjusted</t>
  </si>
  <si>
    <t>Federal Reserve Bank of St. Louis</t>
  </si>
  <si>
    <t>Economic Research Division</t>
  </si>
  <si>
    <t>Help: http://research.stlouisfed.org/fred2/help-faq</t>
  </si>
  <si>
    <t>Link: http://research.stlouisfed.org/fred2</t>
  </si>
  <si>
    <t>Federal Reserve Economic Data</t>
  </si>
  <si>
    <t>FRED Graph Observations</t>
  </si>
  <si>
    <t>Hamilton (1992), table 7, ave. expected inflation in 1932.</t>
  </si>
  <si>
    <t>Long-term gov. bond rate in 1932.</t>
  </si>
  <si>
    <t>Long term gov. bond rate May 1933 through April 1934.</t>
  </si>
  <si>
    <t>Hamilton (1992), table 7, ave. expected inflation in May 1933 through April 1934.</t>
  </si>
  <si>
    <t>Assume output was supposed to permanently remain at 1933 level (1933=100)</t>
  </si>
  <si>
    <t>Output in 1940 (1933=100).</t>
  </si>
  <si>
    <t>Table 1.1.6A. Real Gross Domestic Product, Chained (1937) Dollars</t>
  </si>
  <si>
    <t>[Billions of chained (1937) dollars]</t>
  </si>
  <si>
    <t>Bureau of Economic Analysis</t>
  </si>
  <si>
    <t>Last Revised on: August 07, 2013</t>
  </si>
  <si>
    <t>Line</t>
  </si>
  <si>
    <t> 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</si>
  <si>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</si>
  <si>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</si>
  <si>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</si>
  <si>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</si>
  <si>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</si>
  <si>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</si>
  <si>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</si>
  <si>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</si>
  <si>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</si>
  <si>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</si>
  <si>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</si>
  <si>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</si>
  <si>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</si>
  <si>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</si>
  <si>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</si>
  <si>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</si>
  <si>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</si>
  <si>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</si>
  <si>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</si>
  <si>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</t>
  </si>
  <si>
    <t xml:space="preserve">    Gross domestic product</t>
  </si>
  <si>
    <t>2</t>
  </si>
  <si>
    <t>Personal consumption expenditures</t>
  </si>
  <si>
    <t>3</t>
  </si>
  <si>
    <t xml:space="preserve">  Goods</t>
  </si>
  <si>
    <t>4</t>
  </si>
  <si>
    <t xml:space="preserve">    Durable goods</t>
  </si>
  <si>
    <t>5</t>
  </si>
  <si>
    <t xml:space="preserve">    Nondurable goods</t>
  </si>
  <si>
    <t>6</t>
  </si>
  <si>
    <t xml:space="preserve">  Services</t>
  </si>
  <si>
    <t>7</t>
  </si>
  <si>
    <t>Gross private domestic investment</t>
  </si>
  <si>
    <t>8</t>
  </si>
  <si>
    <t xml:space="preserve">  Fixed investment</t>
  </si>
  <si>
    <t>9</t>
  </si>
  <si>
    <t xml:space="preserve">    Nonresidential</t>
  </si>
  <si>
    <t>10</t>
  </si>
  <si>
    <t xml:space="preserve">      Structures</t>
  </si>
  <si>
    <t>11</t>
  </si>
  <si>
    <t xml:space="preserve">      Equipment</t>
  </si>
  <si>
    <t>12</t>
  </si>
  <si>
    <t xml:space="preserve">      Intellectual property products</t>
  </si>
  <si>
    <t>13</t>
  </si>
  <si>
    <t xml:space="preserve">    Residential</t>
  </si>
  <si>
    <t>14</t>
  </si>
  <si>
    <t xml:space="preserve">  Change in private inventories</t>
  </si>
  <si>
    <t>15</t>
  </si>
  <si>
    <t>Net exports of goods and services</t>
  </si>
  <si>
    <t>16</t>
  </si>
  <si>
    <t xml:space="preserve">  Exports</t>
  </si>
  <si>
    <t>17</t>
  </si>
  <si>
    <t xml:space="preserve">    Goods</t>
  </si>
  <si>
    <t>18</t>
  </si>
  <si>
    <t xml:space="preserve">    Services</t>
  </si>
  <si>
    <t>19</t>
  </si>
  <si>
    <t xml:space="preserve">  Imports</t>
  </si>
  <si>
    <t>20</t>
  </si>
  <si>
    <t>21</t>
  </si>
  <si>
    <t>22</t>
  </si>
  <si>
    <t>Government consumption expenditures and gross investment</t>
  </si>
  <si>
    <t>23</t>
  </si>
  <si>
    <t xml:space="preserve">  Federal</t>
  </si>
  <si>
    <t>24</t>
  </si>
  <si>
    <t xml:space="preserve">    National defense</t>
  </si>
  <si>
    <t>25</t>
  </si>
  <si>
    <t xml:space="preserve">    Nondefense</t>
  </si>
  <si>
    <t>26</t>
  </si>
  <si>
    <t xml:space="preserve">  State and local</t>
  </si>
  <si>
    <t>27</t>
  </si>
  <si>
    <t>Residual</t>
  </si>
  <si>
    <t>Legend / Footnotes:</t>
  </si>
  <si>
    <t>Note. Chained (1937) dollar series are calculated as the product of the chain-type quantity index rebased with the reference year 1937 equal to 100 and of the 1937 current-dollar value of the corresponding series, divided by 100.  Because the formula for the chain-type quantity indexes uses weights of more than one period, the corresponding chained-dollar estimates are usually not additive.  The residual line is the difference between the first line and the sum of the most detailed lines.</t>
  </si>
  <si>
    <t>Means that for every long-run 1 percentage point fall in the real interest rate, output rises by 4 percent in in the long-run.</t>
  </si>
  <si>
    <t>Means that for every long-run 1 percentage point fall in the real interest rate, output rises by 8 percent in in the long-run.</t>
  </si>
  <si>
    <t>U.S., scenario A</t>
  </si>
  <si>
    <t>U.S., C</t>
  </si>
  <si>
    <t>U.S., B</t>
  </si>
  <si>
    <t>U.S. source, B</t>
  </si>
  <si>
    <t>U.S. source, A</t>
  </si>
  <si>
    <t>U.S. source, C</t>
  </si>
  <si>
    <t>Output in 1939 (1932=100).</t>
  </si>
  <si>
    <t>1932=100</t>
  </si>
  <si>
    <t>CPIAUCNS</t>
  </si>
  <si>
    <t>Frequency: Annual</t>
  </si>
  <si>
    <t>Consumer Price Index for All Urban Consumers: All Items (CPIAUCNS), Index 1982-84=100, Annual, Not Seasonally Adjusted</t>
  </si>
  <si>
    <t>Suppose output continued to decline at 1932 rate.</t>
  </si>
  <si>
    <t>1932 Y growth</t>
  </si>
  <si>
    <t>Flat output assump.</t>
  </si>
  <si>
    <t>Assumption.</t>
  </si>
  <si>
    <t>VAR</t>
  </si>
  <si>
    <t>Actual inflation 1934-39;</t>
  </si>
  <si>
    <t>VALUE</t>
  </si>
  <si>
    <t>DATE</t>
  </si>
  <si>
    <t>NBER Indicator: m13033a</t>
  </si>
  <si>
    <t/>
  </si>
  <si>
    <t>http://www.nber.org/databases/macrohistory/contents/chapter13.html.</t>
  </si>
  <si>
    <t>13 at</t>
  </si>
  <si>
    <t>This NBER data series m13033a appears on the NBER website in Chapter</t>
  </si>
  <si>
    <t>Current Business, March 1939, P. 18, And Following Issues).</t>
  </si>
  <si>
    <t>March 1944 (Checked With U.S. Department Of Commerce, Survey Of</t>
  </si>
  <si>
    <t>Bulletin, December 1938, P. 1045 And Following Monthly Issues Through</t>
  </si>
  <si>
    <t>Also Include Certain Liberty Loan Issues. Source: Federal Reserve</t>
  </si>
  <si>
    <t>Data For 1926-1944, After Twelve Years. Data For 1919-October 15, 1925</t>
  </si>
  <si>
    <t>Exempt Catagory; Data For 1919-1925 Are Callable After Eight Years;</t>
  </si>
  <si>
    <t>Average Of Daily Figures. Data Include Yields In The Partially Tax</t>
  </si>
  <si>
    <t>1919-1944 (2)--Original Data, 1941-1967. Data Were Computed By The</t>
  </si>
  <si>
    <t>Series Is Presented Here As Two Variables--(1)--Original Data,</t>
  </si>
  <si>
    <t>Notes:</t>
  </si>
  <si>
    <t>2012-08-20 8:17 AM CDT</t>
  </si>
  <si>
    <t>Last Updated:</t>
  </si>
  <si>
    <t>1919-01-01 to 1944-02-01</t>
  </si>
  <si>
    <t>Date Range:</t>
  </si>
  <si>
    <t>Percent</t>
  </si>
  <si>
    <t>Units:</t>
  </si>
  <si>
    <t>Average</t>
  </si>
  <si>
    <t>Aggregation Method:</t>
  </si>
  <si>
    <t>Annual</t>
  </si>
  <si>
    <t>Frequency:</t>
  </si>
  <si>
    <t>Not Seasonally Adjusted</t>
  </si>
  <si>
    <t>Seasonal Adjustment:</t>
  </si>
  <si>
    <t>NBER Macrohistory Database (Not a Press Release)</t>
  </si>
  <si>
    <t>Release:</t>
  </si>
  <si>
    <t>National Bureau of Economic Research</t>
  </si>
  <si>
    <t>Source:</t>
  </si>
  <si>
    <t>M1333AUSM156NNBR</t>
  </si>
  <si>
    <t>Series ID:</t>
  </si>
  <si>
    <t>Yield On Long-Term United States Bonds for United States</t>
  </si>
  <si>
    <t>Title:</t>
  </si>
  <si>
    <t>VAR, predicted inflation 1933-1942;</t>
  </si>
  <si>
    <t>10/12 consensus forecast for 2019 Y, 2012=100,</t>
  </si>
  <si>
    <t>10/13 consensus forecast for 2019 Y, 2012=100,</t>
  </si>
  <si>
    <t>Means that for one percentage point fall in the ten year real interest rate, output is 3 percent higher 6 years in the future.</t>
  </si>
  <si>
    <t>Long term gov. bond rate in 1934.</t>
  </si>
  <si>
    <t>Means that for one percentage point fall in the ten year real interest rate, output is 26 percent higher 6 years in the future.</t>
  </si>
  <si>
    <t>Means that for one percentage point fall in the ten year real interest rate, output is 8.5 percent higher 6 years in the future.</t>
  </si>
  <si>
    <t>VAR, expected 10-yr inflation in 1934</t>
  </si>
  <si>
    <t>dr (percentage points)</t>
  </si>
  <si>
    <t>Expected Y in 2019 / 1939 pre-policy</t>
  </si>
  <si>
    <t xml:space="preserve"> (2012 / 1932=100)</t>
  </si>
  <si>
    <t>Expected 10-year inflation pre-policy (%)</t>
  </si>
  <si>
    <t>Nominal 10-year rate pre-policy (%)</t>
  </si>
  <si>
    <r>
      <t xml:space="preserve">Ex ante 10-year </t>
    </r>
    <r>
      <rPr>
        <i/>
        <sz val="12"/>
        <color theme="1"/>
        <rFont val="Calibri"/>
        <scheme val="minor"/>
      </rPr>
      <t>r</t>
    </r>
    <r>
      <rPr>
        <sz val="12"/>
        <color theme="1"/>
        <rFont val="Calibri"/>
        <family val="2"/>
        <scheme val="minor"/>
      </rPr>
      <t xml:space="preserve"> pre-policy (%)</t>
    </r>
  </si>
  <si>
    <t>Expected 10-year inflation post-policy (%)</t>
  </si>
  <si>
    <t>Nominal 10-year rate post-policy (%)</t>
  </si>
  <si>
    <r>
      <t xml:space="preserve">Ex ante 10-year </t>
    </r>
    <r>
      <rPr>
        <i/>
        <sz val="12"/>
        <color theme="1"/>
        <rFont val="Calibri"/>
        <scheme val="minor"/>
      </rPr>
      <t>r</t>
    </r>
    <r>
      <rPr>
        <sz val="12"/>
        <color theme="1"/>
        <rFont val="Calibri"/>
        <family val="2"/>
        <scheme val="minor"/>
      </rPr>
      <t xml:space="preserve"> post-policy (%)</t>
    </r>
  </si>
  <si>
    <t>Means that for one percentage point fall in the ten year real interest rate, output is 15 percent higher 6 years in the future.</t>
  </si>
  <si>
    <t>Expected / Actual Y in 2019 / 1939 post-policy</t>
  </si>
  <si>
    <t>U.S.  dY/dr, scenario A</t>
  </si>
  <si>
    <t>U.S.  dY/dr, scenario B</t>
  </si>
  <si>
    <t>U.S.  dY/dr, scenario C</t>
  </si>
  <si>
    <t>Full credibility dr</t>
  </si>
  <si>
    <t>Actual dr (-0.9)</t>
  </si>
  <si>
    <t>Full credibility dr (-1.8)</t>
  </si>
  <si>
    <t>Japanese dY/dr</t>
  </si>
  <si>
    <t>% Effect of  on 2019 Output (dY)</t>
  </si>
  <si>
    <t>Implied 2019 output</t>
  </si>
  <si>
    <t>Implied annual growth (%)</t>
  </si>
  <si>
    <t>NK model (sigma=1)</t>
  </si>
  <si>
    <t>U.S. 1933, scenario A</t>
  </si>
  <si>
    <t>March 2014 average 10-yr inflation swap</t>
  </si>
  <si>
    <t>March 2014 average 10-yr gov.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</si>
</sst>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0.0%"/>
    <numFmt numFmtId="166" formatCode="yyyy\-mm\-dd"/>
    <numFmt numFmtId="167" formatCode="0.000"/>
    <numFmt numFmtId="168" formatCode="_(* #,##0.0_);_(* \(#,##0.0\);_(* &quot;-&quot;??_);_(@_)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name val="Arial"/>
    </font>
    <font>
      <sz val="13"/>
      <name val="Arial"/>
    </font>
    <font>
      <b/>
      <sz val="10"/>
      <color indexed="9"/>
      <name val="Arial"/>
    </font>
    <font>
      <b/>
      <sz val="10"/>
      <name val="Arial"/>
    </font>
    <font>
      <b/>
      <i/>
      <sz val="15"/>
      <name val="Arial"/>
    </font>
    <font>
      <i/>
      <sz val="10"/>
      <name val="Arial"/>
    </font>
    <font>
      <i/>
      <sz val="12"/>
      <color theme="1"/>
      <name val="Calibri"/>
      <scheme val="minor"/>
    </font>
    <font>
      <u/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6"/>
        <bgColor indexed="23"/>
      </patternFill>
    </fill>
  </fills>
  <borders count="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70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2"/>
    <xf numFmtId="164" fontId="3" fillId="0" borderId="0" xfId="2" applyNumberFormat="1"/>
    <xf numFmtId="164" fontId="3" fillId="2" borderId="0" xfId="2" applyNumberFormat="1" applyFill="1"/>
    <xf numFmtId="164" fontId="3" fillId="3" borderId="0" xfId="2" applyNumberFormat="1" applyFill="1"/>
    <xf numFmtId="0" fontId="3" fillId="2" borderId="0" xfId="2" applyFill="1"/>
    <xf numFmtId="0" fontId="3" fillId="3" borderId="0" xfId="2" applyFill="1"/>
    <xf numFmtId="164" fontId="3" fillId="0" borderId="0" xfId="2" applyNumberFormat="1" applyFill="1"/>
    <xf numFmtId="0" fontId="3" fillId="0" borderId="0" xfId="2" applyFill="1"/>
    <xf numFmtId="2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0" fillId="0" borderId="0" xfId="0" applyAlignment="1">
      <alignment wrapText="1"/>
    </xf>
    <xf numFmtId="10" fontId="0" fillId="0" borderId="0" xfId="1" applyNumberFormat="1" applyFont="1"/>
    <xf numFmtId="2" fontId="3" fillId="0" borderId="0" xfId="2" applyNumberFormat="1" applyFont="1" applyFill="1" applyBorder="1" applyAlignment="1" applyProtection="1"/>
    <xf numFmtId="166" fontId="3" fillId="0" borderId="0" xfId="2" applyNumberFormat="1" applyFont="1" applyFill="1" applyBorder="1" applyAlignment="1" applyProtection="1"/>
    <xf numFmtId="0" fontId="8" fillId="4" borderId="1" xfId="2" applyFont="1" applyFill="1" applyBorder="1" applyAlignment="1">
      <alignment horizontal="center"/>
    </xf>
    <xf numFmtId="0" fontId="9" fillId="0" borderId="0" xfId="2" applyFont="1"/>
    <xf numFmtId="0" fontId="3" fillId="0" borderId="0" xfId="2"/>
    <xf numFmtId="0" fontId="3" fillId="0" borderId="0" xfId="2" applyNumberFormat="1" applyFont="1" applyFill="1" applyBorder="1" applyAlignment="1" applyProtection="1">
      <alignment horizontal="right"/>
    </xf>
    <xf numFmtId="167" fontId="3" fillId="0" borderId="0" xfId="2" applyNumberFormat="1" applyFont="1" applyFill="1" applyBorder="1" applyAlignment="1" applyProtection="1"/>
    <xf numFmtId="165" fontId="3" fillId="0" borderId="0" xfId="1" applyNumberFormat="1" applyFont="1"/>
    <xf numFmtId="165" fontId="3" fillId="0" borderId="0" xfId="2" applyNumberFormat="1"/>
    <xf numFmtId="0" fontId="0" fillId="0" borderId="2" xfId="0" applyBorder="1"/>
    <xf numFmtId="0" fontId="0" fillId="0" borderId="3" xfId="0" applyBorder="1"/>
    <xf numFmtId="43" fontId="3" fillId="0" borderId="0" xfId="43" applyFont="1"/>
    <xf numFmtId="0" fontId="3" fillId="0" borderId="0" xfId="2" applyNumberFormat="1" applyFont="1" applyFill="1" applyBorder="1" applyAlignment="1" applyProtection="1">
      <alignment horizontal="left"/>
    </xf>
    <xf numFmtId="0" fontId="0" fillId="0" borderId="2" xfId="0" applyFill="1" applyBorder="1"/>
    <xf numFmtId="164" fontId="0" fillId="0" borderId="0" xfId="43" applyNumberFormat="1" applyFont="1"/>
    <xf numFmtId="164" fontId="0" fillId="0" borderId="3" xfId="0" applyNumberFormat="1" applyBorder="1"/>
    <xf numFmtId="10" fontId="3" fillId="0" borderId="0" xfId="1" applyNumberFormat="1" applyFont="1"/>
    <xf numFmtId="0" fontId="0" fillId="0" borderId="0" xfId="0" applyBorder="1"/>
    <xf numFmtId="164" fontId="0" fillId="0" borderId="0" xfId="0" applyNumberFormat="1" applyBorder="1"/>
    <xf numFmtId="0" fontId="0" fillId="0" borderId="0" xfId="0" applyFill="1" applyBorder="1"/>
    <xf numFmtId="0" fontId="13" fillId="0" borderId="0" xfId="0" applyFont="1" applyFill="1" applyBorder="1"/>
    <xf numFmtId="0" fontId="0" fillId="0" borderId="0" xfId="0" applyFont="1"/>
    <xf numFmtId="0" fontId="13" fillId="0" borderId="0" xfId="0" applyFont="1"/>
    <xf numFmtId="0" fontId="13" fillId="0" borderId="2" xfId="0" applyFont="1" applyBorder="1"/>
    <xf numFmtId="0" fontId="0" fillId="0" borderId="0" xfId="0" applyFont="1" applyFill="1" applyBorder="1"/>
    <xf numFmtId="168" fontId="0" fillId="0" borderId="0" xfId="43" applyNumberFormat="1" applyFont="1"/>
    <xf numFmtId="167" fontId="0" fillId="0" borderId="0" xfId="43" applyNumberFormat="1" applyFont="1"/>
    <xf numFmtId="0" fontId="0" fillId="0" borderId="3" xfId="0" applyFill="1" applyBorder="1"/>
    <xf numFmtId="168" fontId="0" fillId="0" borderId="3" xfId="43" applyNumberFormat="1" applyFont="1" applyBorder="1"/>
    <xf numFmtId="168" fontId="0" fillId="0" borderId="0" xfId="43" applyNumberFormat="1" applyFont="1" applyBorder="1"/>
    <xf numFmtId="0" fontId="11" fillId="0" borderId="0" xfId="2" applyFont="1" applyAlignment="1">
      <alignment wrapText="1"/>
    </xf>
    <xf numFmtId="0" fontId="3" fillId="0" borderId="0" xfId="2"/>
    <xf numFmtId="0" fontId="6" fillId="0" borderId="0" xfId="2" applyFont="1"/>
    <xf numFmtId="0" fontId="7" fillId="0" borderId="0" xfId="2" applyFont="1"/>
    <xf numFmtId="0" fontId="10" fillId="0" borderId="0" xfId="2" applyFont="1" applyAlignment="1">
      <alignment wrapText="1"/>
    </xf>
    <xf numFmtId="164" fontId="0" fillId="0" borderId="3" xfId="43" applyNumberFormat="1" applyFont="1" applyBorder="1"/>
  </cellXfs>
  <cellStyles count="170">
    <cellStyle name="Comma" xfId="43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externalLink" Target="externalLinks/externalLink1.xml"/><Relationship Id="rId1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ensus/japan%20extende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nual GDP"/>
      <sheetName val="Annual CPI"/>
      <sheetName val="Annual Consumption"/>
      <sheetName val="Annual Business Investment"/>
      <sheetName val="Annual Current Account Balance"/>
      <sheetName val="Annual 10-yr yield"/>
      <sheetName val="check (ignore)"/>
      <sheetName val="Annual"/>
      <sheetName val="CPI Annual"/>
      <sheetName val="longterm"/>
      <sheetName val="Consumption LT"/>
      <sheetName val="Consumer Prices LT"/>
      <sheetName val="GDP LT"/>
      <sheetName val="Business Investment LT"/>
      <sheetName val="IP LT"/>
      <sheetName val="GDP Y-o-Y"/>
      <sheetName val="GDP Q-o-Q"/>
      <sheetName val="Consumption Y-o-Y"/>
      <sheetName val="Consumption Q-o-Q"/>
      <sheetName val="Industrial Production"/>
      <sheetName val="Consumer Prices"/>
      <sheetName val="Short-Term Interest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B7">
            <v>1.5</v>
          </cell>
          <cell r="C7">
            <v>2.7</v>
          </cell>
          <cell r="D7">
            <v>1.9</v>
          </cell>
          <cell r="E7">
            <v>2.2000000000000002</v>
          </cell>
          <cell r="F7">
            <v>2</v>
          </cell>
          <cell r="G7">
            <v>1.9</v>
          </cell>
          <cell r="H7">
            <v>2</v>
          </cell>
          <cell r="I7">
            <v>1.6</v>
          </cell>
          <cell r="J7">
            <v>1.8</v>
          </cell>
          <cell r="K7">
            <v>2</v>
          </cell>
          <cell r="L7">
            <v>1.7</v>
          </cell>
          <cell r="M7">
            <v>1.7</v>
          </cell>
          <cell r="N7">
            <v>1.7</v>
          </cell>
          <cell r="O7">
            <v>1.7</v>
          </cell>
          <cell r="P7">
            <v>1.7</v>
          </cell>
        </row>
        <row r="17">
          <cell r="G17">
            <v>-1.1000000000000001</v>
          </cell>
          <cell r="H17">
            <v>-5.5</v>
          </cell>
          <cell r="I17">
            <v>4.5999999999999996</v>
          </cell>
          <cell r="J17">
            <v>-0.7</v>
          </cell>
          <cell r="K17">
            <v>2.2999999999999998</v>
          </cell>
          <cell r="L17">
            <v>1.3</v>
          </cell>
          <cell r="M17">
            <v>0.7</v>
          </cell>
          <cell r="N17">
            <v>1</v>
          </cell>
          <cell r="O17">
            <v>0.9</v>
          </cell>
          <cell r="P17">
            <v>1.1000000000000001</v>
          </cell>
          <cell r="Q17">
            <v>0.9</v>
          </cell>
          <cell r="R17">
            <v>0.9</v>
          </cell>
          <cell r="S17">
            <v>0.9</v>
          </cell>
          <cell r="T17">
            <v>0.9</v>
          </cell>
          <cell r="U17">
            <v>0.9</v>
          </cell>
        </row>
        <row r="18">
          <cell r="H18">
            <v>-5.5</v>
          </cell>
          <cell r="I18">
            <v>4.7</v>
          </cell>
          <cell r="J18">
            <v>-0.5</v>
          </cell>
          <cell r="K18">
            <v>2</v>
          </cell>
          <cell r="L18">
            <v>1.3</v>
          </cell>
          <cell r="M18">
            <v>1.3</v>
          </cell>
          <cell r="N18">
            <v>0.9</v>
          </cell>
          <cell r="O18">
            <v>1</v>
          </cell>
          <cell r="P18">
            <v>1.2</v>
          </cell>
          <cell r="Q18">
            <v>1.1000000000000001</v>
          </cell>
          <cell r="R18">
            <v>0.8</v>
          </cell>
          <cell r="S18">
            <v>0.8</v>
          </cell>
          <cell r="T18">
            <v>0.8</v>
          </cell>
          <cell r="U18">
            <v>0.8</v>
          </cell>
          <cell r="V18">
            <v>0.8</v>
          </cell>
        </row>
        <row r="19">
          <cell r="H19">
            <v>-5.5</v>
          </cell>
          <cell r="I19">
            <v>4.7</v>
          </cell>
          <cell r="J19">
            <v>-0.5</v>
          </cell>
          <cell r="K19">
            <v>2</v>
          </cell>
          <cell r="L19">
            <v>1.9</v>
          </cell>
          <cell r="M19">
            <v>1.7</v>
          </cell>
          <cell r="N19">
            <v>1.2</v>
          </cell>
          <cell r="O19">
            <v>1.1000000000000001</v>
          </cell>
          <cell r="P19">
            <v>1.2</v>
          </cell>
          <cell r="Q19">
            <v>1.4</v>
          </cell>
          <cell r="R19">
            <v>1.1000000000000001</v>
          </cell>
          <cell r="S19">
            <v>1.1000000000000001</v>
          </cell>
          <cell r="T19">
            <v>1.1000000000000001</v>
          </cell>
          <cell r="U19">
            <v>1.1000000000000001</v>
          </cell>
          <cell r="V19">
            <v>1.1000000000000001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="150" zoomScaleNormal="150" zoomScalePageLayoutView="15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0" sqref="E10"/>
    </sheetView>
  </sheetViews>
  <sheetFormatPr baseColWidth="10" defaultRowHeight="15" x14ac:dyDescent="0"/>
  <cols>
    <col min="1" max="1" width="35.1640625" customWidth="1"/>
    <col min="2" max="2" width="27.33203125" bestFit="1" customWidth="1"/>
    <col min="3" max="3" width="16.6640625" customWidth="1"/>
    <col min="4" max="6" width="15" customWidth="1"/>
    <col min="7" max="7" width="45.5" customWidth="1"/>
    <col min="8" max="8" width="23.33203125" customWidth="1"/>
    <col min="9" max="9" width="31" customWidth="1"/>
    <col min="10" max="10" width="19" customWidth="1"/>
  </cols>
  <sheetData>
    <row r="1" spans="1:10">
      <c r="A1" s="23"/>
      <c r="B1" s="23" t="s">
        <v>30</v>
      </c>
      <c r="C1" s="23" t="s">
        <v>233</v>
      </c>
      <c r="D1" s="23" t="s">
        <v>151</v>
      </c>
      <c r="E1" s="27" t="s">
        <v>150</v>
      </c>
      <c r="F1" s="33"/>
      <c r="G1" t="s">
        <v>33</v>
      </c>
      <c r="H1" t="s">
        <v>153</v>
      </c>
      <c r="I1" t="s">
        <v>152</v>
      </c>
      <c r="J1" t="s">
        <v>154</v>
      </c>
    </row>
    <row r="2" spans="1:10">
      <c r="A2" t="s">
        <v>214</v>
      </c>
      <c r="B2" s="28">
        <f>0.34</f>
        <v>0.34</v>
      </c>
      <c r="C2" s="28">
        <v>0</v>
      </c>
      <c r="D2" s="28">
        <f>-0.0232*100</f>
        <v>-2.3199999999999998</v>
      </c>
      <c r="E2" s="28">
        <f>D2</f>
        <v>-2.3199999999999998</v>
      </c>
      <c r="F2" s="28"/>
      <c r="G2" t="s">
        <v>39</v>
      </c>
      <c r="H2" t="s">
        <v>163</v>
      </c>
      <c r="I2" t="s">
        <v>203</v>
      </c>
    </row>
    <row r="3" spans="1:10" ht="30">
      <c r="A3" t="s">
        <v>215</v>
      </c>
      <c r="B3" s="28">
        <f>0.77</f>
        <v>0.77</v>
      </c>
      <c r="C3" s="28">
        <f>'alternative nominal rate'!B41</f>
        <v>3.68</v>
      </c>
      <c r="D3" s="28">
        <f>C3</f>
        <v>3.68</v>
      </c>
      <c r="E3" s="28">
        <f>D3</f>
        <v>3.68</v>
      </c>
      <c r="F3" s="28"/>
      <c r="G3" t="s">
        <v>36</v>
      </c>
      <c r="H3" s="12" t="s">
        <v>63</v>
      </c>
    </row>
    <row r="4" spans="1:10">
      <c r="A4" t="s">
        <v>216</v>
      </c>
      <c r="B4" s="28">
        <f>B3-B2</f>
        <v>0.43</v>
      </c>
      <c r="C4" s="28">
        <f>C3-C2</f>
        <v>3.68</v>
      </c>
      <c r="D4" s="28">
        <f>D3-D2</f>
        <v>6</v>
      </c>
      <c r="E4" s="28">
        <f>E3-E2</f>
        <v>6</v>
      </c>
      <c r="F4" s="28"/>
    </row>
    <row r="5" spans="1:10">
      <c r="B5" s="28"/>
      <c r="C5" s="28"/>
      <c r="D5" s="28"/>
      <c r="E5" s="28"/>
      <c r="F5" s="28"/>
    </row>
    <row r="6" spans="1:10">
      <c r="A6" t="s">
        <v>217</v>
      </c>
      <c r="B6" s="28">
        <v>1.24</v>
      </c>
      <c r="C6" s="28">
        <f>100*AVERAGE(cpi!C33:C38)</f>
        <v>1.2436162511265538</v>
      </c>
      <c r="D6" s="28">
        <f>C6</f>
        <v>1.2436162511265538</v>
      </c>
      <c r="E6" s="28">
        <f>100*-0.0053</f>
        <v>-0.53</v>
      </c>
      <c r="F6" s="28"/>
      <c r="G6" t="s">
        <v>234</v>
      </c>
      <c r="H6" s="12" t="s">
        <v>165</v>
      </c>
      <c r="I6" s="12"/>
      <c r="J6" t="s">
        <v>210</v>
      </c>
    </row>
    <row r="7" spans="1:10" ht="30">
      <c r="A7" t="s">
        <v>218</v>
      </c>
      <c r="B7" s="28">
        <v>0.61985714285714277</v>
      </c>
      <c r="C7" s="28">
        <f>'alternative nominal rate'!B43</f>
        <v>3.12</v>
      </c>
      <c r="D7" s="28">
        <f>C7</f>
        <v>3.12</v>
      </c>
      <c r="E7" s="28">
        <f>D7</f>
        <v>3.12</v>
      </c>
      <c r="F7" s="28"/>
      <c r="G7" t="s">
        <v>235</v>
      </c>
      <c r="H7" s="12" t="s">
        <v>207</v>
      </c>
    </row>
    <row r="8" spans="1:10">
      <c r="A8" t="s">
        <v>219</v>
      </c>
      <c r="B8" s="28">
        <f>B7-B6</f>
        <v>-0.62014285714285722</v>
      </c>
      <c r="C8" s="28">
        <f>C7-C6</f>
        <v>1.8763837488734463</v>
      </c>
      <c r="D8" s="28">
        <f>D7-D6</f>
        <v>1.8763837488734463</v>
      </c>
      <c r="E8" s="28">
        <f>E7-E6</f>
        <v>3.6500000000000004</v>
      </c>
      <c r="F8" s="28"/>
    </row>
    <row r="9" spans="1:10">
      <c r="B9" s="28"/>
      <c r="C9" s="28"/>
      <c r="D9" s="28"/>
      <c r="E9" s="28"/>
      <c r="F9" s="28"/>
    </row>
    <row r="10" spans="1:10">
      <c r="A10" s="24" t="s">
        <v>211</v>
      </c>
      <c r="B10" s="49">
        <f>B8-B4</f>
        <v>-1.0501428571428573</v>
      </c>
      <c r="C10" s="49">
        <f>C8-C4</f>
        <v>-1.8036162511265539</v>
      </c>
      <c r="D10" s="49">
        <f>D8-D4</f>
        <v>-4.1236162511265535</v>
      </c>
      <c r="E10" s="49">
        <f>E8-E4</f>
        <v>-2.3499999999999996</v>
      </c>
      <c r="F10" s="28"/>
    </row>
    <row r="11" spans="1:10">
      <c r="B11" s="28"/>
      <c r="C11" s="28"/>
      <c r="D11" s="28"/>
      <c r="E11" s="28"/>
      <c r="F11" s="28"/>
    </row>
    <row r="12" spans="1:10">
      <c r="B12" s="28"/>
      <c r="C12" s="28"/>
      <c r="D12" s="28"/>
      <c r="E12" s="28"/>
      <c r="F12" s="28"/>
    </row>
    <row r="13" spans="1:10">
      <c r="B13" s="28"/>
      <c r="C13" s="28"/>
      <c r="D13" s="28"/>
      <c r="E13" s="28"/>
      <c r="F13" s="28"/>
    </row>
    <row r="14" spans="1:10">
      <c r="A14" t="s">
        <v>212</v>
      </c>
      <c r="B14" s="28">
        <f>'Annual GDP'!Z40</f>
        <v>107.00028735263878</v>
      </c>
      <c r="C14" s="28">
        <v>100</v>
      </c>
      <c r="D14" s="28">
        <v>109.1</v>
      </c>
      <c r="E14" s="28">
        <v>109.1</v>
      </c>
      <c r="F14" s="28"/>
      <c r="G14" t="s">
        <v>204</v>
      </c>
      <c r="H14" s="12" t="s">
        <v>162</v>
      </c>
      <c r="I14" s="12" t="s">
        <v>164</v>
      </c>
    </row>
    <row r="15" spans="1:10">
      <c r="A15" t="s">
        <v>213</v>
      </c>
      <c r="B15" s="28"/>
      <c r="C15" s="28"/>
      <c r="D15" s="28"/>
      <c r="E15" s="28"/>
      <c r="F15" s="28"/>
      <c r="H15" s="12"/>
      <c r="I15" s="12"/>
    </row>
    <row r="16" spans="1:10">
      <c r="A16" t="s">
        <v>221</v>
      </c>
      <c r="B16" s="28">
        <f>'Annual GDP'!Z42</f>
        <v>110.00094803676357</v>
      </c>
      <c r="C16" s="28">
        <f>'NIPA 1.1.6A'!M38</f>
        <v>147.56838905775075</v>
      </c>
      <c r="D16" s="28">
        <f>C16</f>
        <v>147.56838905775075</v>
      </c>
      <c r="E16" s="28">
        <f>D16</f>
        <v>147.56838905775075</v>
      </c>
      <c r="F16" s="28"/>
      <c r="G16" t="s">
        <v>205</v>
      </c>
      <c r="H16" t="s">
        <v>155</v>
      </c>
    </row>
    <row r="17" spans="1:10">
      <c r="B17" s="28"/>
      <c r="C17" s="28"/>
      <c r="D17" s="28"/>
      <c r="E17" s="28"/>
      <c r="F17" s="28"/>
    </row>
    <row r="18" spans="1:10">
      <c r="A18" t="s">
        <v>50</v>
      </c>
      <c r="B18" s="28">
        <f>100*(B16/B14-1)</f>
        <v>2.804348248370192</v>
      </c>
      <c r="C18" s="28">
        <f>100*(C16/C14-1)</f>
        <v>47.568389057750757</v>
      </c>
      <c r="D18" s="28">
        <f>100*(D16/D14-1)</f>
        <v>35.259751656966777</v>
      </c>
      <c r="E18" s="28">
        <f>100*(E16/E14-1)</f>
        <v>35.259751656966777</v>
      </c>
      <c r="F18" s="28"/>
    </row>
    <row r="19" spans="1:10">
      <c r="B19" s="10"/>
      <c r="C19" s="10"/>
      <c r="D19" s="10"/>
      <c r="E19" s="10"/>
      <c r="F19" s="10"/>
    </row>
    <row r="20" spans="1:10" ht="90">
      <c r="A20" s="24" t="s">
        <v>51</v>
      </c>
      <c r="B20" s="29">
        <f>B18/B10</f>
        <v>-2.6704445298042909</v>
      </c>
      <c r="C20" s="29">
        <f t="shared" ref="C20:E20" si="0">C18/C10</f>
        <v>-26.373896901870971</v>
      </c>
      <c r="D20" s="29">
        <f t="shared" si="0"/>
        <v>-8.5506869479753291</v>
      </c>
      <c r="E20" s="29">
        <f t="shared" si="0"/>
        <v>-15.00414964126246</v>
      </c>
      <c r="F20" s="32"/>
      <c r="G20" s="12" t="s">
        <v>206</v>
      </c>
      <c r="H20" s="12" t="s">
        <v>208</v>
      </c>
      <c r="I20" s="12" t="s">
        <v>209</v>
      </c>
      <c r="J20" s="12" t="s">
        <v>220</v>
      </c>
    </row>
    <row r="21" spans="1:10">
      <c r="A21" s="31"/>
      <c r="B21" s="32"/>
      <c r="C21" s="32"/>
      <c r="D21" s="32"/>
      <c r="E21" s="32"/>
      <c r="F21" s="32"/>
      <c r="G21" s="12"/>
      <c r="H21" s="12"/>
      <c r="I21" s="12"/>
      <c r="J21" s="12"/>
    </row>
    <row r="22" spans="1:10">
      <c r="B22" s="32"/>
      <c r="C22" s="32"/>
      <c r="D22" s="32"/>
      <c r="E22" s="32"/>
      <c r="F22" s="32"/>
      <c r="G22" s="12"/>
      <c r="H22" s="12"/>
      <c r="I22" s="12"/>
      <c r="J22" s="12"/>
    </row>
    <row r="23" spans="1:10">
      <c r="B23" s="32"/>
      <c r="C23" s="32"/>
      <c r="D23" s="32"/>
      <c r="E23" s="32"/>
      <c r="F23" s="32"/>
      <c r="G23" s="12"/>
      <c r="H23" s="12"/>
      <c r="I23" s="12"/>
      <c r="J23" s="12"/>
    </row>
    <row r="29" spans="1:10">
      <c r="A29" s="37"/>
      <c r="B29" s="23" t="s">
        <v>229</v>
      </c>
      <c r="C29" s="23" t="s">
        <v>231</v>
      </c>
      <c r="E29" t="s">
        <v>230</v>
      </c>
    </row>
    <row r="30" spans="1:10">
      <c r="A30" s="33"/>
    </row>
    <row r="31" spans="1:10">
      <c r="A31" s="34" t="s">
        <v>226</v>
      </c>
    </row>
    <row r="32" spans="1:10">
      <c r="A32" s="38" t="s">
        <v>228</v>
      </c>
      <c r="B32" s="10">
        <f>B18</f>
        <v>2.804348248370192</v>
      </c>
      <c r="C32" s="39">
        <f>100*((E32/100)^(1/7)-1)</f>
        <v>1.3710104386005284</v>
      </c>
      <c r="E32" s="10">
        <f>B16</f>
        <v>110.00094803676357</v>
      </c>
      <c r="F32" s="10"/>
    </row>
    <row r="33" spans="1:6">
      <c r="A33" s="33" t="s">
        <v>222</v>
      </c>
      <c r="B33" s="10">
        <f>B$10*$C$20</f>
        <v>27.696359446521932</v>
      </c>
      <c r="C33" s="39">
        <f t="shared" ref="C33:C36" si="1">100*((E33/100)^(1/7)-1)</f>
        <v>4.5601526385412372</v>
      </c>
      <c r="E33" s="10">
        <f>B$14*B33/100+B$14</f>
        <v>136.63547154663695</v>
      </c>
      <c r="F33" s="10"/>
    </row>
    <row r="34" spans="1:6">
      <c r="A34" s="33" t="s">
        <v>223</v>
      </c>
      <c r="B34" s="10">
        <f>B$10*$D$20</f>
        <v>8.9794428220809497</v>
      </c>
      <c r="C34" s="39">
        <f t="shared" si="1"/>
        <v>2.219273408748923</v>
      </c>
      <c r="E34" s="10">
        <f>B$14*B34/100+B$14</f>
        <v>116.60831697493128</v>
      </c>
      <c r="F34" s="10"/>
    </row>
    <row r="35" spans="1:6">
      <c r="A35" s="33" t="s">
        <v>224</v>
      </c>
      <c r="B35" s="10">
        <f>B$10*$E$20</f>
        <v>15.756500573274337</v>
      </c>
      <c r="C35" s="39">
        <f t="shared" si="1"/>
        <v>3.1040587531761421</v>
      </c>
      <c r="E35" s="10">
        <f>B$14*B35/100+B$14</f>
        <v>123.85978824276251</v>
      </c>
      <c r="F35" s="10"/>
    </row>
    <row r="36" spans="1:6">
      <c r="A36" s="33" t="s">
        <v>232</v>
      </c>
      <c r="B36" s="10">
        <f>-10*B10</f>
        <v>10.501428571428573</v>
      </c>
      <c r="C36" s="39">
        <f t="shared" si="1"/>
        <v>2.4220024303473808</v>
      </c>
      <c r="E36" s="10">
        <f>B$14*B36/100+B$14</f>
        <v>118.23684610019946</v>
      </c>
      <c r="F36" s="10"/>
    </row>
    <row r="38" spans="1:6">
      <c r="A38" s="36" t="s">
        <v>227</v>
      </c>
    </row>
    <row r="39" spans="1:6">
      <c r="A39" s="35" t="s">
        <v>228</v>
      </c>
      <c r="B39" s="10">
        <f>B20*B50</f>
        <v>4.8068001536477238</v>
      </c>
      <c r="C39" s="39">
        <f t="shared" ref="C39:C43" si="2">100*((E39/100)^(1/7)-1)</f>
        <v>1.6507598534509782</v>
      </c>
      <c r="E39" s="10">
        <f>B$14*(B39/100)+B$14</f>
        <v>112.14357732950893</v>
      </c>
      <c r="F39" s="10"/>
    </row>
    <row r="40" spans="1:6">
      <c r="A40" s="33" t="s">
        <v>222</v>
      </c>
      <c r="B40" s="10">
        <f>$B$50*$C$20</f>
        <v>47.473014423367751</v>
      </c>
      <c r="C40" s="39">
        <f t="shared" si="2"/>
        <v>6.7332277078819391</v>
      </c>
      <c r="E40" s="10">
        <f t="shared" ref="E40:E43" si="3">B$14*B40/100+B$14</f>
        <v>157.79654920060193</v>
      </c>
      <c r="F40" s="10"/>
    </row>
    <row r="41" spans="1:6">
      <c r="A41" s="33" t="s">
        <v>223</v>
      </c>
      <c r="B41" s="10">
        <f>B$50*$D$20</f>
        <v>15.391236506355593</v>
      </c>
      <c r="C41" s="39">
        <f t="shared" si="2"/>
        <v>3.0575186494580242</v>
      </c>
      <c r="E41" s="10">
        <f t="shared" si="3"/>
        <v>123.4689546415635</v>
      </c>
      <c r="F41" s="10"/>
    </row>
    <row r="42" spans="1:6">
      <c r="A42" s="33" t="s">
        <v>224</v>
      </c>
      <c r="B42" s="32">
        <f>B$50*$E$20</f>
        <v>27.007469354272427</v>
      </c>
      <c r="C42" s="43">
        <f t="shared" si="2"/>
        <v>4.4793834173216363</v>
      </c>
      <c r="E42" s="10">
        <f t="shared" si="3"/>
        <v>135.89835716838613</v>
      </c>
      <c r="F42" s="10"/>
    </row>
    <row r="43" spans="1:6">
      <c r="A43" s="41" t="s">
        <v>232</v>
      </c>
      <c r="B43" s="24">
        <f>-10*B50</f>
        <v>18</v>
      </c>
      <c r="C43" s="42">
        <f t="shared" si="2"/>
        <v>3.3871842148384568</v>
      </c>
      <c r="D43" s="24"/>
      <c r="E43" s="10">
        <f t="shared" si="3"/>
        <v>126.26033907611375</v>
      </c>
      <c r="F43" s="10"/>
    </row>
    <row r="50" spans="1:2">
      <c r="A50" t="s">
        <v>225</v>
      </c>
      <c r="B50">
        <v>-1.8</v>
      </c>
    </row>
    <row r="54" spans="1:2">
      <c r="B54">
        <f>-3.3*-1.8</f>
        <v>5.9399999999999995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="150" zoomScaleNormal="150" zoomScalePageLayoutView="15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11" sqref="C11"/>
    </sheetView>
  </sheetViews>
  <sheetFormatPr baseColWidth="10" defaultRowHeight="15" x14ac:dyDescent="0"/>
  <cols>
    <col min="1" max="1" width="35.1640625" customWidth="1"/>
    <col min="2" max="2" width="27.33203125" bestFit="1" customWidth="1"/>
    <col min="3" max="3" width="16.6640625" customWidth="1"/>
    <col min="4" max="5" width="15" customWidth="1"/>
    <col min="6" max="6" width="45.5" customWidth="1"/>
    <col min="7" max="7" width="23.33203125" customWidth="1"/>
    <col min="8" max="8" width="31" customWidth="1"/>
    <col min="9" max="9" width="19" customWidth="1"/>
  </cols>
  <sheetData>
    <row r="1" spans="1:9">
      <c r="A1" s="23"/>
      <c r="B1" s="23" t="s">
        <v>30</v>
      </c>
      <c r="C1" s="23" t="s">
        <v>149</v>
      </c>
      <c r="D1" s="23" t="s">
        <v>151</v>
      </c>
      <c r="E1" s="27" t="s">
        <v>150</v>
      </c>
      <c r="F1" t="s">
        <v>33</v>
      </c>
      <c r="G1" t="s">
        <v>153</v>
      </c>
      <c r="H1" t="s">
        <v>152</v>
      </c>
      <c r="I1" t="s">
        <v>154</v>
      </c>
    </row>
    <row r="2" spans="1:9">
      <c r="A2" t="s">
        <v>214</v>
      </c>
      <c r="B2" s="28">
        <f>0.34</f>
        <v>0.34</v>
      </c>
      <c r="C2" s="28">
        <v>0</v>
      </c>
      <c r="D2" s="28">
        <f>-0.0232*100</f>
        <v>-2.3199999999999998</v>
      </c>
      <c r="E2" s="28">
        <f>D2</f>
        <v>-2.3199999999999998</v>
      </c>
      <c r="F2" t="s">
        <v>39</v>
      </c>
      <c r="G2" t="s">
        <v>163</v>
      </c>
      <c r="H2" t="s">
        <v>203</v>
      </c>
    </row>
    <row r="3" spans="1:9" ht="30">
      <c r="A3" t="s">
        <v>215</v>
      </c>
      <c r="B3" s="28">
        <f>0.77</f>
        <v>0.77</v>
      </c>
      <c r="C3" s="28">
        <f>'alternative nominal rate'!B41</f>
        <v>3.68</v>
      </c>
      <c r="D3" s="28">
        <f>C3</f>
        <v>3.68</v>
      </c>
      <c r="E3" s="28">
        <f>D3</f>
        <v>3.68</v>
      </c>
      <c r="F3" t="s">
        <v>36</v>
      </c>
      <c r="G3" s="12" t="s">
        <v>63</v>
      </c>
    </row>
    <row r="4" spans="1:9">
      <c r="A4" t="s">
        <v>216</v>
      </c>
      <c r="B4" s="28">
        <f>B3-B2</f>
        <v>0.43</v>
      </c>
      <c r="C4" s="28">
        <f>C3-C2</f>
        <v>3.68</v>
      </c>
      <c r="D4" s="28">
        <f>D3-D2</f>
        <v>6</v>
      </c>
      <c r="E4" s="28">
        <f>E3-E2</f>
        <v>6</v>
      </c>
    </row>
    <row r="5" spans="1:9">
      <c r="B5" s="28"/>
      <c r="C5" s="28"/>
      <c r="D5" s="28"/>
      <c r="E5" s="28"/>
    </row>
    <row r="6" spans="1:9">
      <c r="A6" t="s">
        <v>217</v>
      </c>
      <c r="B6" s="28">
        <f>1.05</f>
        <v>1.05</v>
      </c>
      <c r="C6" s="28">
        <f>100*AVERAGE(cpi!C33:C38)</f>
        <v>1.2436162511265538</v>
      </c>
      <c r="D6" s="28">
        <f>C6</f>
        <v>1.2436162511265538</v>
      </c>
      <c r="E6" s="28">
        <f>100*-0.0053</f>
        <v>-0.53</v>
      </c>
      <c r="F6" t="s">
        <v>40</v>
      </c>
      <c r="G6" s="12" t="s">
        <v>165</v>
      </c>
      <c r="H6" s="12"/>
      <c r="I6" t="s">
        <v>210</v>
      </c>
    </row>
    <row r="7" spans="1:9" ht="30">
      <c r="A7" t="s">
        <v>218</v>
      </c>
      <c r="B7" s="28">
        <f>0.63</f>
        <v>0.63</v>
      </c>
      <c r="C7" s="28">
        <f>'alternative nominal rate'!B43</f>
        <v>3.12</v>
      </c>
      <c r="D7" s="28">
        <f>C7</f>
        <v>3.12</v>
      </c>
      <c r="E7" s="28">
        <f>D7</f>
        <v>3.12</v>
      </c>
      <c r="F7" t="s">
        <v>43</v>
      </c>
      <c r="G7" s="12" t="s">
        <v>207</v>
      </c>
    </row>
    <row r="8" spans="1:9">
      <c r="A8" t="s">
        <v>219</v>
      </c>
      <c r="B8" s="28">
        <f>B7-B6</f>
        <v>-0.42000000000000004</v>
      </c>
      <c r="C8" s="28">
        <f>C7-C6</f>
        <v>1.8763837488734463</v>
      </c>
      <c r="D8" s="28">
        <f>D7-D6</f>
        <v>1.8763837488734463</v>
      </c>
      <c r="E8" s="28">
        <f>E7-E6</f>
        <v>3.6500000000000004</v>
      </c>
    </row>
    <row r="9" spans="1:9">
      <c r="B9" s="28"/>
      <c r="C9" s="28"/>
      <c r="D9" s="28"/>
      <c r="E9" s="28"/>
    </row>
    <row r="10" spans="1:9">
      <c r="A10" t="s">
        <v>211</v>
      </c>
      <c r="B10" s="40">
        <f>B8-B4</f>
        <v>-0.85000000000000009</v>
      </c>
      <c r="C10" s="28">
        <f>C8-C4</f>
        <v>-1.8036162511265539</v>
      </c>
      <c r="D10" s="28">
        <f>D8-D4</f>
        <v>-4.1236162511265535</v>
      </c>
      <c r="E10" s="28">
        <f>E8-E4</f>
        <v>-2.3499999999999996</v>
      </c>
    </row>
    <row r="11" spans="1:9">
      <c r="B11" s="28"/>
      <c r="C11" s="28"/>
      <c r="D11" s="28"/>
      <c r="E11" s="28"/>
    </row>
    <row r="12" spans="1:9">
      <c r="A12" t="s">
        <v>212</v>
      </c>
      <c r="B12" s="28">
        <f>'Annual GDP'!Z40</f>
        <v>107.00028735263878</v>
      </c>
      <c r="C12" s="28">
        <v>100</v>
      </c>
      <c r="D12" s="28">
        <v>109.1</v>
      </c>
      <c r="E12" s="28">
        <v>109.1</v>
      </c>
      <c r="F12" t="s">
        <v>204</v>
      </c>
      <c r="G12" s="12" t="s">
        <v>162</v>
      </c>
      <c r="H12" s="12" t="s">
        <v>164</v>
      </c>
    </row>
    <row r="13" spans="1:9">
      <c r="A13" t="s">
        <v>213</v>
      </c>
      <c r="B13" s="28"/>
      <c r="C13" s="28"/>
      <c r="D13" s="28"/>
      <c r="E13" s="28"/>
      <c r="G13" s="12"/>
      <c r="H13" s="12"/>
    </row>
    <row r="14" spans="1:9">
      <c r="A14" t="s">
        <v>221</v>
      </c>
      <c r="B14" s="28">
        <f>'Annual GDP'!Z42</f>
        <v>110.00094803676357</v>
      </c>
      <c r="C14" s="28">
        <f>'NIPA 1.1.6A'!M38</f>
        <v>147.56838905775075</v>
      </c>
      <c r="D14" s="28">
        <f>C14</f>
        <v>147.56838905775075</v>
      </c>
      <c r="E14" s="28">
        <f>D14</f>
        <v>147.56838905775075</v>
      </c>
      <c r="F14" t="s">
        <v>205</v>
      </c>
      <c r="G14" t="s">
        <v>155</v>
      </c>
    </row>
    <row r="15" spans="1:9">
      <c r="B15" s="28"/>
      <c r="C15" s="28"/>
      <c r="D15" s="28"/>
      <c r="E15" s="28"/>
    </row>
    <row r="16" spans="1:9">
      <c r="A16" t="s">
        <v>50</v>
      </c>
      <c r="B16" s="28">
        <f>100*(B14/B12-1)</f>
        <v>2.804348248370192</v>
      </c>
      <c r="C16" s="28">
        <f>100*(C14/C12-1)</f>
        <v>47.568389057750757</v>
      </c>
      <c r="D16" s="28">
        <f>100*(D14/D12-1)</f>
        <v>35.259751656966777</v>
      </c>
      <c r="E16" s="28">
        <f>100*(E14/E12-1)</f>
        <v>35.259751656966777</v>
      </c>
    </row>
    <row r="17" spans="1:9">
      <c r="B17" s="10"/>
      <c r="C17" s="10"/>
      <c r="D17" s="10"/>
      <c r="E17" s="10"/>
    </row>
    <row r="18" spans="1:9" ht="90">
      <c r="A18" s="24" t="s">
        <v>51</v>
      </c>
      <c r="B18" s="29">
        <f>B16/B10</f>
        <v>-3.2992332333766963</v>
      </c>
      <c r="C18" s="29">
        <f t="shared" ref="C18:E18" si="0">C16/C10</f>
        <v>-26.373896901870971</v>
      </c>
      <c r="D18" s="29">
        <f t="shared" si="0"/>
        <v>-8.5506869479753291</v>
      </c>
      <c r="E18" s="29">
        <f t="shared" si="0"/>
        <v>-15.00414964126246</v>
      </c>
      <c r="F18" s="12" t="s">
        <v>206</v>
      </c>
      <c r="G18" s="12" t="s">
        <v>208</v>
      </c>
      <c r="H18" s="12" t="s">
        <v>209</v>
      </c>
      <c r="I18" s="12" t="s">
        <v>220</v>
      </c>
    </row>
    <row r="19" spans="1:9">
      <c r="A19" s="31"/>
      <c r="B19" s="32"/>
      <c r="C19" s="32"/>
      <c r="D19" s="32"/>
      <c r="E19" s="32"/>
      <c r="F19" s="12"/>
      <c r="G19" s="12"/>
      <c r="H19" s="12"/>
      <c r="I19" s="12"/>
    </row>
    <row r="20" spans="1:9">
      <c r="B20" s="32"/>
      <c r="C20" s="32"/>
      <c r="D20" s="32"/>
      <c r="E20" s="32"/>
      <c r="F20" s="12"/>
      <c r="G20" s="12"/>
      <c r="H20" s="12"/>
      <c r="I20" s="12"/>
    </row>
    <row r="21" spans="1:9">
      <c r="B21" s="32"/>
      <c r="C21" s="32"/>
      <c r="D21" s="32"/>
      <c r="E21" s="32"/>
      <c r="F21" s="12"/>
      <c r="G21" s="12"/>
      <c r="H21" s="12"/>
      <c r="I21" s="12"/>
    </row>
    <row r="27" spans="1:9">
      <c r="A27" s="37"/>
      <c r="B27" s="23" t="s">
        <v>229</v>
      </c>
      <c r="C27" s="23" t="s">
        <v>231</v>
      </c>
      <c r="E27" t="s">
        <v>230</v>
      </c>
    </row>
    <row r="28" spans="1:9">
      <c r="A28" s="33"/>
    </row>
    <row r="29" spans="1:9">
      <c r="A29" s="34" t="s">
        <v>226</v>
      </c>
    </row>
    <row r="30" spans="1:9">
      <c r="A30" s="38" t="s">
        <v>228</v>
      </c>
      <c r="B30" s="10">
        <f>B16</f>
        <v>2.804348248370192</v>
      </c>
      <c r="C30" s="39">
        <f>100*((E30/100)^(1/7)-1)</f>
        <v>1.3710104386005284</v>
      </c>
      <c r="E30" s="10">
        <f>B14</f>
        <v>110.00094803676357</v>
      </c>
    </row>
    <row r="31" spans="1:9">
      <c r="A31" s="33" t="s">
        <v>222</v>
      </c>
      <c r="B31" s="10">
        <f>B$10*$C$18</f>
        <v>22.417812366590329</v>
      </c>
      <c r="C31" s="39">
        <f t="shared" ref="C31:C34" si="1">100*((E31/100)^(1/7)-1)</f>
        <v>3.9314723436277399</v>
      </c>
      <c r="E31" s="10">
        <f>B$12*B31/100+B$12</f>
        <v>130.98741100306583</v>
      </c>
    </row>
    <row r="32" spans="1:9">
      <c r="A32" s="33" t="s">
        <v>223</v>
      </c>
      <c r="B32" s="10">
        <f>B$10*$D$18</f>
        <v>7.2680839057790303</v>
      </c>
      <c r="C32" s="39">
        <f t="shared" si="1"/>
        <v>1.9884005645778524</v>
      </c>
      <c r="E32" s="10">
        <f>B$12*B32/100+B$12</f>
        <v>114.77715801685324</v>
      </c>
    </row>
    <row r="33" spans="1:5">
      <c r="A33" s="33" t="s">
        <v>224</v>
      </c>
      <c r="B33" s="10">
        <f>B$10*$E$18</f>
        <v>12.753527195073092</v>
      </c>
      <c r="C33" s="39">
        <f t="shared" si="1"/>
        <v>2.7176349955766677</v>
      </c>
      <c r="E33" s="10">
        <f>B$12*B33/100+B$12</f>
        <v>120.64659809896392</v>
      </c>
    </row>
    <row r="34" spans="1:5">
      <c r="A34" s="33" t="s">
        <v>232</v>
      </c>
      <c r="B34" s="10">
        <f>-10*B10</f>
        <v>8.5</v>
      </c>
      <c r="C34" s="39">
        <f t="shared" si="1"/>
        <v>2.154908776727904</v>
      </c>
      <c r="E34" s="10">
        <f>B$12*B34/100+B$12</f>
        <v>116.09531177761308</v>
      </c>
    </row>
    <row r="36" spans="1:5">
      <c r="A36" s="36" t="s">
        <v>227</v>
      </c>
    </row>
    <row r="37" spans="1:5">
      <c r="A37" s="35" t="s">
        <v>228</v>
      </c>
      <c r="B37" s="10">
        <f>B18*B48</f>
        <v>5.9386198200780536</v>
      </c>
      <c r="C37" s="39">
        <f t="shared" ref="C37:C41" si="2">100*((E37/100)^(1/7)-1)</f>
        <v>1.8068584856000935</v>
      </c>
      <c r="E37" s="10">
        <f>B$12*(B37/100)+B$12</f>
        <v>113.35462762490306</v>
      </c>
    </row>
    <row r="38" spans="1:5">
      <c r="A38" s="33" t="s">
        <v>222</v>
      </c>
      <c r="B38" s="10">
        <f>$B$48*$C$18</f>
        <v>47.473014423367751</v>
      </c>
      <c r="C38" s="39">
        <f t="shared" si="2"/>
        <v>6.7332277078819391</v>
      </c>
      <c r="E38" s="10">
        <f t="shared" ref="E38:E41" si="3">B$12*B38/100+B$12</f>
        <v>157.79654920060193</v>
      </c>
    </row>
    <row r="39" spans="1:5">
      <c r="A39" s="33" t="s">
        <v>223</v>
      </c>
      <c r="B39" s="10">
        <f>B$48*$D$18</f>
        <v>15.391236506355593</v>
      </c>
      <c r="C39" s="39">
        <f t="shared" si="2"/>
        <v>3.0575186494580242</v>
      </c>
      <c r="E39" s="10">
        <f t="shared" si="3"/>
        <v>123.4689546415635</v>
      </c>
    </row>
    <row r="40" spans="1:5">
      <c r="A40" s="33" t="s">
        <v>224</v>
      </c>
      <c r="B40" s="32">
        <f>B$48*$E$18</f>
        <v>27.007469354272427</v>
      </c>
      <c r="C40" s="43">
        <f t="shared" si="2"/>
        <v>4.4793834173216363</v>
      </c>
      <c r="E40" s="10">
        <f t="shared" si="3"/>
        <v>135.89835716838613</v>
      </c>
    </row>
    <row r="41" spans="1:5">
      <c r="A41" s="41" t="s">
        <v>232</v>
      </c>
      <c r="B41" s="24">
        <f>-10*B48</f>
        <v>18</v>
      </c>
      <c r="C41" s="42">
        <f t="shared" si="2"/>
        <v>3.3871842148384568</v>
      </c>
      <c r="D41" s="24"/>
      <c r="E41" s="10">
        <f t="shared" si="3"/>
        <v>126.26033907611375</v>
      </c>
    </row>
    <row r="48" spans="1:5">
      <c r="A48" t="s">
        <v>225</v>
      </c>
      <c r="B48">
        <v>-1.8</v>
      </c>
    </row>
    <row r="52" spans="2:2">
      <c r="B52">
        <f>-3.3*-1.8</f>
        <v>5.9399999999999995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="150" zoomScaleNormal="150" zoomScalePageLayoutView="150" workbookViewId="0">
      <selection activeCell="F2" sqref="F2"/>
    </sheetView>
  </sheetViews>
  <sheetFormatPr baseColWidth="10" defaultRowHeight="15" x14ac:dyDescent="0"/>
  <cols>
    <col min="1" max="1" width="31.6640625" customWidth="1"/>
    <col min="5" max="5" width="45.5" customWidth="1"/>
    <col min="6" max="6" width="31" customWidth="1"/>
  </cols>
  <sheetData>
    <row r="1" spans="1:6">
      <c r="B1" t="s">
        <v>30</v>
      </c>
      <c r="C1" t="s">
        <v>31</v>
      </c>
      <c r="E1" t="s">
        <v>33</v>
      </c>
      <c r="F1" t="s">
        <v>34</v>
      </c>
    </row>
    <row r="2" spans="1:6">
      <c r="A2" t="s">
        <v>32</v>
      </c>
      <c r="B2" s="13">
        <f>0.34/100</f>
        <v>3.4000000000000002E-3</v>
      </c>
      <c r="C2" s="13">
        <f>AVERAGE(-5.94,0.3,-6.57)/100</f>
        <v>-4.07E-2</v>
      </c>
      <c r="E2" t="s">
        <v>39</v>
      </c>
      <c r="F2" t="s">
        <v>62</v>
      </c>
    </row>
    <row r="3" spans="1:6">
      <c r="A3" t="s">
        <v>35</v>
      </c>
      <c r="B3" s="13">
        <f>0.77/100</f>
        <v>7.7000000000000002E-3</v>
      </c>
      <c r="C3" s="13">
        <f>AVERAGE('nominal rate'!B96:B107)/100</f>
        <v>3.6808333333333339E-2</v>
      </c>
      <c r="E3" t="s">
        <v>36</v>
      </c>
      <c r="F3" t="s">
        <v>63</v>
      </c>
    </row>
    <row r="4" spans="1:6">
      <c r="A4" t="s">
        <v>41</v>
      </c>
      <c r="B4" s="13">
        <f>B3-B2</f>
        <v>4.3E-3</v>
      </c>
      <c r="C4" s="13">
        <f>C3-C2</f>
        <v>7.7508333333333346E-2</v>
      </c>
    </row>
    <row r="5" spans="1:6">
      <c r="B5" s="13"/>
    </row>
    <row r="6" spans="1:6">
      <c r="A6" t="s">
        <v>37</v>
      </c>
      <c r="B6" s="13">
        <f>1.05/100</f>
        <v>1.0500000000000001E-2</v>
      </c>
      <c r="C6" s="13">
        <f>AVERAGE(6.21,3.96,-0.06)/100</f>
        <v>3.3699999999999994E-2</v>
      </c>
      <c r="E6" t="s">
        <v>40</v>
      </c>
      <c r="F6" t="s">
        <v>65</v>
      </c>
    </row>
    <row r="7" spans="1:6">
      <c r="A7" t="s">
        <v>38</v>
      </c>
      <c r="B7" s="13">
        <f>0.63/100</f>
        <v>6.3E-3</v>
      </c>
      <c r="C7" s="13">
        <f>AVERAGE('nominal rate'!B112:B123)/100</f>
        <v>3.2875000000000001E-2</v>
      </c>
      <c r="E7" t="s">
        <v>43</v>
      </c>
      <c r="F7" t="s">
        <v>64</v>
      </c>
    </row>
    <row r="8" spans="1:6">
      <c r="A8" t="s">
        <v>42</v>
      </c>
      <c r="B8" s="13">
        <f>B7-B6</f>
        <v>-4.2000000000000006E-3</v>
      </c>
      <c r="C8" s="13">
        <f>C7-C6</f>
        <v>-8.2499999999999241E-4</v>
      </c>
    </row>
    <row r="9" spans="1:6">
      <c r="B9" s="13"/>
    </row>
    <row r="10" spans="1:6">
      <c r="A10" t="s">
        <v>44</v>
      </c>
      <c r="B10" s="13">
        <f>B8-B4</f>
        <v>-8.5000000000000006E-3</v>
      </c>
      <c r="C10" s="13">
        <f>C8-C4</f>
        <v>-7.8333333333333338E-2</v>
      </c>
    </row>
    <row r="12" spans="1:6">
      <c r="A12" t="s">
        <v>47</v>
      </c>
      <c r="B12" s="10">
        <f>'Annual GDP'!AC40</f>
        <v>109.91537418419618</v>
      </c>
      <c r="C12">
        <v>100</v>
      </c>
      <c r="E12" t="s">
        <v>46</v>
      </c>
      <c r="F12" t="s">
        <v>66</v>
      </c>
    </row>
    <row r="13" spans="1:6">
      <c r="A13" t="s">
        <v>48</v>
      </c>
      <c r="B13" s="10">
        <f>'Annual GDP'!AC42</f>
        <v>113.67105607737592</v>
      </c>
      <c r="C13" s="10">
        <f>'NIPA 1.1.6A'!N38</f>
        <v>160.63829787234042</v>
      </c>
      <c r="E13" t="s">
        <v>49</v>
      </c>
      <c r="F13" t="s">
        <v>67</v>
      </c>
    </row>
    <row r="15" spans="1:6">
      <c r="A15" t="s">
        <v>50</v>
      </c>
      <c r="B15" s="11">
        <f>B13/B12-1</f>
        <v>3.4168849635956899E-2</v>
      </c>
      <c r="C15" s="11">
        <f>C13/C12-1</f>
        <v>0.60638297872340408</v>
      </c>
    </row>
    <row r="17" spans="1:6" ht="60">
      <c r="A17" t="s">
        <v>51</v>
      </c>
      <c r="B17" s="9">
        <f>B15/-B10</f>
        <v>4.0198646630537525</v>
      </c>
      <c r="C17" s="9">
        <f>C15/-C10</f>
        <v>7.7410593028519665</v>
      </c>
      <c r="E17" s="12" t="s">
        <v>147</v>
      </c>
      <c r="F17" s="12" t="s">
        <v>148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D42"/>
  <sheetViews>
    <sheetView zoomScale="150" zoomScaleNormal="150" zoomScalePageLayoutView="150" workbookViewId="0">
      <pane xSplit="2" ySplit="1" topLeftCell="S29" activePane="bottomRight" state="frozen"/>
      <selection pane="topRight" activeCell="C1" sqref="C1"/>
      <selection pane="bottomLeft" activeCell="A2" sqref="A2"/>
      <selection pane="bottomRight" activeCell="S37" sqref="S37"/>
    </sheetView>
  </sheetViews>
  <sheetFormatPr baseColWidth="10" defaultRowHeight="12" x14ac:dyDescent="0"/>
  <cols>
    <col min="1" max="16384" width="10.83203125" style="1"/>
  </cols>
  <sheetData>
    <row r="1" spans="1:3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>
      <c r="A2" s="1">
        <v>1996</v>
      </c>
      <c r="B2" s="1">
        <v>4</v>
      </c>
      <c r="C2" s="2">
        <v>2.4</v>
      </c>
      <c r="D2" s="2">
        <v>2.2000000000000002</v>
      </c>
      <c r="E2" s="2">
        <v>2.2000000000000002</v>
      </c>
      <c r="F2" s="2">
        <v>2.2999999999999998</v>
      </c>
      <c r="G2" s="2">
        <v>2</v>
      </c>
      <c r="H2" s="2">
        <v>2</v>
      </c>
      <c r="I2" s="3">
        <v>2.2000000000000002</v>
      </c>
      <c r="J2" s="3">
        <v>2.2000000000000002</v>
      </c>
      <c r="K2" s="3">
        <v>2.2000000000000002</v>
      </c>
      <c r="L2" s="3">
        <v>2.2000000000000002</v>
      </c>
      <c r="M2" s="3">
        <v>2.2000000000000002</v>
      </c>
      <c r="N2" s="2"/>
      <c r="O2" s="2"/>
      <c r="P2" s="2"/>
      <c r="Q2" s="2"/>
    </row>
    <row r="3" spans="1:30">
      <c r="A3" s="1">
        <v>1996</v>
      </c>
      <c r="B3" s="1">
        <v>10</v>
      </c>
      <c r="C3" s="2">
        <v>3.7</v>
      </c>
      <c r="D3" s="2">
        <v>1.5</v>
      </c>
      <c r="E3" s="2">
        <v>2.5</v>
      </c>
      <c r="F3" s="2">
        <v>2.7</v>
      </c>
      <c r="G3" s="2">
        <v>2.7</v>
      </c>
      <c r="H3" s="2">
        <v>2.5</v>
      </c>
      <c r="I3" s="3">
        <v>2.5</v>
      </c>
      <c r="J3" s="3">
        <v>2.5</v>
      </c>
      <c r="K3" s="3">
        <v>2.5</v>
      </c>
      <c r="L3" s="3">
        <v>2.5</v>
      </c>
      <c r="M3" s="3">
        <v>2.5</v>
      </c>
      <c r="N3" s="2"/>
      <c r="O3" s="2"/>
      <c r="P3" s="2"/>
      <c r="Q3" s="2"/>
    </row>
    <row r="4" spans="1:30">
      <c r="A4" s="1">
        <f t="shared" ref="A4:A37" si="0">A2+1</f>
        <v>1997</v>
      </c>
      <c r="B4" s="1">
        <f t="shared" ref="B4:B37" si="1">B2</f>
        <v>4</v>
      </c>
      <c r="C4" s="4">
        <v>3.6</v>
      </c>
      <c r="D4" s="2">
        <v>1.6</v>
      </c>
      <c r="E4" s="2">
        <v>2.4</v>
      </c>
      <c r="F4" s="2">
        <v>2.2999999999999998</v>
      </c>
      <c r="G4" s="2">
        <v>2.2999999999999998</v>
      </c>
      <c r="H4" s="2">
        <v>2.4</v>
      </c>
      <c r="I4" s="2">
        <v>2.4</v>
      </c>
      <c r="J4" s="3">
        <v>2.2999999999999998</v>
      </c>
      <c r="K4" s="3">
        <v>2.2999999999999998</v>
      </c>
      <c r="L4" s="3">
        <v>2.2999999999999998</v>
      </c>
      <c r="M4" s="3">
        <v>2.2999999999999998</v>
      </c>
      <c r="N4" s="3">
        <v>2.2999999999999998</v>
      </c>
      <c r="O4" s="2"/>
      <c r="P4" s="2"/>
      <c r="Q4" s="2"/>
    </row>
    <row r="5" spans="1:30">
      <c r="A5" s="1">
        <f t="shared" si="0"/>
        <v>1997</v>
      </c>
      <c r="B5" s="1">
        <f t="shared" si="1"/>
        <v>10</v>
      </c>
      <c r="C5" s="4">
        <v>3.5</v>
      </c>
      <c r="D5" s="2">
        <v>1.2</v>
      </c>
      <c r="E5" s="2">
        <v>1.7</v>
      </c>
      <c r="F5" s="2">
        <v>2.1</v>
      </c>
      <c r="G5" s="2">
        <v>2.2000000000000002</v>
      </c>
      <c r="H5" s="2">
        <v>1.9</v>
      </c>
      <c r="I5" s="2">
        <v>2.1</v>
      </c>
      <c r="J5" s="3">
        <v>2.2999999999999998</v>
      </c>
      <c r="K5" s="3">
        <v>2.2999999999999998</v>
      </c>
      <c r="L5" s="3">
        <v>2.2999999999999998</v>
      </c>
      <c r="M5" s="3">
        <v>2.2999999999999998</v>
      </c>
      <c r="N5" s="3">
        <v>2.2999999999999998</v>
      </c>
      <c r="O5" s="2"/>
      <c r="P5" s="2"/>
      <c r="Q5" s="2"/>
    </row>
    <row r="6" spans="1:30">
      <c r="A6" s="1">
        <f t="shared" si="0"/>
        <v>1998</v>
      </c>
      <c r="B6" s="1">
        <f t="shared" si="1"/>
        <v>4</v>
      </c>
      <c r="C6" s="4">
        <v>4.0999999999999996</v>
      </c>
      <c r="D6" s="4">
        <v>0.9</v>
      </c>
      <c r="E6" s="2">
        <v>-0.3</v>
      </c>
      <c r="F6" s="2">
        <v>0.8</v>
      </c>
      <c r="G6" s="2">
        <v>1.7</v>
      </c>
      <c r="H6" s="2">
        <v>1.9</v>
      </c>
      <c r="I6" s="2">
        <v>2</v>
      </c>
      <c r="J6" s="2">
        <v>1.6</v>
      </c>
      <c r="K6" s="3">
        <v>1.7</v>
      </c>
      <c r="L6" s="3">
        <v>1.7</v>
      </c>
      <c r="M6" s="3">
        <v>1.7</v>
      </c>
      <c r="N6" s="3">
        <v>1.7</v>
      </c>
      <c r="O6" s="3">
        <v>1.7</v>
      </c>
      <c r="P6" s="2"/>
      <c r="Q6" s="2"/>
    </row>
    <row r="7" spans="1:30">
      <c r="A7" s="1">
        <f t="shared" si="0"/>
        <v>1998</v>
      </c>
      <c r="B7" s="1">
        <f t="shared" si="1"/>
        <v>10</v>
      </c>
      <c r="C7" s="4">
        <v>4</v>
      </c>
      <c r="D7" s="4">
        <v>0.8</v>
      </c>
      <c r="E7" s="2">
        <v>-2.5</v>
      </c>
      <c r="F7" s="2">
        <v>-0.2</v>
      </c>
      <c r="G7" s="2">
        <v>1</v>
      </c>
      <c r="H7" s="2">
        <v>1</v>
      </c>
      <c r="I7" s="2">
        <v>1.8</v>
      </c>
      <c r="J7" s="2">
        <v>2</v>
      </c>
      <c r="K7" s="3">
        <v>1.8</v>
      </c>
      <c r="L7" s="3">
        <v>1.8</v>
      </c>
      <c r="M7" s="3">
        <v>1.8</v>
      </c>
      <c r="N7" s="3">
        <v>1.8</v>
      </c>
      <c r="O7" s="3">
        <v>1.8</v>
      </c>
      <c r="P7" s="2"/>
      <c r="Q7" s="2"/>
    </row>
    <row r="8" spans="1:30">
      <c r="A8" s="1">
        <f t="shared" si="0"/>
        <v>1999</v>
      </c>
      <c r="B8" s="1">
        <f t="shared" si="1"/>
        <v>4</v>
      </c>
      <c r="C8" s="4">
        <v>5</v>
      </c>
      <c r="D8" s="4">
        <v>1.4</v>
      </c>
      <c r="E8" s="4">
        <v>-2.8</v>
      </c>
      <c r="F8" s="2">
        <v>-1.2</v>
      </c>
      <c r="G8" s="2">
        <v>0.1</v>
      </c>
      <c r="H8" s="2">
        <v>0.3</v>
      </c>
      <c r="I8" s="2">
        <v>1</v>
      </c>
      <c r="J8" s="2">
        <v>1.4</v>
      </c>
      <c r="K8" s="2">
        <v>1.7</v>
      </c>
      <c r="L8" s="3">
        <v>1.5</v>
      </c>
      <c r="M8" s="3">
        <v>1.5</v>
      </c>
      <c r="N8" s="3">
        <v>1.5</v>
      </c>
      <c r="O8" s="3">
        <v>1.5</v>
      </c>
      <c r="P8" s="3">
        <v>1.5</v>
      </c>
      <c r="Q8" s="2"/>
    </row>
    <row r="9" spans="1:30">
      <c r="A9" s="1">
        <f t="shared" si="0"/>
        <v>1999</v>
      </c>
      <c r="B9" s="1">
        <f t="shared" si="1"/>
        <v>10</v>
      </c>
      <c r="C9" s="4">
        <v>5.0999999999999996</v>
      </c>
      <c r="D9" s="4">
        <v>1.4</v>
      </c>
      <c r="E9" s="4">
        <v>-2.8</v>
      </c>
      <c r="F9" s="2">
        <v>0.9</v>
      </c>
      <c r="G9" s="2">
        <v>0.4</v>
      </c>
      <c r="H9" s="2">
        <v>1.9</v>
      </c>
      <c r="I9" s="2">
        <v>1.9</v>
      </c>
      <c r="J9" s="2">
        <v>2.2000000000000002</v>
      </c>
      <c r="K9" s="2">
        <v>2.6</v>
      </c>
      <c r="L9" s="3">
        <v>2.5</v>
      </c>
      <c r="M9" s="3">
        <v>2.5</v>
      </c>
      <c r="N9" s="3">
        <v>2.5</v>
      </c>
      <c r="O9" s="3">
        <v>2.5</v>
      </c>
      <c r="P9" s="3">
        <v>2.5</v>
      </c>
      <c r="Q9" s="2"/>
    </row>
    <row r="10" spans="1:30">
      <c r="A10" s="1">
        <f t="shared" si="0"/>
        <v>2000</v>
      </c>
      <c r="B10" s="1">
        <f t="shared" si="1"/>
        <v>4</v>
      </c>
      <c r="C10" s="4">
        <v>5</v>
      </c>
      <c r="D10" s="4">
        <v>1.6</v>
      </c>
      <c r="E10" s="4">
        <v>-2.5</v>
      </c>
      <c r="F10" s="4">
        <v>0.3</v>
      </c>
      <c r="G10" s="2">
        <v>1</v>
      </c>
      <c r="H10" s="2">
        <v>1.5</v>
      </c>
      <c r="I10" s="2">
        <v>2.1</v>
      </c>
      <c r="J10" s="2">
        <v>2.2000000000000002</v>
      </c>
      <c r="K10" s="2">
        <v>2.2999999999999998</v>
      </c>
      <c r="L10" s="2">
        <v>2.8</v>
      </c>
      <c r="M10" s="3">
        <v>2.5</v>
      </c>
      <c r="N10" s="3">
        <v>2.5</v>
      </c>
      <c r="O10" s="3">
        <v>2.5</v>
      </c>
      <c r="P10" s="3">
        <v>2.5</v>
      </c>
      <c r="Q10" s="3">
        <v>2.5</v>
      </c>
    </row>
    <row r="11" spans="1:30">
      <c r="A11" s="1">
        <f t="shared" si="0"/>
        <v>2000</v>
      </c>
      <c r="B11" s="1">
        <f t="shared" si="1"/>
        <v>10</v>
      </c>
      <c r="C11" s="4">
        <v>5.0999999999999996</v>
      </c>
      <c r="D11" s="4">
        <v>1.6</v>
      </c>
      <c r="E11" s="4">
        <v>-2.5</v>
      </c>
      <c r="F11" s="4">
        <v>0.2</v>
      </c>
      <c r="G11" s="2">
        <v>2</v>
      </c>
      <c r="H11" s="2">
        <v>2</v>
      </c>
      <c r="I11" s="2">
        <v>2.1</v>
      </c>
      <c r="J11" s="2">
        <v>2.1</v>
      </c>
      <c r="K11" s="2">
        <v>2.2999999999999998</v>
      </c>
      <c r="L11" s="2">
        <v>2.4</v>
      </c>
      <c r="M11" s="3">
        <v>2.2999999999999998</v>
      </c>
      <c r="N11" s="3">
        <v>2.2999999999999998</v>
      </c>
      <c r="O11" s="3">
        <v>2.2999999999999998</v>
      </c>
      <c r="P11" s="3">
        <v>2.2999999999999998</v>
      </c>
      <c r="Q11" s="3">
        <v>2.2999999999999998</v>
      </c>
    </row>
    <row r="12" spans="1:30">
      <c r="A12" s="1">
        <f t="shared" si="0"/>
        <v>2001</v>
      </c>
      <c r="B12" s="1">
        <f t="shared" si="1"/>
        <v>4</v>
      </c>
      <c r="C12" s="2"/>
      <c r="D12" s="4">
        <v>1.8</v>
      </c>
      <c r="E12" s="4">
        <v>-1.1000000000000001</v>
      </c>
      <c r="F12" s="4">
        <v>0.8</v>
      </c>
      <c r="G12" s="4">
        <v>1.7</v>
      </c>
      <c r="H12" s="2">
        <v>0.9</v>
      </c>
      <c r="I12" s="2">
        <v>1.6</v>
      </c>
      <c r="J12" s="2">
        <v>1.8</v>
      </c>
      <c r="K12" s="2">
        <v>2.1</v>
      </c>
      <c r="L12" s="2">
        <v>2.2000000000000002</v>
      </c>
      <c r="M12" s="2"/>
      <c r="N12" s="2"/>
      <c r="O12" s="2"/>
      <c r="P12" s="2"/>
      <c r="Q12" s="2"/>
    </row>
    <row r="13" spans="1:30">
      <c r="A13" s="1">
        <f t="shared" si="0"/>
        <v>2001</v>
      </c>
      <c r="B13" s="1">
        <f t="shared" si="1"/>
        <v>10</v>
      </c>
      <c r="C13" s="2"/>
      <c r="D13" s="4">
        <v>1.8</v>
      </c>
      <c r="E13" s="4">
        <v>-1.1000000000000001</v>
      </c>
      <c r="F13" s="4">
        <v>0.8</v>
      </c>
      <c r="G13" s="4">
        <v>1.5</v>
      </c>
      <c r="H13" s="2">
        <v>-0.5</v>
      </c>
      <c r="I13" s="2">
        <v>-0.4</v>
      </c>
      <c r="J13" s="2">
        <v>0.8</v>
      </c>
      <c r="K13" s="2">
        <v>1.3</v>
      </c>
      <c r="L13" s="2">
        <v>1.5</v>
      </c>
      <c r="M13" s="2">
        <v>1.8</v>
      </c>
      <c r="N13" s="3">
        <v>2</v>
      </c>
      <c r="O13" s="3">
        <v>2</v>
      </c>
      <c r="P13" s="3">
        <v>2</v>
      </c>
      <c r="Q13" s="3">
        <v>2</v>
      </c>
      <c r="R13" s="3">
        <v>2</v>
      </c>
    </row>
    <row r="14" spans="1:30">
      <c r="A14" s="1">
        <f t="shared" si="0"/>
        <v>2002</v>
      </c>
      <c r="B14" s="1">
        <f t="shared" si="1"/>
        <v>4</v>
      </c>
      <c r="C14" s="2"/>
      <c r="D14" s="2"/>
      <c r="E14" s="4">
        <v>-1.1000000000000001</v>
      </c>
      <c r="F14" s="4">
        <v>0.7</v>
      </c>
      <c r="G14" s="4">
        <v>2.4</v>
      </c>
      <c r="H14" s="4">
        <v>-0.5</v>
      </c>
      <c r="I14" s="2">
        <v>-1.1000000000000001</v>
      </c>
      <c r="J14" s="2">
        <v>1.1000000000000001</v>
      </c>
      <c r="K14" s="2">
        <v>1.6</v>
      </c>
      <c r="L14" s="2">
        <v>1.7</v>
      </c>
      <c r="M14" s="2">
        <v>1.4</v>
      </c>
      <c r="N14" s="2">
        <v>0.4</v>
      </c>
      <c r="O14" s="3">
        <v>1.5</v>
      </c>
      <c r="P14" s="3">
        <v>1.5</v>
      </c>
      <c r="Q14" s="3">
        <v>1.5</v>
      </c>
      <c r="R14" s="3">
        <v>1.5</v>
      </c>
      <c r="S14" s="3">
        <v>1.5</v>
      </c>
    </row>
    <row r="15" spans="1:30">
      <c r="A15" s="1">
        <f t="shared" si="0"/>
        <v>2002</v>
      </c>
      <c r="B15" s="1">
        <f t="shared" si="1"/>
        <v>10</v>
      </c>
      <c r="C15" s="2"/>
      <c r="D15" s="2"/>
      <c r="E15" s="4">
        <v>-1.2</v>
      </c>
      <c r="F15" s="4">
        <v>0.8</v>
      </c>
      <c r="G15" s="4">
        <v>2.4</v>
      </c>
      <c r="H15" s="4">
        <v>-0.3</v>
      </c>
      <c r="I15" s="2">
        <v>-0.9</v>
      </c>
      <c r="J15" s="2">
        <v>0.9</v>
      </c>
      <c r="K15" s="2">
        <v>0.7</v>
      </c>
      <c r="L15" s="2">
        <v>1.3</v>
      </c>
      <c r="M15" s="2">
        <v>1.2</v>
      </c>
      <c r="N15" s="2">
        <v>1.8</v>
      </c>
      <c r="O15" s="3">
        <v>1.5</v>
      </c>
      <c r="P15" s="3">
        <v>1.5</v>
      </c>
      <c r="Q15" s="3">
        <v>1.5</v>
      </c>
      <c r="R15" s="3">
        <v>1.5</v>
      </c>
      <c r="S15" s="3">
        <v>1.5</v>
      </c>
    </row>
    <row r="16" spans="1:30">
      <c r="A16" s="1">
        <f t="shared" si="0"/>
        <v>2003</v>
      </c>
      <c r="B16" s="1">
        <f t="shared" si="1"/>
        <v>4</v>
      </c>
      <c r="C16" s="2"/>
      <c r="D16" s="2"/>
      <c r="E16" s="2"/>
      <c r="F16" s="4">
        <v>0.2</v>
      </c>
      <c r="G16" s="4">
        <v>2.8</v>
      </c>
      <c r="H16" s="4">
        <v>0.4</v>
      </c>
      <c r="I16" s="4">
        <v>0.3</v>
      </c>
      <c r="J16" s="2">
        <v>0.8</v>
      </c>
      <c r="K16" s="2">
        <v>0.8</v>
      </c>
      <c r="L16" s="2">
        <v>1</v>
      </c>
      <c r="M16" s="2">
        <v>0.8</v>
      </c>
      <c r="N16" s="2">
        <v>0.8</v>
      </c>
      <c r="O16" s="2">
        <v>1.5</v>
      </c>
      <c r="P16" s="3">
        <v>1.2</v>
      </c>
      <c r="Q16" s="3">
        <v>1.2</v>
      </c>
      <c r="R16" s="3">
        <v>1.2</v>
      </c>
      <c r="S16" s="3">
        <v>1.2</v>
      </c>
      <c r="T16" s="3">
        <v>1.2</v>
      </c>
    </row>
    <row r="17" spans="1:28">
      <c r="A17" s="1">
        <f t="shared" si="0"/>
        <v>2003</v>
      </c>
      <c r="B17" s="1">
        <f t="shared" si="1"/>
        <v>10</v>
      </c>
      <c r="C17" s="2"/>
      <c r="D17" s="2"/>
      <c r="E17" s="2"/>
      <c r="F17" s="4">
        <v>0.2</v>
      </c>
      <c r="G17" s="4">
        <v>2.8</v>
      </c>
      <c r="H17" s="4">
        <v>0.4</v>
      </c>
      <c r="I17" s="4">
        <v>0.2</v>
      </c>
      <c r="J17" s="2">
        <v>2.4</v>
      </c>
      <c r="K17" s="2">
        <v>1.3</v>
      </c>
      <c r="L17" s="2">
        <v>0.9</v>
      </c>
      <c r="M17" s="2">
        <v>1.9</v>
      </c>
      <c r="N17" s="2">
        <v>1.8</v>
      </c>
      <c r="O17" s="2">
        <v>2.1</v>
      </c>
      <c r="P17" s="3">
        <v>1.9</v>
      </c>
      <c r="Q17" s="3">
        <v>1.9</v>
      </c>
      <c r="R17" s="3">
        <v>1.9</v>
      </c>
      <c r="S17" s="3">
        <v>1.9</v>
      </c>
      <c r="T17" s="3">
        <v>1.9</v>
      </c>
    </row>
    <row r="18" spans="1:28">
      <c r="A18" s="1">
        <f t="shared" si="0"/>
        <v>2004</v>
      </c>
      <c r="B18" s="1">
        <f t="shared" si="1"/>
        <v>4</v>
      </c>
      <c r="C18" s="2"/>
      <c r="D18" s="2"/>
      <c r="E18" s="2"/>
      <c r="F18" s="2"/>
      <c r="G18" s="4">
        <v>2.8</v>
      </c>
      <c r="H18" s="4">
        <v>0.4</v>
      </c>
      <c r="I18" s="4">
        <v>-0.3</v>
      </c>
      <c r="J18" s="4">
        <v>2.7</v>
      </c>
      <c r="K18" s="2">
        <v>3</v>
      </c>
      <c r="L18" s="2">
        <v>1.7</v>
      </c>
      <c r="M18" s="2">
        <v>1.5</v>
      </c>
      <c r="N18" s="2">
        <v>1.4</v>
      </c>
      <c r="O18" s="2">
        <v>1.9</v>
      </c>
      <c r="P18" s="2">
        <v>2.1</v>
      </c>
      <c r="Q18" s="3">
        <v>1.7</v>
      </c>
      <c r="R18" s="3">
        <v>1.7</v>
      </c>
      <c r="S18" s="3">
        <v>1.7</v>
      </c>
      <c r="T18" s="3">
        <v>1.7</v>
      </c>
      <c r="U18" s="3">
        <v>1.7</v>
      </c>
    </row>
    <row r="19" spans="1:28">
      <c r="A19" s="1">
        <f t="shared" si="0"/>
        <v>2004</v>
      </c>
      <c r="B19" s="1">
        <f t="shared" si="1"/>
        <v>10</v>
      </c>
      <c r="C19" s="2"/>
      <c r="D19" s="2"/>
      <c r="E19" s="2"/>
      <c r="F19" s="2"/>
      <c r="G19" s="4">
        <v>2.8</v>
      </c>
      <c r="H19" s="4">
        <v>0.4</v>
      </c>
      <c r="I19" s="4">
        <v>-0.3</v>
      </c>
      <c r="J19" s="4">
        <v>2.5</v>
      </c>
      <c r="K19" s="2">
        <v>4.3</v>
      </c>
      <c r="L19" s="2">
        <v>1.8</v>
      </c>
      <c r="M19" s="2">
        <v>1.8</v>
      </c>
      <c r="N19" s="2">
        <v>1.2</v>
      </c>
      <c r="O19" s="2">
        <v>2.1</v>
      </c>
      <c r="P19" s="2">
        <v>2.1</v>
      </c>
      <c r="Q19" s="3">
        <v>1.7</v>
      </c>
      <c r="R19" s="3">
        <v>1.7</v>
      </c>
      <c r="S19" s="3">
        <v>1.7</v>
      </c>
      <c r="T19" s="3">
        <v>1.7</v>
      </c>
      <c r="U19" s="3">
        <v>1.7</v>
      </c>
    </row>
    <row r="20" spans="1:28">
      <c r="A20" s="1">
        <f t="shared" si="0"/>
        <v>2005</v>
      </c>
      <c r="B20" s="1">
        <f t="shared" si="1"/>
        <v>4</v>
      </c>
      <c r="C20" s="2"/>
      <c r="D20" s="2"/>
      <c r="E20" s="2"/>
      <c r="F20" s="2"/>
      <c r="G20" s="2"/>
      <c r="H20" s="4">
        <v>0.2</v>
      </c>
      <c r="I20" s="4">
        <v>-0.3</v>
      </c>
      <c r="J20" s="4">
        <v>1.4</v>
      </c>
      <c r="K20" s="4">
        <v>2.6</v>
      </c>
      <c r="L20" s="2">
        <v>1</v>
      </c>
      <c r="M20" s="2">
        <v>1.7</v>
      </c>
      <c r="N20" s="2">
        <v>1.5</v>
      </c>
      <c r="O20" s="2">
        <v>1.6</v>
      </c>
      <c r="P20" s="2">
        <v>1.7</v>
      </c>
      <c r="Q20" s="2">
        <v>1.2</v>
      </c>
      <c r="R20" s="5">
        <v>1.5</v>
      </c>
      <c r="S20" s="5">
        <v>1.5</v>
      </c>
      <c r="T20" s="5">
        <v>1.5</v>
      </c>
      <c r="U20" s="5">
        <v>1.5</v>
      </c>
      <c r="V20" s="5">
        <v>1.5</v>
      </c>
    </row>
    <row r="21" spans="1:28">
      <c r="A21" s="1">
        <f t="shared" si="0"/>
        <v>2005</v>
      </c>
      <c r="B21" s="1">
        <f t="shared" si="1"/>
        <v>10</v>
      </c>
      <c r="C21" s="2"/>
      <c r="D21" s="2"/>
      <c r="E21" s="2"/>
      <c r="F21" s="2"/>
      <c r="G21" s="2"/>
      <c r="H21" s="4">
        <v>0.2</v>
      </c>
      <c r="I21" s="4">
        <v>-0.3</v>
      </c>
      <c r="J21" s="4">
        <v>1.4</v>
      </c>
      <c r="K21" s="4">
        <v>2.6</v>
      </c>
      <c r="L21" s="2">
        <v>2.1</v>
      </c>
      <c r="M21" s="2">
        <v>1.7</v>
      </c>
      <c r="N21" s="2">
        <v>1.7</v>
      </c>
      <c r="O21" s="2">
        <v>1.3</v>
      </c>
      <c r="P21" s="2">
        <v>1.8</v>
      </c>
      <c r="Q21" s="2">
        <v>2</v>
      </c>
      <c r="R21" s="5">
        <v>1.6</v>
      </c>
      <c r="S21" s="5">
        <v>1.6</v>
      </c>
      <c r="T21" s="5">
        <v>1.6</v>
      </c>
      <c r="U21" s="5">
        <v>1.6</v>
      </c>
      <c r="V21" s="5">
        <v>1.6</v>
      </c>
    </row>
    <row r="22" spans="1:28">
      <c r="A22" s="1">
        <f t="shared" si="0"/>
        <v>2006</v>
      </c>
      <c r="B22" s="1">
        <f t="shared" si="1"/>
        <v>4</v>
      </c>
      <c r="I22" s="4">
        <v>0.1</v>
      </c>
      <c r="J22" s="6">
        <v>1.8</v>
      </c>
      <c r="K22" s="6">
        <v>2.2999999999999998</v>
      </c>
      <c r="L22" s="6">
        <v>2.7</v>
      </c>
      <c r="M22" s="7">
        <v>2.9</v>
      </c>
      <c r="N22" s="2">
        <v>2.2000000000000002</v>
      </c>
      <c r="O22" s="2">
        <v>1.5</v>
      </c>
      <c r="P22" s="2">
        <v>1.9</v>
      </c>
      <c r="Q22" s="7">
        <v>2.2999999999999998</v>
      </c>
      <c r="R22" s="7">
        <v>2.2000000000000002</v>
      </c>
      <c r="S22" s="3">
        <v>1.9</v>
      </c>
      <c r="T22" s="3">
        <v>1.9</v>
      </c>
      <c r="U22" s="3">
        <v>1.9</v>
      </c>
      <c r="V22" s="3">
        <v>1.9</v>
      </c>
      <c r="W22" s="3">
        <v>1.9</v>
      </c>
    </row>
    <row r="23" spans="1:28">
      <c r="A23" s="1">
        <f t="shared" si="0"/>
        <v>2006</v>
      </c>
      <c r="B23" s="1">
        <f t="shared" si="1"/>
        <v>10</v>
      </c>
      <c r="I23" s="4">
        <f>I22</f>
        <v>0.1</v>
      </c>
      <c r="J23" s="6">
        <v>1.8</v>
      </c>
      <c r="K23" s="6">
        <v>2.2999999999999998</v>
      </c>
      <c r="L23" s="6">
        <v>2.6</v>
      </c>
      <c r="M23" s="7">
        <v>2.8</v>
      </c>
      <c r="N23" s="2">
        <v>2.2000000000000002</v>
      </c>
      <c r="O23" s="2">
        <v>2</v>
      </c>
      <c r="P23" s="2">
        <v>1.6</v>
      </c>
      <c r="Q23" s="7">
        <v>2</v>
      </c>
      <c r="R23" s="7">
        <v>2.2999999999999998</v>
      </c>
      <c r="S23" s="3">
        <v>1.7</v>
      </c>
      <c r="T23" s="3">
        <v>1.7</v>
      </c>
      <c r="U23" s="3">
        <v>1.7</v>
      </c>
      <c r="V23" s="3">
        <v>1.7</v>
      </c>
      <c r="W23" s="3">
        <v>1.7</v>
      </c>
    </row>
    <row r="24" spans="1:28">
      <c r="A24" s="1">
        <f t="shared" si="0"/>
        <v>2007</v>
      </c>
      <c r="B24" s="1">
        <f t="shared" si="1"/>
        <v>4</v>
      </c>
      <c r="J24" s="6">
        <f>J25</f>
        <v>1.5</v>
      </c>
      <c r="K24" s="6">
        <f>K25</f>
        <v>2.7</v>
      </c>
      <c r="L24" s="6">
        <f>L25</f>
        <v>1.9</v>
      </c>
      <c r="M24" s="6">
        <f>M25</f>
        <v>2.2000000000000002</v>
      </c>
      <c r="N24" s="2">
        <v>2.2000000000000002</v>
      </c>
      <c r="O24" s="2">
        <v>2.2000000000000002</v>
      </c>
      <c r="P24" s="2">
        <v>1.2</v>
      </c>
      <c r="Q24" s="7">
        <v>1.96</v>
      </c>
      <c r="R24" s="7">
        <v>2.1</v>
      </c>
      <c r="S24" s="7">
        <v>1.9</v>
      </c>
      <c r="T24" s="3">
        <v>1.8</v>
      </c>
      <c r="U24" s="3">
        <v>1.8</v>
      </c>
      <c r="V24" s="3">
        <v>1.8</v>
      </c>
      <c r="W24" s="3">
        <v>1.8</v>
      </c>
      <c r="X24" s="3">
        <v>1.8</v>
      </c>
    </row>
    <row r="25" spans="1:28">
      <c r="A25" s="1">
        <f t="shared" si="0"/>
        <v>2007</v>
      </c>
      <c r="B25" s="1">
        <f t="shared" si="1"/>
        <v>10</v>
      </c>
      <c r="J25" s="6">
        <f>'[1]GDP LT'!B7</f>
        <v>1.5</v>
      </c>
      <c r="K25" s="6">
        <f>'[1]GDP LT'!C7</f>
        <v>2.7</v>
      </c>
      <c r="L25" s="6">
        <f>'[1]GDP LT'!D7</f>
        <v>1.9</v>
      </c>
      <c r="M25" s="6">
        <f>'[1]GDP LT'!E7</f>
        <v>2.2000000000000002</v>
      </c>
      <c r="N25" s="1">
        <f>'[1]GDP LT'!F7</f>
        <v>2</v>
      </c>
      <c r="O25" s="1">
        <f>'[1]GDP LT'!G7</f>
        <v>1.9</v>
      </c>
      <c r="P25" s="1">
        <f>'[1]GDP LT'!H7</f>
        <v>2</v>
      </c>
      <c r="Q25" s="1">
        <f>'[1]GDP LT'!I7</f>
        <v>1.6</v>
      </c>
      <c r="R25" s="1">
        <f>'[1]GDP LT'!J7</f>
        <v>1.8</v>
      </c>
      <c r="S25" s="1">
        <f>'[1]GDP LT'!K7</f>
        <v>2</v>
      </c>
      <c r="T25" s="5">
        <f>'[1]GDP LT'!L7</f>
        <v>1.7</v>
      </c>
      <c r="U25" s="5">
        <f>'[1]GDP LT'!M7</f>
        <v>1.7</v>
      </c>
      <c r="V25" s="5">
        <f>'[1]GDP LT'!N7</f>
        <v>1.7</v>
      </c>
      <c r="W25" s="5">
        <f>'[1]GDP LT'!O7</f>
        <v>1.7</v>
      </c>
      <c r="X25" s="5">
        <f>'[1]GDP LT'!P7</f>
        <v>1.7</v>
      </c>
    </row>
    <row r="26" spans="1:28">
      <c r="A26" s="1">
        <f t="shared" si="0"/>
        <v>2008</v>
      </c>
      <c r="B26" s="1">
        <f t="shared" si="1"/>
        <v>4</v>
      </c>
      <c r="K26" s="6">
        <f t="shared" ref="K26:M27" si="2">K25</f>
        <v>2.7</v>
      </c>
      <c r="L26" s="6">
        <f t="shared" si="2"/>
        <v>1.9</v>
      </c>
      <c r="M26" s="6">
        <v>2.4</v>
      </c>
      <c r="N26" s="6">
        <v>2</v>
      </c>
      <c r="O26" s="2">
        <v>1.3</v>
      </c>
      <c r="P26" s="2">
        <v>1.7</v>
      </c>
      <c r="Q26" s="7">
        <v>1.7</v>
      </c>
      <c r="R26" s="7">
        <v>1.6</v>
      </c>
      <c r="S26" s="7">
        <v>1.8</v>
      </c>
      <c r="T26" s="7">
        <v>1.9</v>
      </c>
      <c r="U26" s="3">
        <v>1.6</v>
      </c>
      <c r="V26" s="3">
        <v>1.6</v>
      </c>
      <c r="W26" s="3">
        <v>1.6</v>
      </c>
      <c r="X26" s="3">
        <v>1.6</v>
      </c>
      <c r="Y26" s="3">
        <v>1.6</v>
      </c>
    </row>
    <row r="27" spans="1:28">
      <c r="A27" s="1">
        <f t="shared" si="0"/>
        <v>2008</v>
      </c>
      <c r="B27" s="1">
        <f t="shared" si="1"/>
        <v>10</v>
      </c>
      <c r="K27" s="6">
        <f t="shared" si="2"/>
        <v>2.7</v>
      </c>
      <c r="L27" s="6">
        <f t="shared" si="2"/>
        <v>1.9</v>
      </c>
      <c r="M27" s="6">
        <f t="shared" si="2"/>
        <v>2.4</v>
      </c>
      <c r="N27" s="6">
        <v>2</v>
      </c>
      <c r="O27" s="7">
        <v>0.7</v>
      </c>
      <c r="P27" s="2">
        <v>0.5</v>
      </c>
      <c r="Q27" s="7">
        <v>1.4</v>
      </c>
      <c r="R27" s="7">
        <v>1.6</v>
      </c>
      <c r="S27" s="7">
        <v>1.8</v>
      </c>
      <c r="T27" s="7">
        <v>1.7</v>
      </c>
      <c r="U27" s="3">
        <v>1.4</v>
      </c>
      <c r="V27" s="3">
        <v>1.4</v>
      </c>
      <c r="W27" s="3">
        <v>1.4</v>
      </c>
      <c r="X27" s="3">
        <v>1.4</v>
      </c>
      <c r="Y27" s="3">
        <v>1.4</v>
      </c>
    </row>
    <row r="28" spans="1:28">
      <c r="A28" s="1">
        <f t="shared" si="0"/>
        <v>2009</v>
      </c>
      <c r="B28" s="1">
        <f t="shared" si="1"/>
        <v>4</v>
      </c>
      <c r="L28" s="6">
        <f>L27</f>
        <v>1.9</v>
      </c>
      <c r="M28" s="6">
        <v>2.1</v>
      </c>
      <c r="N28" s="6">
        <v>2.4</v>
      </c>
      <c r="O28" s="6">
        <v>-0.7</v>
      </c>
      <c r="P28" s="2">
        <v>-6.3</v>
      </c>
      <c r="Q28" s="7">
        <v>0.8</v>
      </c>
      <c r="R28" s="7">
        <v>1.6</v>
      </c>
      <c r="S28" s="7">
        <v>1.9</v>
      </c>
      <c r="T28" s="7">
        <v>1.9</v>
      </c>
      <c r="U28" s="7">
        <v>1.8</v>
      </c>
      <c r="V28" s="3">
        <v>1.1000000000000001</v>
      </c>
      <c r="W28" s="3">
        <v>1.1000000000000001</v>
      </c>
      <c r="X28" s="3">
        <v>1.1000000000000001</v>
      </c>
      <c r="Y28" s="3">
        <v>1.1000000000000001</v>
      </c>
      <c r="Z28" s="3">
        <v>1.1000000000000001</v>
      </c>
    </row>
    <row r="29" spans="1:28">
      <c r="A29" s="1">
        <f t="shared" si="0"/>
        <v>2009</v>
      </c>
      <c r="B29" s="1">
        <f t="shared" si="1"/>
        <v>10</v>
      </c>
      <c r="L29" s="6">
        <f>L28</f>
        <v>1.9</v>
      </c>
      <c r="M29" s="6">
        <v>2</v>
      </c>
      <c r="N29" s="6">
        <v>2.2999999999999998</v>
      </c>
      <c r="O29" s="6">
        <f>O28</f>
        <v>-0.7</v>
      </c>
      <c r="P29" s="2">
        <v>-5.7</v>
      </c>
      <c r="Q29" s="7">
        <v>1.5</v>
      </c>
      <c r="R29" s="7">
        <v>1.4</v>
      </c>
      <c r="S29" s="7">
        <v>1.8</v>
      </c>
      <c r="T29" s="7">
        <v>1.7</v>
      </c>
      <c r="U29" s="7">
        <v>1.7</v>
      </c>
      <c r="V29" s="3">
        <v>1.3</v>
      </c>
      <c r="W29" s="3">
        <v>1.3</v>
      </c>
      <c r="X29" s="3">
        <v>1.3</v>
      </c>
      <c r="Y29" s="3">
        <v>1.3</v>
      </c>
      <c r="Z29" s="3">
        <v>1.3</v>
      </c>
    </row>
    <row r="30" spans="1:28">
      <c r="A30" s="1">
        <f t="shared" si="0"/>
        <v>2010</v>
      </c>
      <c r="B30" s="1">
        <f t="shared" si="1"/>
        <v>4</v>
      </c>
      <c r="M30" s="6">
        <f>M29</f>
        <v>2</v>
      </c>
      <c r="N30" s="6">
        <v>2.2999999999999998</v>
      </c>
      <c r="O30" s="6">
        <v>-1.2</v>
      </c>
      <c r="P30" s="6">
        <v>-5.2</v>
      </c>
      <c r="Q30" s="7">
        <v>2.2000000000000002</v>
      </c>
      <c r="R30" s="7">
        <v>1.6</v>
      </c>
      <c r="S30" s="7">
        <v>1.8</v>
      </c>
      <c r="T30" s="7">
        <v>1.9</v>
      </c>
      <c r="U30" s="7">
        <v>1</v>
      </c>
      <c r="V30" s="7">
        <v>1.5</v>
      </c>
      <c r="W30" s="3">
        <v>1.3</v>
      </c>
      <c r="X30" s="3">
        <v>1.3</v>
      </c>
      <c r="Y30" s="3">
        <v>1.3</v>
      </c>
      <c r="Z30" s="3">
        <v>1.3</v>
      </c>
      <c r="AA30" s="3">
        <v>1.3</v>
      </c>
    </row>
    <row r="31" spans="1:28">
      <c r="A31" s="1">
        <f t="shared" si="0"/>
        <v>2010</v>
      </c>
      <c r="B31" s="1">
        <f t="shared" si="1"/>
        <v>10</v>
      </c>
      <c r="M31" s="6">
        <f>M30</f>
        <v>2</v>
      </c>
      <c r="N31" s="6">
        <v>2.2999999999999998</v>
      </c>
      <c r="O31" s="6">
        <v>-1.2</v>
      </c>
      <c r="P31" s="6">
        <v>-5.2</v>
      </c>
      <c r="Q31" s="7">
        <v>3</v>
      </c>
      <c r="R31" s="7">
        <v>1.2</v>
      </c>
      <c r="S31" s="7">
        <v>2</v>
      </c>
      <c r="T31" s="7">
        <v>1.8</v>
      </c>
      <c r="U31" s="7">
        <v>1.3</v>
      </c>
      <c r="V31" s="7">
        <v>1.4</v>
      </c>
      <c r="W31" s="3">
        <v>1.4</v>
      </c>
      <c r="X31" s="3">
        <v>1.4</v>
      </c>
      <c r="Y31" s="3">
        <v>1.4</v>
      </c>
      <c r="Z31" s="3">
        <v>1.4</v>
      </c>
      <c r="AA31" s="3">
        <v>1.4</v>
      </c>
    </row>
    <row r="32" spans="1:28">
      <c r="A32" s="1">
        <f t="shared" si="0"/>
        <v>2011</v>
      </c>
      <c r="B32" s="1">
        <f t="shared" si="1"/>
        <v>4</v>
      </c>
      <c r="N32" s="6">
        <v>2.2999999999999998</v>
      </c>
      <c r="O32" s="6">
        <v>-1.2</v>
      </c>
      <c r="P32" s="6">
        <v>-6.3</v>
      </c>
      <c r="Q32" s="6">
        <v>3.9</v>
      </c>
      <c r="R32" s="7">
        <v>0.3</v>
      </c>
      <c r="S32" s="7">
        <v>2.7</v>
      </c>
      <c r="T32" s="7">
        <v>1.5</v>
      </c>
      <c r="U32" s="7">
        <v>1.3</v>
      </c>
      <c r="V32" s="7">
        <v>1.4</v>
      </c>
      <c r="W32" s="7">
        <v>1.4</v>
      </c>
      <c r="X32" s="3">
        <v>1.1000000000000001</v>
      </c>
      <c r="Y32" s="3">
        <v>1.1000000000000001</v>
      </c>
      <c r="Z32" s="3">
        <v>1.1000000000000001</v>
      </c>
      <c r="AA32" s="3">
        <v>1.1000000000000001</v>
      </c>
      <c r="AB32" s="3">
        <v>1.1000000000000001</v>
      </c>
    </row>
    <row r="33" spans="1:30">
      <c r="A33" s="1">
        <f t="shared" si="0"/>
        <v>2011</v>
      </c>
      <c r="B33" s="1">
        <f t="shared" si="1"/>
        <v>10</v>
      </c>
      <c r="N33" s="6">
        <v>2.2999999999999998</v>
      </c>
      <c r="O33" s="6">
        <f>O32</f>
        <v>-1.2</v>
      </c>
      <c r="P33" s="6">
        <f>P32</f>
        <v>-6.3</v>
      </c>
      <c r="Q33" s="6">
        <v>4</v>
      </c>
      <c r="R33" s="7">
        <v>-0.5</v>
      </c>
      <c r="S33" s="7">
        <v>2.2000000000000002</v>
      </c>
      <c r="T33" s="7">
        <v>1.4</v>
      </c>
      <c r="U33" s="7">
        <v>1.2</v>
      </c>
      <c r="V33" s="7">
        <v>1.6</v>
      </c>
      <c r="W33" s="7">
        <v>1.2</v>
      </c>
      <c r="X33" s="3">
        <v>1.1000000000000001</v>
      </c>
      <c r="Y33" s="3">
        <v>1.1000000000000001</v>
      </c>
      <c r="Z33" s="3">
        <v>1.1000000000000001</v>
      </c>
      <c r="AA33" s="3">
        <v>1.1000000000000001</v>
      </c>
      <c r="AB33" s="3">
        <v>1.1000000000000001</v>
      </c>
    </row>
    <row r="34" spans="1:30">
      <c r="A34" s="1">
        <f t="shared" si="0"/>
        <v>2012</v>
      </c>
      <c r="B34" s="1">
        <f t="shared" si="1"/>
        <v>4</v>
      </c>
      <c r="O34" s="6">
        <v>-1.1000000000000001</v>
      </c>
      <c r="P34" s="6">
        <v>-5.5</v>
      </c>
      <c r="Q34" s="6">
        <v>4.5</v>
      </c>
      <c r="R34" s="6">
        <v>-0.7</v>
      </c>
      <c r="S34" s="7">
        <v>2</v>
      </c>
      <c r="T34" s="7">
        <v>1.5</v>
      </c>
      <c r="U34" s="7">
        <v>1.2</v>
      </c>
      <c r="V34" s="7">
        <v>1.1000000000000001</v>
      </c>
      <c r="W34" s="7">
        <v>1</v>
      </c>
      <c r="X34" s="7">
        <v>1.2</v>
      </c>
      <c r="Y34" s="3">
        <v>0.9</v>
      </c>
      <c r="Z34" s="3">
        <v>0.9</v>
      </c>
      <c r="AA34" s="3">
        <v>0.9</v>
      </c>
      <c r="AB34" s="3">
        <v>0.9</v>
      </c>
      <c r="AC34" s="3">
        <v>0.9</v>
      </c>
    </row>
    <row r="35" spans="1:30">
      <c r="A35" s="1">
        <f t="shared" si="0"/>
        <v>2012</v>
      </c>
      <c r="B35" s="1">
        <f t="shared" si="1"/>
        <v>10</v>
      </c>
      <c r="O35" s="6">
        <f>'[1]GDP LT'!G17</f>
        <v>-1.1000000000000001</v>
      </c>
      <c r="P35" s="6">
        <f>'[1]GDP LT'!H17</f>
        <v>-5.5</v>
      </c>
      <c r="Q35" s="6">
        <f>'[1]GDP LT'!I17</f>
        <v>4.5999999999999996</v>
      </c>
      <c r="R35" s="6">
        <f>'[1]GDP LT'!J17</f>
        <v>-0.7</v>
      </c>
      <c r="S35" s="1">
        <f>'[1]GDP LT'!K17</f>
        <v>2.2999999999999998</v>
      </c>
      <c r="T35" s="1">
        <f>'[1]GDP LT'!L17</f>
        <v>1.3</v>
      </c>
      <c r="U35" s="1">
        <f>'[1]GDP LT'!M17</f>
        <v>0.7</v>
      </c>
      <c r="V35" s="1">
        <f>'[1]GDP LT'!N17</f>
        <v>1</v>
      </c>
      <c r="W35" s="1">
        <f>'[1]GDP LT'!O17</f>
        <v>0.9</v>
      </c>
      <c r="X35" s="1">
        <f>'[1]GDP LT'!P17</f>
        <v>1.1000000000000001</v>
      </c>
      <c r="Y35" s="5">
        <f>'[1]GDP LT'!Q17</f>
        <v>0.9</v>
      </c>
      <c r="Z35" s="5">
        <f>'[1]GDP LT'!R17</f>
        <v>0.9</v>
      </c>
      <c r="AA35" s="5">
        <f>'[1]GDP LT'!S17</f>
        <v>0.9</v>
      </c>
      <c r="AB35" s="5">
        <f>'[1]GDP LT'!T17</f>
        <v>0.9</v>
      </c>
      <c r="AC35" s="5">
        <f>'[1]GDP LT'!U17</f>
        <v>0.9</v>
      </c>
    </row>
    <row r="36" spans="1:30">
      <c r="A36" s="1">
        <f t="shared" si="0"/>
        <v>2013</v>
      </c>
      <c r="B36" s="1">
        <f t="shared" si="1"/>
        <v>4</v>
      </c>
      <c r="P36" s="6">
        <f>'[1]GDP LT'!H18</f>
        <v>-5.5</v>
      </c>
      <c r="Q36" s="6">
        <f>'[1]GDP LT'!I18</f>
        <v>4.7</v>
      </c>
      <c r="R36" s="6">
        <f>'[1]GDP LT'!J18</f>
        <v>-0.5</v>
      </c>
      <c r="S36" s="6">
        <f>'[1]GDP LT'!K18</f>
        <v>2</v>
      </c>
      <c r="T36" s="1">
        <f>'[1]GDP LT'!L18</f>
        <v>1.3</v>
      </c>
      <c r="U36" s="1">
        <f>'[1]GDP LT'!M18</f>
        <v>1.3</v>
      </c>
      <c r="V36" s="1">
        <f>'[1]GDP LT'!N18</f>
        <v>0.9</v>
      </c>
      <c r="W36" s="1">
        <f>'[1]GDP LT'!O18</f>
        <v>1</v>
      </c>
      <c r="X36" s="1">
        <f>'[1]GDP LT'!P18</f>
        <v>1.2</v>
      </c>
      <c r="Y36" s="1">
        <f>'[1]GDP LT'!Q18</f>
        <v>1.1000000000000001</v>
      </c>
      <c r="Z36" s="5">
        <f>'[1]GDP LT'!R18</f>
        <v>0.8</v>
      </c>
      <c r="AA36" s="5">
        <f>'[1]GDP LT'!S18</f>
        <v>0.8</v>
      </c>
      <c r="AB36" s="5">
        <f>'[1]GDP LT'!T18</f>
        <v>0.8</v>
      </c>
      <c r="AC36" s="5">
        <f>'[1]GDP LT'!U18</f>
        <v>0.8</v>
      </c>
      <c r="AD36" s="5">
        <f>'[1]GDP LT'!V18</f>
        <v>0.8</v>
      </c>
    </row>
    <row r="37" spans="1:30">
      <c r="A37" s="1">
        <f t="shared" si="0"/>
        <v>2013</v>
      </c>
      <c r="B37" s="1">
        <f t="shared" si="1"/>
        <v>10</v>
      </c>
      <c r="P37" s="6">
        <f>'[1]GDP LT'!H19</f>
        <v>-5.5</v>
      </c>
      <c r="Q37" s="6">
        <f>'[1]GDP LT'!I19</f>
        <v>4.7</v>
      </c>
      <c r="R37" s="6">
        <f>'[1]GDP LT'!J19</f>
        <v>-0.5</v>
      </c>
      <c r="S37" s="6">
        <f>'[1]GDP LT'!K19</f>
        <v>2</v>
      </c>
      <c r="T37" s="8">
        <f>'[1]GDP LT'!L19</f>
        <v>1.9</v>
      </c>
      <c r="U37" s="8">
        <f>'[1]GDP LT'!M19</f>
        <v>1.7</v>
      </c>
      <c r="V37" s="8">
        <f>'[1]GDP LT'!N19</f>
        <v>1.2</v>
      </c>
      <c r="W37" s="8">
        <f>'[1]GDP LT'!O19</f>
        <v>1.1000000000000001</v>
      </c>
      <c r="X37" s="8">
        <f>'[1]GDP LT'!P19</f>
        <v>1.2</v>
      </c>
      <c r="Y37" s="8">
        <f>'[1]GDP LT'!Q19</f>
        <v>1.4</v>
      </c>
      <c r="Z37" s="5">
        <f>'[1]GDP LT'!R19</f>
        <v>1.1000000000000001</v>
      </c>
      <c r="AA37" s="5">
        <f>'[1]GDP LT'!S19</f>
        <v>1.1000000000000001</v>
      </c>
      <c r="AB37" s="5">
        <f>'[1]GDP LT'!T19</f>
        <v>1.1000000000000001</v>
      </c>
      <c r="AC37" s="5">
        <f>'[1]GDP LT'!U19</f>
        <v>1.1000000000000001</v>
      </c>
      <c r="AD37" s="5">
        <f>'[1]GDP LT'!V19</f>
        <v>1.1000000000000001</v>
      </c>
    </row>
    <row r="39" spans="1:30">
      <c r="A39" s="1" t="s">
        <v>45</v>
      </c>
    </row>
    <row r="40" spans="1:30">
      <c r="A40" s="1">
        <v>2012</v>
      </c>
      <c r="B40" s="1">
        <v>10</v>
      </c>
      <c r="S40" s="1">
        <v>100</v>
      </c>
      <c r="T40" s="1">
        <f>S40*(1+T35/100)</f>
        <v>101.29999999999998</v>
      </c>
      <c r="U40" s="1">
        <f t="shared" ref="U40:AC40" si="3">T40*(1+U35/100)</f>
        <v>102.00909999999998</v>
      </c>
      <c r="V40" s="1">
        <f t="shared" si="3"/>
        <v>103.02919099999997</v>
      </c>
      <c r="W40" s="1">
        <f t="shared" si="3"/>
        <v>103.95645371899995</v>
      </c>
      <c r="X40" s="1">
        <f t="shared" si="3"/>
        <v>105.09997470990893</v>
      </c>
      <c r="Y40" s="1">
        <f t="shared" si="3"/>
        <v>106.0458744822981</v>
      </c>
      <c r="Z40" s="1">
        <f t="shared" si="3"/>
        <v>107.00028735263878</v>
      </c>
      <c r="AA40" s="1">
        <f t="shared" si="3"/>
        <v>107.96328993881252</v>
      </c>
      <c r="AB40" s="1">
        <f t="shared" si="3"/>
        <v>108.93495954826183</v>
      </c>
      <c r="AC40" s="1">
        <f t="shared" si="3"/>
        <v>109.91537418419618</v>
      </c>
    </row>
    <row r="41" spans="1:30">
      <c r="A41" s="1">
        <v>2013</v>
      </c>
      <c r="B41" s="1">
        <v>4</v>
      </c>
      <c r="S41" s="1">
        <v>100</v>
      </c>
      <c r="T41" s="1">
        <f t="shared" ref="T41:AC41" si="4">S41*(1+T36/100)</f>
        <v>101.29999999999998</v>
      </c>
      <c r="U41" s="1">
        <f t="shared" si="4"/>
        <v>102.61689999999997</v>
      </c>
      <c r="V41" s="1">
        <f t="shared" si="4"/>
        <v>103.54045209999997</v>
      </c>
      <c r="W41" s="1">
        <f t="shared" si="4"/>
        <v>104.57585662099997</v>
      </c>
      <c r="X41" s="1">
        <f t="shared" si="4"/>
        <v>105.83076690045198</v>
      </c>
      <c r="Y41" s="1">
        <f t="shared" si="4"/>
        <v>106.99490533635694</v>
      </c>
      <c r="Z41" s="1">
        <f t="shared" si="4"/>
        <v>107.85086457904779</v>
      </c>
      <c r="AA41" s="1">
        <f t="shared" si="4"/>
        <v>108.71367149568017</v>
      </c>
      <c r="AB41" s="1">
        <f t="shared" si="4"/>
        <v>109.58338086764562</v>
      </c>
      <c r="AC41" s="1">
        <f t="shared" si="4"/>
        <v>110.46004791458678</v>
      </c>
    </row>
    <row r="42" spans="1:30">
      <c r="A42" s="1">
        <v>2013</v>
      </c>
      <c r="B42" s="1">
        <v>10</v>
      </c>
      <c r="S42" s="1">
        <v>100</v>
      </c>
      <c r="T42" s="1">
        <f t="shared" ref="T42:AC42" si="5">S42*(1+T37/100)</f>
        <v>101.89999999999999</v>
      </c>
      <c r="U42" s="1">
        <f t="shared" si="5"/>
        <v>103.63229999999999</v>
      </c>
      <c r="V42" s="1">
        <f t="shared" si="5"/>
        <v>104.87588759999998</v>
      </c>
      <c r="W42" s="1">
        <f t="shared" si="5"/>
        <v>106.02952236359998</v>
      </c>
      <c r="X42" s="1">
        <f t="shared" si="5"/>
        <v>107.30187663196318</v>
      </c>
      <c r="Y42" s="1">
        <f t="shared" si="5"/>
        <v>108.80410290481066</v>
      </c>
      <c r="Z42" s="1">
        <f t="shared" si="5"/>
        <v>110.00094803676357</v>
      </c>
      <c r="AA42" s="1">
        <f t="shared" si="5"/>
        <v>111.21095846516796</v>
      </c>
      <c r="AB42" s="1">
        <f t="shared" si="5"/>
        <v>112.4342790082848</v>
      </c>
      <c r="AC42" s="1">
        <f t="shared" si="5"/>
        <v>113.67105607737592</v>
      </c>
    </row>
  </sheetData>
  <pageMargins left="0.75" right="0.75" top="1" bottom="1" header="0.5" footer="0.5"/>
  <pageSetup scale="61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17"/>
  <sheetViews>
    <sheetView workbookViewId="0"/>
  </sheetViews>
  <sheetFormatPr baseColWidth="10" defaultColWidth="8.83203125" defaultRowHeight="12" x14ac:dyDescent="0"/>
  <cols>
    <col min="1" max="256" width="20.6640625" style="1" customWidth="1"/>
    <col min="257" max="16384" width="8.83203125" style="1"/>
  </cols>
  <sheetData>
    <row r="1" spans="1:2">
      <c r="A1" s="1" t="s">
        <v>61</v>
      </c>
    </row>
    <row r="2" spans="1:2">
      <c r="A2" s="1" t="s">
        <v>60</v>
      </c>
    </row>
    <row r="3" spans="1:2">
      <c r="A3" s="1" t="s">
        <v>59</v>
      </c>
    </row>
    <row r="4" spans="1:2">
      <c r="A4" s="1" t="s">
        <v>58</v>
      </c>
    </row>
    <row r="5" spans="1:2">
      <c r="A5" s="1" t="s">
        <v>57</v>
      </c>
    </row>
    <row r="6" spans="1:2">
      <c r="A6" s="1" t="s">
        <v>56</v>
      </c>
    </row>
    <row r="8" spans="1:2">
      <c r="A8" s="1" t="s">
        <v>52</v>
      </c>
      <c r="B8" s="1" t="s">
        <v>55</v>
      </c>
    </row>
    <row r="10" spans="1:2">
      <c r="A10" s="1" t="s">
        <v>54</v>
      </c>
    </row>
    <row r="11" spans="1:2">
      <c r="A11" s="1" t="s">
        <v>53</v>
      </c>
      <c r="B11" s="1" t="s">
        <v>52</v>
      </c>
    </row>
    <row r="12" spans="1:2">
      <c r="A12" s="15">
        <v>9133</v>
      </c>
      <c r="B12" s="14">
        <v>3.96</v>
      </c>
    </row>
    <row r="13" spans="1:2">
      <c r="A13" s="15">
        <v>9164</v>
      </c>
      <c r="B13" s="14">
        <v>3.95</v>
      </c>
    </row>
    <row r="14" spans="1:2">
      <c r="A14" s="15">
        <v>9192</v>
      </c>
      <c r="B14" s="14">
        <v>3.96</v>
      </c>
    </row>
    <row r="15" spans="1:2">
      <c r="A15" s="15">
        <v>9223</v>
      </c>
      <c r="B15" s="14">
        <v>3.93</v>
      </c>
    </row>
    <row r="16" spans="1:2">
      <c r="A16" s="15">
        <v>9253</v>
      </c>
      <c r="B16" s="14">
        <v>3.87</v>
      </c>
    </row>
    <row r="17" spans="1:2">
      <c r="A17" s="15">
        <v>9284</v>
      </c>
      <c r="B17" s="14">
        <v>3.79</v>
      </c>
    </row>
    <row r="18" spans="1:2">
      <c r="A18" s="15">
        <v>9314</v>
      </c>
      <c r="B18" s="14">
        <v>3.79</v>
      </c>
    </row>
    <row r="19" spans="1:2">
      <c r="A19" s="15">
        <v>9345</v>
      </c>
      <c r="B19" s="14">
        <v>3.85</v>
      </c>
    </row>
    <row r="20" spans="1:2">
      <c r="A20" s="15">
        <v>9376</v>
      </c>
      <c r="B20" s="14">
        <v>3.85</v>
      </c>
    </row>
    <row r="21" spans="1:2">
      <c r="A21" s="15">
        <v>9406</v>
      </c>
      <c r="B21" s="14">
        <v>3.82</v>
      </c>
    </row>
    <row r="22" spans="1:2">
      <c r="A22" s="15">
        <v>9437</v>
      </c>
      <c r="B22" s="14">
        <v>3.79</v>
      </c>
    </row>
    <row r="23" spans="1:2">
      <c r="A23" s="15">
        <v>9467</v>
      </c>
      <c r="B23" s="14">
        <v>3.8</v>
      </c>
    </row>
    <row r="24" spans="1:2">
      <c r="A24" s="15">
        <v>9498</v>
      </c>
      <c r="B24" s="14">
        <v>3.77</v>
      </c>
    </row>
    <row r="25" spans="1:2">
      <c r="A25" s="15">
        <v>9529</v>
      </c>
      <c r="B25" s="14">
        <v>3.71</v>
      </c>
    </row>
    <row r="26" spans="1:2">
      <c r="A26" s="15">
        <v>9557</v>
      </c>
      <c r="B26" s="14">
        <v>3.71</v>
      </c>
    </row>
    <row r="27" spans="1:2">
      <c r="A27" s="15">
        <v>9588</v>
      </c>
      <c r="B27" s="14">
        <v>3.7</v>
      </c>
    </row>
    <row r="28" spans="1:2">
      <c r="A28" s="15">
        <v>9618</v>
      </c>
      <c r="B28" s="14">
        <v>3.67</v>
      </c>
    </row>
    <row r="29" spans="1:2">
      <c r="A29" s="15">
        <v>9649</v>
      </c>
      <c r="B29" s="14">
        <v>3.67</v>
      </c>
    </row>
    <row r="30" spans="1:2">
      <c r="A30" s="15">
        <v>9679</v>
      </c>
      <c r="B30" s="14">
        <v>3.68</v>
      </c>
    </row>
    <row r="31" spans="1:2">
      <c r="A31" s="15">
        <v>9710</v>
      </c>
      <c r="B31" s="14">
        <v>3.7</v>
      </c>
    </row>
    <row r="32" spans="1:2">
      <c r="A32" s="15">
        <v>9741</v>
      </c>
      <c r="B32" s="14">
        <v>3.7</v>
      </c>
    </row>
    <row r="33" spans="1:2">
      <c r="A33" s="15">
        <v>9771</v>
      </c>
      <c r="B33" s="14">
        <v>3.68</v>
      </c>
    </row>
    <row r="34" spans="1:2">
      <c r="A34" s="15">
        <v>9802</v>
      </c>
      <c r="B34" s="14">
        <v>3.62</v>
      </c>
    </row>
    <row r="35" spans="1:2">
      <c r="A35" s="15">
        <v>9832</v>
      </c>
      <c r="B35" s="14">
        <v>3.56</v>
      </c>
    </row>
    <row r="36" spans="1:2">
      <c r="A36" s="15">
        <v>9863</v>
      </c>
      <c r="B36" s="14">
        <v>3.51</v>
      </c>
    </row>
    <row r="37" spans="1:2">
      <c r="A37" s="15">
        <v>9894</v>
      </c>
      <c r="B37" s="14">
        <v>3.48</v>
      </c>
    </row>
    <row r="38" spans="1:2">
      <c r="A38" s="15">
        <v>9922</v>
      </c>
      <c r="B38" s="14">
        <v>3.37</v>
      </c>
    </row>
    <row r="39" spans="1:2">
      <c r="A39" s="15">
        <v>9953</v>
      </c>
      <c r="B39" s="14">
        <v>3.35</v>
      </c>
    </row>
    <row r="40" spans="1:2">
      <c r="A40" s="15">
        <v>9983</v>
      </c>
      <c r="B40" s="14">
        <v>3.31</v>
      </c>
    </row>
    <row r="41" spans="1:2">
      <c r="A41" s="15">
        <v>10014</v>
      </c>
      <c r="B41" s="14">
        <v>3.34</v>
      </c>
    </row>
    <row r="42" spans="1:2">
      <c r="A42" s="15">
        <v>10044</v>
      </c>
      <c r="B42" s="14">
        <v>3.36</v>
      </c>
    </row>
    <row r="43" spans="1:2">
      <c r="A43" s="15">
        <v>10075</v>
      </c>
      <c r="B43" s="14">
        <v>3.32</v>
      </c>
    </row>
    <row r="44" spans="1:2">
      <c r="A44" s="15">
        <v>10106</v>
      </c>
      <c r="B44" s="14">
        <v>3.3</v>
      </c>
    </row>
    <row r="45" spans="1:2">
      <c r="A45" s="15">
        <v>10136</v>
      </c>
      <c r="B45" s="14">
        <v>3.29</v>
      </c>
    </row>
    <row r="46" spans="1:2">
      <c r="A46" s="15">
        <v>10167</v>
      </c>
      <c r="B46" s="14">
        <v>3.23</v>
      </c>
    </row>
    <row r="47" spans="1:2">
      <c r="A47" s="15">
        <v>10197</v>
      </c>
      <c r="B47" s="14">
        <v>3.17</v>
      </c>
    </row>
    <row r="48" spans="1:2">
      <c r="A48" s="15">
        <v>10228</v>
      </c>
      <c r="B48" s="14">
        <v>3.18</v>
      </c>
    </row>
    <row r="49" spans="1:2">
      <c r="A49" s="15">
        <v>10259</v>
      </c>
      <c r="B49" s="14">
        <v>3.19</v>
      </c>
    </row>
    <row r="50" spans="1:2">
      <c r="A50" s="15">
        <v>10288</v>
      </c>
      <c r="B50" s="14">
        <v>3.17</v>
      </c>
    </row>
    <row r="51" spans="1:2">
      <c r="A51" s="15">
        <v>10319</v>
      </c>
      <c r="B51" s="14">
        <v>3.2</v>
      </c>
    </row>
    <row r="52" spans="1:2">
      <c r="A52" s="15">
        <v>10349</v>
      </c>
      <c r="B52" s="14">
        <v>3.24</v>
      </c>
    </row>
    <row r="53" spans="1:2">
      <c r="A53" s="15">
        <v>10380</v>
      </c>
      <c r="B53" s="14">
        <v>3.29</v>
      </c>
    </row>
    <row r="54" spans="1:2">
      <c r="A54" s="15">
        <v>10410</v>
      </c>
      <c r="B54" s="14">
        <v>3.42</v>
      </c>
    </row>
    <row r="55" spans="1:2">
      <c r="A55" s="15">
        <v>10441</v>
      </c>
      <c r="B55" s="14">
        <v>3.48</v>
      </c>
    </row>
    <row r="56" spans="1:2">
      <c r="A56" s="15">
        <v>10472</v>
      </c>
      <c r="B56" s="14">
        <v>3.46</v>
      </c>
    </row>
    <row r="57" spans="1:2">
      <c r="A57" s="15">
        <v>10502</v>
      </c>
      <c r="B57" s="14">
        <v>3.47</v>
      </c>
    </row>
    <row r="58" spans="1:2">
      <c r="A58" s="15">
        <v>10533</v>
      </c>
      <c r="B58" s="14">
        <v>3.38</v>
      </c>
    </row>
    <row r="59" spans="1:2">
      <c r="A59" s="15">
        <v>10563</v>
      </c>
      <c r="B59" s="14">
        <v>3.45</v>
      </c>
    </row>
    <row r="60" spans="1:2">
      <c r="A60" s="15">
        <v>10594</v>
      </c>
      <c r="B60" s="14">
        <v>3.52</v>
      </c>
    </row>
    <row r="61" spans="1:2">
      <c r="A61" s="15">
        <v>10625</v>
      </c>
      <c r="B61" s="14">
        <v>3.62</v>
      </c>
    </row>
    <row r="62" spans="1:2">
      <c r="A62" s="15">
        <v>10653</v>
      </c>
      <c r="B62" s="14">
        <v>3.74</v>
      </c>
    </row>
    <row r="63" spans="1:2">
      <c r="A63" s="15">
        <v>10684</v>
      </c>
      <c r="B63" s="14">
        <v>3.64</v>
      </c>
    </row>
    <row r="64" spans="1:2">
      <c r="A64" s="15">
        <v>10714</v>
      </c>
      <c r="B64" s="14">
        <v>3.64</v>
      </c>
    </row>
    <row r="65" spans="1:2">
      <c r="A65" s="15">
        <v>10745</v>
      </c>
      <c r="B65" s="14">
        <v>3.69</v>
      </c>
    </row>
    <row r="66" spans="1:2">
      <c r="A66" s="15">
        <v>10775</v>
      </c>
      <c r="B66" s="14">
        <v>3.64</v>
      </c>
    </row>
    <row r="67" spans="1:2">
      <c r="A67" s="15">
        <v>10806</v>
      </c>
      <c r="B67" s="14">
        <v>3.71</v>
      </c>
    </row>
    <row r="68" spans="1:2">
      <c r="A68" s="15">
        <v>10837</v>
      </c>
      <c r="B68" s="14">
        <v>3.7</v>
      </c>
    </row>
    <row r="69" spans="1:2">
      <c r="A69" s="15">
        <v>10867</v>
      </c>
      <c r="B69" s="14">
        <v>3.61</v>
      </c>
    </row>
    <row r="70" spans="1:2">
      <c r="A70" s="15">
        <v>10898</v>
      </c>
      <c r="B70" s="14">
        <v>3.35</v>
      </c>
    </row>
    <row r="71" spans="1:2">
      <c r="A71" s="15">
        <v>10928</v>
      </c>
      <c r="B71" s="14">
        <v>3.36</v>
      </c>
    </row>
    <row r="72" spans="1:2">
      <c r="A72" s="15">
        <v>10959</v>
      </c>
      <c r="B72" s="14">
        <v>3.43</v>
      </c>
    </row>
    <row r="73" spans="1:2">
      <c r="A73" s="15">
        <v>10990</v>
      </c>
      <c r="B73" s="14">
        <v>3.41</v>
      </c>
    </row>
    <row r="74" spans="1:2">
      <c r="A74" s="15">
        <v>11018</v>
      </c>
      <c r="B74" s="14">
        <v>3.29</v>
      </c>
    </row>
    <row r="75" spans="1:2">
      <c r="A75" s="15">
        <v>11049</v>
      </c>
      <c r="B75" s="14">
        <v>3.37</v>
      </c>
    </row>
    <row r="76" spans="1:2">
      <c r="A76" s="15">
        <v>11079</v>
      </c>
      <c r="B76" s="14">
        <v>3.31</v>
      </c>
    </row>
    <row r="77" spans="1:2">
      <c r="A77" s="15">
        <v>11110</v>
      </c>
      <c r="B77" s="14">
        <v>3.25</v>
      </c>
    </row>
    <row r="78" spans="1:2">
      <c r="A78" s="15">
        <v>11140</v>
      </c>
      <c r="B78" s="14">
        <v>3.25</v>
      </c>
    </row>
    <row r="79" spans="1:2">
      <c r="A79" s="15">
        <v>11171</v>
      </c>
      <c r="B79" s="14">
        <v>3.26</v>
      </c>
    </row>
    <row r="80" spans="1:2">
      <c r="A80" s="15">
        <v>11202</v>
      </c>
      <c r="B80" s="14">
        <v>3.24</v>
      </c>
    </row>
    <row r="81" spans="1:2">
      <c r="A81" s="15">
        <v>11232</v>
      </c>
      <c r="B81" s="14">
        <v>3.21</v>
      </c>
    </row>
    <row r="82" spans="1:2">
      <c r="A82" s="15">
        <v>11263</v>
      </c>
      <c r="B82" s="14">
        <v>3.19</v>
      </c>
    </row>
    <row r="83" spans="1:2">
      <c r="A83" s="15">
        <v>11293</v>
      </c>
      <c r="B83" s="14">
        <v>3.22</v>
      </c>
    </row>
    <row r="84" spans="1:2">
      <c r="A84" s="15">
        <v>11324</v>
      </c>
      <c r="B84" s="14">
        <v>3.2</v>
      </c>
    </row>
    <row r="85" spans="1:2">
      <c r="A85" s="15">
        <v>11355</v>
      </c>
      <c r="B85" s="14">
        <v>3.3</v>
      </c>
    </row>
    <row r="86" spans="1:2">
      <c r="A86" s="15">
        <v>11383</v>
      </c>
      <c r="B86" s="14">
        <v>3.27</v>
      </c>
    </row>
    <row r="87" spans="1:2">
      <c r="A87" s="15">
        <v>11414</v>
      </c>
      <c r="B87" s="14">
        <v>3.26</v>
      </c>
    </row>
    <row r="88" spans="1:2">
      <c r="A88" s="15">
        <v>11444</v>
      </c>
      <c r="B88" s="14">
        <v>3.16</v>
      </c>
    </row>
    <row r="89" spans="1:2">
      <c r="A89" s="15">
        <v>11475</v>
      </c>
      <c r="B89" s="14">
        <v>3.13</v>
      </c>
    </row>
    <row r="90" spans="1:2">
      <c r="A90" s="15">
        <v>11505</v>
      </c>
      <c r="B90" s="14">
        <v>3.15</v>
      </c>
    </row>
    <row r="91" spans="1:2">
      <c r="A91" s="15">
        <v>11536</v>
      </c>
      <c r="B91" s="14">
        <v>3.18</v>
      </c>
    </row>
    <row r="92" spans="1:2">
      <c r="A92" s="15">
        <v>11567</v>
      </c>
      <c r="B92" s="14">
        <v>3.25</v>
      </c>
    </row>
    <row r="93" spans="1:2">
      <c r="A93" s="15">
        <v>11597</v>
      </c>
      <c r="B93" s="14">
        <v>3.63</v>
      </c>
    </row>
    <row r="94" spans="1:2">
      <c r="A94" s="15">
        <v>11628</v>
      </c>
      <c r="B94" s="14">
        <v>3.63</v>
      </c>
    </row>
    <row r="95" spans="1:2">
      <c r="A95" s="15">
        <v>11658</v>
      </c>
      <c r="B95" s="14">
        <v>3.93</v>
      </c>
    </row>
    <row r="96" spans="1:2">
      <c r="A96" s="15">
        <v>11689</v>
      </c>
      <c r="B96" s="14">
        <v>4.26</v>
      </c>
    </row>
    <row r="97" spans="1:2">
      <c r="A97" s="15">
        <v>11720</v>
      </c>
      <c r="B97" s="14">
        <v>4.1100000000000003</v>
      </c>
    </row>
    <row r="98" spans="1:2">
      <c r="A98" s="15">
        <v>11749</v>
      </c>
      <c r="B98" s="14">
        <v>3.92</v>
      </c>
    </row>
    <row r="99" spans="1:2">
      <c r="A99" s="15">
        <v>11780</v>
      </c>
      <c r="B99" s="14">
        <v>3.68</v>
      </c>
    </row>
    <row r="100" spans="1:2">
      <c r="A100" s="15">
        <v>11810</v>
      </c>
      <c r="B100" s="14">
        <v>3.76</v>
      </c>
    </row>
    <row r="101" spans="1:2">
      <c r="A101" s="15">
        <v>11841</v>
      </c>
      <c r="B101" s="14">
        <v>3.76</v>
      </c>
    </row>
    <row r="102" spans="1:2">
      <c r="A102" s="15">
        <v>11871</v>
      </c>
      <c r="B102" s="14">
        <v>3.58</v>
      </c>
    </row>
    <row r="103" spans="1:2">
      <c r="A103" s="15">
        <v>11902</v>
      </c>
      <c r="B103" s="14">
        <v>3.45</v>
      </c>
    </row>
    <row r="104" spans="1:2">
      <c r="A104" s="15">
        <v>11933</v>
      </c>
      <c r="B104" s="14">
        <v>3.42</v>
      </c>
    </row>
    <row r="105" spans="1:2">
      <c r="A105" s="15">
        <v>11963</v>
      </c>
      <c r="B105" s="14">
        <v>3.43</v>
      </c>
    </row>
    <row r="106" spans="1:2">
      <c r="A106" s="15">
        <v>11994</v>
      </c>
      <c r="B106" s="14">
        <v>3.45</v>
      </c>
    </row>
    <row r="107" spans="1:2">
      <c r="A107" s="15">
        <v>12024</v>
      </c>
      <c r="B107" s="14">
        <v>3.35</v>
      </c>
    </row>
    <row r="108" spans="1:2">
      <c r="A108" s="15">
        <v>12055</v>
      </c>
      <c r="B108" s="14">
        <v>3.22</v>
      </c>
    </row>
    <row r="109" spans="1:2">
      <c r="A109" s="15">
        <v>12086</v>
      </c>
      <c r="B109" s="14">
        <v>3.31</v>
      </c>
    </row>
    <row r="110" spans="1:2">
      <c r="A110" s="15">
        <v>12114</v>
      </c>
      <c r="B110" s="14">
        <v>3.42</v>
      </c>
    </row>
    <row r="111" spans="1:2">
      <c r="A111" s="15">
        <v>12145</v>
      </c>
      <c r="B111" s="14">
        <v>3.42</v>
      </c>
    </row>
    <row r="112" spans="1:2">
      <c r="A112" s="15">
        <v>12175</v>
      </c>
      <c r="B112" s="14">
        <v>3.3</v>
      </c>
    </row>
    <row r="113" spans="1:2">
      <c r="A113" s="15">
        <v>12206</v>
      </c>
      <c r="B113" s="14">
        <v>3.21</v>
      </c>
    </row>
    <row r="114" spans="1:2">
      <c r="A114" s="15">
        <v>12236</v>
      </c>
      <c r="B114" s="14">
        <v>3.2</v>
      </c>
    </row>
    <row r="115" spans="1:2">
      <c r="A115" s="15">
        <v>12267</v>
      </c>
      <c r="B115" s="14">
        <v>3.21</v>
      </c>
    </row>
    <row r="116" spans="1:2">
      <c r="A116" s="15">
        <v>12298</v>
      </c>
      <c r="B116" s="14">
        <v>3.19</v>
      </c>
    </row>
    <row r="117" spans="1:2">
      <c r="A117" s="15">
        <v>12328</v>
      </c>
      <c r="B117" s="14">
        <v>3.22</v>
      </c>
    </row>
    <row r="118" spans="1:2">
      <c r="A118" s="15">
        <v>12359</v>
      </c>
      <c r="B118" s="14">
        <v>3.46</v>
      </c>
    </row>
    <row r="119" spans="1:2">
      <c r="A119" s="15">
        <v>12389</v>
      </c>
      <c r="B119" s="14">
        <v>3.53</v>
      </c>
    </row>
    <row r="120" spans="1:2">
      <c r="A120" s="15">
        <v>12420</v>
      </c>
      <c r="B120" s="14">
        <v>3.5</v>
      </c>
    </row>
    <row r="121" spans="1:2">
      <c r="A121" s="15">
        <v>12451</v>
      </c>
      <c r="B121" s="14">
        <v>3.32</v>
      </c>
    </row>
    <row r="122" spans="1:2">
      <c r="A122" s="15">
        <v>12479</v>
      </c>
      <c r="B122" s="14">
        <v>3.2</v>
      </c>
    </row>
    <row r="123" spans="1:2">
      <c r="A123" s="15">
        <v>12510</v>
      </c>
      <c r="B123" s="14">
        <v>3.11</v>
      </c>
    </row>
    <row r="124" spans="1:2">
      <c r="A124" s="15">
        <v>12540</v>
      </c>
      <c r="B124" s="14">
        <v>3.02</v>
      </c>
    </row>
    <row r="125" spans="1:2">
      <c r="A125" s="15">
        <v>12571</v>
      </c>
      <c r="B125" s="14">
        <v>2.98</v>
      </c>
    </row>
    <row r="126" spans="1:2">
      <c r="A126" s="15">
        <v>12601</v>
      </c>
      <c r="B126" s="14">
        <v>2.92</v>
      </c>
    </row>
    <row r="127" spans="1:2">
      <c r="A127" s="15">
        <v>12632</v>
      </c>
      <c r="B127" s="14">
        <v>3.03</v>
      </c>
    </row>
    <row r="128" spans="1:2">
      <c r="A128" s="15">
        <v>12663</v>
      </c>
      <c r="B128" s="14">
        <v>3.2</v>
      </c>
    </row>
    <row r="129" spans="1:2">
      <c r="A129" s="15">
        <v>12693</v>
      </c>
      <c r="B129" s="14">
        <v>3.1</v>
      </c>
    </row>
    <row r="130" spans="1:2">
      <c r="A130" s="15">
        <v>12724</v>
      </c>
      <c r="B130" s="14">
        <v>3.07</v>
      </c>
    </row>
    <row r="131" spans="1:2">
      <c r="A131" s="15">
        <v>12754</v>
      </c>
      <c r="B131" s="14">
        <v>3.01</v>
      </c>
    </row>
    <row r="132" spans="1:2">
      <c r="A132" s="15">
        <v>12785</v>
      </c>
      <c r="B132" s="14">
        <v>2.88</v>
      </c>
    </row>
    <row r="133" spans="1:2">
      <c r="A133" s="15">
        <v>12816</v>
      </c>
      <c r="B133" s="14">
        <v>2.79</v>
      </c>
    </row>
    <row r="134" spans="1:2">
      <c r="A134" s="15">
        <v>12844</v>
      </c>
      <c r="B134" s="14">
        <v>2.77</v>
      </c>
    </row>
    <row r="135" spans="1:2">
      <c r="A135" s="15">
        <v>12875</v>
      </c>
      <c r="B135" s="14">
        <v>2.74</v>
      </c>
    </row>
    <row r="136" spans="1:2">
      <c r="A136" s="15">
        <v>12905</v>
      </c>
      <c r="B136" s="14">
        <v>2.72</v>
      </c>
    </row>
    <row r="137" spans="1:2">
      <c r="A137" s="15">
        <v>12936</v>
      </c>
      <c r="B137" s="14">
        <v>2.72</v>
      </c>
    </row>
    <row r="138" spans="1:2">
      <c r="A138" s="15">
        <v>12966</v>
      </c>
      <c r="B138" s="14">
        <v>2.69</v>
      </c>
    </row>
    <row r="139" spans="1:2">
      <c r="A139" s="15">
        <v>12997</v>
      </c>
      <c r="B139" s="14">
        <v>2.76</v>
      </c>
    </row>
    <row r="140" spans="1:2">
      <c r="A140" s="15">
        <v>13028</v>
      </c>
      <c r="B140" s="14">
        <v>2.85</v>
      </c>
    </row>
    <row r="141" spans="1:2">
      <c r="A141" s="15">
        <v>13058</v>
      </c>
      <c r="B141" s="14">
        <v>2.85</v>
      </c>
    </row>
    <row r="142" spans="1:2">
      <c r="A142" s="15">
        <v>13089</v>
      </c>
      <c r="B142" s="14">
        <v>2.83</v>
      </c>
    </row>
    <row r="143" spans="1:2">
      <c r="A143" s="15">
        <v>13119</v>
      </c>
      <c r="B143" s="14">
        <v>2.84</v>
      </c>
    </row>
    <row r="144" spans="1:2">
      <c r="A144" s="15">
        <v>13150</v>
      </c>
      <c r="B144" s="14">
        <v>2.81</v>
      </c>
    </row>
    <row r="145" spans="1:2">
      <c r="A145" s="15">
        <v>13181</v>
      </c>
      <c r="B145" s="14">
        <v>2.78</v>
      </c>
    </row>
    <row r="146" spans="1:2">
      <c r="A146" s="15">
        <v>13210</v>
      </c>
      <c r="B146" s="14">
        <v>2.73</v>
      </c>
    </row>
    <row r="147" spans="1:2">
      <c r="A147" s="15">
        <v>13241</v>
      </c>
      <c r="B147" s="14">
        <v>2.7</v>
      </c>
    </row>
    <row r="148" spans="1:2">
      <c r="A148" s="15">
        <v>13271</v>
      </c>
      <c r="B148" s="14">
        <v>2.68</v>
      </c>
    </row>
    <row r="149" spans="1:2">
      <c r="A149" s="15">
        <v>13302</v>
      </c>
      <c r="B149" s="14">
        <v>2.69</v>
      </c>
    </row>
    <row r="150" spans="1:2">
      <c r="A150" s="15">
        <v>13332</v>
      </c>
      <c r="B150" s="14">
        <v>2.68</v>
      </c>
    </row>
    <row r="151" spans="1:2">
      <c r="A151" s="15">
        <v>13363</v>
      </c>
      <c r="B151" s="14">
        <v>2.64</v>
      </c>
    </row>
    <row r="152" spans="1:2">
      <c r="A152" s="15">
        <v>13394</v>
      </c>
      <c r="B152" s="14">
        <v>2.65</v>
      </c>
    </row>
    <row r="153" spans="1:2">
      <c r="A153" s="15">
        <v>13424</v>
      </c>
      <c r="B153" s="14">
        <v>2.68</v>
      </c>
    </row>
    <row r="154" spans="1:2">
      <c r="A154" s="15">
        <v>13455</v>
      </c>
      <c r="B154" s="14">
        <v>2.6</v>
      </c>
    </row>
    <row r="155" spans="1:2">
      <c r="A155" s="15">
        <v>13485</v>
      </c>
      <c r="B155" s="14">
        <v>2.59</v>
      </c>
    </row>
    <row r="156" spans="1:2">
      <c r="A156" s="15">
        <v>13516</v>
      </c>
      <c r="B156" s="14">
        <v>2.57</v>
      </c>
    </row>
    <row r="157" spans="1:2">
      <c r="A157" s="15">
        <v>13547</v>
      </c>
      <c r="B157" s="14">
        <v>2.54</v>
      </c>
    </row>
    <row r="158" spans="1:2">
      <c r="A158" s="15">
        <v>13575</v>
      </c>
      <c r="B158" s="14">
        <v>2.66</v>
      </c>
    </row>
    <row r="159" spans="1:2">
      <c r="A159" s="15">
        <v>13606</v>
      </c>
      <c r="B159" s="14">
        <v>2.83</v>
      </c>
    </row>
    <row r="160" spans="1:2">
      <c r="A160" s="15">
        <v>13636</v>
      </c>
      <c r="B160" s="14">
        <v>2.8</v>
      </c>
    </row>
    <row r="161" spans="1:2">
      <c r="A161" s="15">
        <v>13667</v>
      </c>
      <c r="B161" s="14">
        <v>2.81</v>
      </c>
    </row>
    <row r="162" spans="1:2">
      <c r="A162" s="15">
        <v>13697</v>
      </c>
      <c r="B162" s="14">
        <v>2.78</v>
      </c>
    </row>
    <row r="163" spans="1:2">
      <c r="A163" s="15">
        <v>13728</v>
      </c>
      <c r="B163" s="14">
        <v>2.78</v>
      </c>
    </row>
    <row r="164" spans="1:2">
      <c r="A164" s="15">
        <v>13759</v>
      </c>
      <c r="B164" s="14">
        <v>2.82</v>
      </c>
    </row>
    <row r="165" spans="1:2">
      <c r="A165" s="15">
        <v>13789</v>
      </c>
      <c r="B165" s="14">
        <v>2.82</v>
      </c>
    </row>
    <row r="166" spans="1:2">
      <c r="A166" s="15">
        <v>13820</v>
      </c>
      <c r="B166" s="14">
        <v>2.78</v>
      </c>
    </row>
    <row r="167" spans="1:2">
      <c r="A167" s="15">
        <v>13850</v>
      </c>
      <c r="B167" s="14">
        <v>2.73</v>
      </c>
    </row>
    <row r="168" spans="1:2">
      <c r="A168" s="15">
        <v>13881</v>
      </c>
      <c r="B168" s="14">
        <v>2.69</v>
      </c>
    </row>
    <row r="169" spans="1:2">
      <c r="A169" s="15">
        <v>13912</v>
      </c>
      <c r="B169" s="14">
        <v>2.68</v>
      </c>
    </row>
    <row r="170" spans="1:2">
      <c r="A170" s="15">
        <v>13940</v>
      </c>
      <c r="B170" s="14">
        <v>2.67</v>
      </c>
    </row>
    <row r="171" spans="1:2">
      <c r="A171" s="15">
        <v>13971</v>
      </c>
      <c r="B171" s="14">
        <v>2.66</v>
      </c>
    </row>
    <row r="172" spans="1:2">
      <c r="A172" s="15">
        <v>14001</v>
      </c>
      <c r="B172" s="14">
        <v>2.56</v>
      </c>
    </row>
    <row r="173" spans="1:2">
      <c r="A173" s="15">
        <v>14032</v>
      </c>
      <c r="B173" s="14">
        <v>2.58</v>
      </c>
    </row>
    <row r="174" spans="1:2">
      <c r="A174" s="15">
        <v>14062</v>
      </c>
      <c r="B174" s="14">
        <v>2.58</v>
      </c>
    </row>
    <row r="175" spans="1:2">
      <c r="A175" s="15">
        <v>14093</v>
      </c>
      <c r="B175" s="14">
        <v>2.57</v>
      </c>
    </row>
    <row r="176" spans="1:2">
      <c r="A176" s="15">
        <v>14124</v>
      </c>
      <c r="B176" s="14">
        <v>2.63</v>
      </c>
    </row>
    <row r="177" spans="1:2">
      <c r="A177" s="15">
        <v>14154</v>
      </c>
      <c r="B177" s="14">
        <v>2.5499999999999998</v>
      </c>
    </row>
    <row r="178" spans="1:2">
      <c r="A178" s="15">
        <v>14185</v>
      </c>
      <c r="B178" s="14">
        <v>2.56</v>
      </c>
    </row>
    <row r="179" spans="1:2">
      <c r="A179" s="15">
        <v>14215</v>
      </c>
      <c r="B179" s="14">
        <v>2.56</v>
      </c>
    </row>
    <row r="180" spans="1:2">
      <c r="A180" s="15">
        <v>14246</v>
      </c>
      <c r="B180" s="14">
        <v>2.54</v>
      </c>
    </row>
    <row r="181" spans="1:2">
      <c r="A181" s="15">
        <v>14277</v>
      </c>
      <c r="B181" s="14">
        <v>2.5099999999999998</v>
      </c>
    </row>
    <row r="182" spans="1:2">
      <c r="A182" s="15">
        <v>14305</v>
      </c>
      <c r="B182" s="14">
        <v>2.4300000000000002</v>
      </c>
    </row>
    <row r="183" spans="1:2">
      <c r="A183" s="15">
        <v>14336</v>
      </c>
      <c r="B183" s="14">
        <v>2.38</v>
      </c>
    </row>
    <row r="184" spans="1:2">
      <c r="A184" s="15">
        <v>14366</v>
      </c>
      <c r="B184" s="14">
        <v>2.27</v>
      </c>
    </row>
    <row r="185" spans="1:2">
      <c r="A185" s="15">
        <v>14397</v>
      </c>
      <c r="B185" s="14">
        <v>2.2200000000000002</v>
      </c>
    </row>
    <row r="186" spans="1:2">
      <c r="A186" s="15">
        <v>14427</v>
      </c>
      <c r="B186" s="14">
        <v>2.23</v>
      </c>
    </row>
    <row r="187" spans="1:2">
      <c r="A187" s="15">
        <v>14458</v>
      </c>
      <c r="B187" s="14">
        <v>2.27</v>
      </c>
    </row>
    <row r="188" spans="1:2">
      <c r="A188" s="15">
        <v>14489</v>
      </c>
      <c r="B188" s="14">
        <v>2.67</v>
      </c>
    </row>
    <row r="189" spans="1:2">
      <c r="A189" s="15">
        <v>14519</v>
      </c>
      <c r="B189" s="14">
        <v>2.6</v>
      </c>
    </row>
    <row r="190" spans="1:2">
      <c r="A190" s="15">
        <v>14550</v>
      </c>
      <c r="B190" s="14">
        <v>2.46</v>
      </c>
    </row>
    <row r="191" spans="1:2">
      <c r="A191" s="15">
        <v>14580</v>
      </c>
      <c r="B191" s="14">
        <v>2.35</v>
      </c>
    </row>
    <row r="192" spans="1:2">
      <c r="A192" s="15">
        <v>14611</v>
      </c>
      <c r="B192" s="14">
        <v>2.2999999999999998</v>
      </c>
    </row>
    <row r="193" spans="1:2">
      <c r="A193" s="15">
        <v>14642</v>
      </c>
      <c r="B193" s="14">
        <v>2.3199999999999998</v>
      </c>
    </row>
    <row r="194" spans="1:2">
      <c r="A194" s="15">
        <v>14671</v>
      </c>
      <c r="B194" s="14">
        <v>2.2599999999999998</v>
      </c>
    </row>
    <row r="195" spans="1:2">
      <c r="A195" s="15">
        <v>14702</v>
      </c>
      <c r="B195" s="14">
        <v>2.2599999999999998</v>
      </c>
    </row>
    <row r="196" spans="1:2">
      <c r="A196" s="15">
        <v>14732</v>
      </c>
      <c r="B196" s="14">
        <v>2.39</v>
      </c>
    </row>
    <row r="197" spans="1:2">
      <c r="A197" s="15">
        <v>14763</v>
      </c>
      <c r="B197" s="14">
        <v>2.4</v>
      </c>
    </row>
    <row r="198" spans="1:2">
      <c r="A198" s="15">
        <v>14793</v>
      </c>
      <c r="B198" s="14">
        <v>2.2999999999999998</v>
      </c>
    </row>
    <row r="199" spans="1:2">
      <c r="A199" s="15">
        <v>14824</v>
      </c>
      <c r="B199" s="14">
        <v>2.31</v>
      </c>
    </row>
    <row r="200" spans="1:2">
      <c r="A200" s="15">
        <v>14855</v>
      </c>
      <c r="B200" s="14">
        <v>2.25</v>
      </c>
    </row>
    <row r="201" spans="1:2">
      <c r="A201" s="15">
        <v>14885</v>
      </c>
      <c r="B201" s="14">
        <v>2.21</v>
      </c>
    </row>
    <row r="202" spans="1:2">
      <c r="A202" s="15">
        <v>14916</v>
      </c>
      <c r="B202" s="14">
        <v>2.09</v>
      </c>
    </row>
    <row r="203" spans="1:2">
      <c r="A203" s="15">
        <v>14946</v>
      </c>
      <c r="B203" s="14">
        <v>2.0099999999999998</v>
      </c>
    </row>
    <row r="204" spans="1:2">
      <c r="A204" s="15">
        <v>14977</v>
      </c>
      <c r="B204" s="14">
        <v>2.12</v>
      </c>
    </row>
    <row r="205" spans="1:2">
      <c r="A205" s="15">
        <v>15008</v>
      </c>
      <c r="B205" s="14">
        <v>2.2200000000000002</v>
      </c>
    </row>
    <row r="206" spans="1:2">
      <c r="A206" s="15">
        <v>15036</v>
      </c>
      <c r="B206" s="14">
        <v>2.12</v>
      </c>
    </row>
    <row r="207" spans="1:2">
      <c r="A207" s="15">
        <v>15067</v>
      </c>
      <c r="B207" s="14">
        <v>2.0699999999999998</v>
      </c>
    </row>
    <row r="208" spans="1:2">
      <c r="A208" s="15">
        <v>15097</v>
      </c>
      <c r="B208" s="14">
        <v>2.04</v>
      </c>
    </row>
    <row r="209" spans="1:2">
      <c r="A209" s="15">
        <v>15128</v>
      </c>
      <c r="B209" s="14">
        <v>2.0099999999999998</v>
      </c>
    </row>
    <row r="210" spans="1:2">
      <c r="A210" s="15">
        <v>15158</v>
      </c>
      <c r="B210" s="14">
        <v>1.98</v>
      </c>
    </row>
    <row r="211" spans="1:2">
      <c r="A211" s="15">
        <v>15189</v>
      </c>
      <c r="B211" s="14">
        <v>2.0099999999999998</v>
      </c>
    </row>
    <row r="212" spans="1:2">
      <c r="A212" s="15">
        <v>15220</v>
      </c>
      <c r="B212" s="14">
        <v>2.02</v>
      </c>
    </row>
    <row r="213" spans="1:2">
      <c r="A213" s="15">
        <v>15250</v>
      </c>
      <c r="B213" s="14">
        <v>1.98</v>
      </c>
    </row>
    <row r="214" spans="1:2">
      <c r="A214" s="15">
        <v>15281</v>
      </c>
      <c r="B214" s="14">
        <v>2.34</v>
      </c>
    </row>
    <row r="215" spans="1:2">
      <c r="A215" s="15">
        <v>15311</v>
      </c>
      <c r="B215" s="14">
        <v>2.4700000000000002</v>
      </c>
    </row>
    <row r="216" spans="1:2">
      <c r="A216" s="15">
        <v>15342</v>
      </c>
      <c r="B216" s="14">
        <v>2.48</v>
      </c>
    </row>
    <row r="217" spans="1:2">
      <c r="A217" s="15">
        <v>15373</v>
      </c>
      <c r="B217" s="14">
        <v>2.48</v>
      </c>
    </row>
    <row r="218" spans="1:2">
      <c r="A218" s="15">
        <v>15401</v>
      </c>
      <c r="B218" s="14">
        <v>2.46</v>
      </c>
    </row>
    <row r="219" spans="1:2">
      <c r="A219" s="15">
        <v>15432</v>
      </c>
      <c r="B219" s="14">
        <v>2.44</v>
      </c>
    </row>
    <row r="220" spans="1:2">
      <c r="A220" s="15">
        <v>15462</v>
      </c>
      <c r="B220" s="14">
        <v>2.4500000000000002</v>
      </c>
    </row>
    <row r="221" spans="1:2">
      <c r="A221" s="15">
        <v>15493</v>
      </c>
      <c r="B221" s="14">
        <v>2.4300000000000002</v>
      </c>
    </row>
    <row r="222" spans="1:2">
      <c r="A222" s="15">
        <v>15523</v>
      </c>
      <c r="B222" s="14">
        <v>2.46</v>
      </c>
    </row>
    <row r="223" spans="1:2">
      <c r="A223" s="15">
        <v>15554</v>
      </c>
      <c r="B223" s="14">
        <v>2.4700000000000002</v>
      </c>
    </row>
    <row r="224" spans="1:2">
      <c r="A224" s="15">
        <v>15585</v>
      </c>
      <c r="B224" s="14">
        <v>2.46</v>
      </c>
    </row>
    <row r="225" spans="1:2">
      <c r="A225" s="15">
        <v>15615</v>
      </c>
      <c r="B225" s="14">
        <v>2.4500000000000002</v>
      </c>
    </row>
    <row r="226" spans="1:2">
      <c r="A226" s="15">
        <v>15646</v>
      </c>
      <c r="B226" s="14">
        <v>2.4700000000000002</v>
      </c>
    </row>
    <row r="227" spans="1:2">
      <c r="A227" s="15">
        <v>15676</v>
      </c>
      <c r="B227" s="14">
        <v>2.4900000000000002</v>
      </c>
    </row>
    <row r="228" spans="1:2">
      <c r="A228" s="15">
        <v>15707</v>
      </c>
      <c r="B228" s="14">
        <v>2.46</v>
      </c>
    </row>
    <row r="229" spans="1:2">
      <c r="A229" s="15">
        <v>15738</v>
      </c>
      <c r="B229" s="14">
        <v>2.46</v>
      </c>
    </row>
    <row r="230" spans="1:2">
      <c r="A230" s="15">
        <v>15766</v>
      </c>
      <c r="B230" s="14">
        <v>2.48</v>
      </c>
    </row>
    <row r="231" spans="1:2">
      <c r="A231" s="15">
        <v>15797</v>
      </c>
      <c r="B231" s="14">
        <v>2.48</v>
      </c>
    </row>
    <row r="232" spans="1:2">
      <c r="A232" s="15">
        <v>15827</v>
      </c>
      <c r="B232" s="14">
        <v>2.46</v>
      </c>
    </row>
    <row r="233" spans="1:2">
      <c r="A233" s="15">
        <v>15858</v>
      </c>
      <c r="B233" s="14">
        <v>2.4500000000000002</v>
      </c>
    </row>
    <row r="234" spans="1:2">
      <c r="A234" s="15">
        <v>15888</v>
      </c>
      <c r="B234" s="14">
        <v>2.4500000000000002</v>
      </c>
    </row>
    <row r="235" spans="1:2">
      <c r="A235" s="15">
        <v>15919</v>
      </c>
      <c r="B235" s="14">
        <v>2.46</v>
      </c>
    </row>
    <row r="236" spans="1:2">
      <c r="A236" s="15">
        <v>15950</v>
      </c>
      <c r="B236" s="14">
        <v>2.48</v>
      </c>
    </row>
    <row r="237" spans="1:2">
      <c r="A237" s="15">
        <v>15980</v>
      </c>
      <c r="B237" s="14">
        <v>2.48</v>
      </c>
    </row>
    <row r="238" spans="1:2">
      <c r="A238" s="15">
        <v>16011</v>
      </c>
      <c r="B238" s="14">
        <v>2.48</v>
      </c>
    </row>
    <row r="239" spans="1:2">
      <c r="A239" s="15">
        <v>16041</v>
      </c>
      <c r="B239" s="14">
        <v>2.4900000000000002</v>
      </c>
    </row>
    <row r="240" spans="1:2">
      <c r="A240" s="15">
        <v>16072</v>
      </c>
      <c r="B240" s="14">
        <v>2.4900000000000002</v>
      </c>
    </row>
    <row r="241" spans="1:2">
      <c r="A241" s="15">
        <v>16103</v>
      </c>
      <c r="B241" s="14">
        <v>2.4900000000000002</v>
      </c>
    </row>
    <row r="242" spans="1:2">
      <c r="A242" s="15">
        <v>16132</v>
      </c>
      <c r="B242" s="14">
        <v>2.48</v>
      </c>
    </row>
    <row r="243" spans="1:2">
      <c r="A243" s="15">
        <v>16163</v>
      </c>
      <c r="B243" s="14">
        <v>2.48</v>
      </c>
    </row>
    <row r="244" spans="1:2">
      <c r="A244" s="15">
        <v>16193</v>
      </c>
      <c r="B244" s="14">
        <v>2.4900000000000002</v>
      </c>
    </row>
    <row r="245" spans="1:2">
      <c r="A245" s="15">
        <v>16224</v>
      </c>
      <c r="B245" s="14">
        <v>2.4900000000000002</v>
      </c>
    </row>
    <row r="246" spans="1:2">
      <c r="A246" s="15">
        <v>16254</v>
      </c>
      <c r="B246" s="14">
        <v>2.4900000000000002</v>
      </c>
    </row>
    <row r="247" spans="1:2">
      <c r="A247" s="15">
        <v>16285</v>
      </c>
      <c r="B247" s="14">
        <v>2.48</v>
      </c>
    </row>
    <row r="248" spans="1:2">
      <c r="A248" s="15">
        <v>16316</v>
      </c>
      <c r="B248" s="14">
        <v>2.4700000000000002</v>
      </c>
    </row>
    <row r="249" spans="1:2">
      <c r="A249" s="15">
        <v>16346</v>
      </c>
      <c r="B249" s="14">
        <v>2.48</v>
      </c>
    </row>
    <row r="250" spans="1:2">
      <c r="A250" s="15">
        <v>16377</v>
      </c>
      <c r="B250" s="14">
        <v>2.48</v>
      </c>
    </row>
    <row r="251" spans="1:2">
      <c r="A251" s="15">
        <v>16407</v>
      </c>
      <c r="B251" s="14">
        <v>2.48</v>
      </c>
    </row>
    <row r="252" spans="1:2">
      <c r="A252" s="15">
        <v>16438</v>
      </c>
      <c r="B252" s="14">
        <v>2.44</v>
      </c>
    </row>
    <row r="253" spans="1:2">
      <c r="A253" s="15">
        <v>16469</v>
      </c>
      <c r="B253" s="14">
        <v>2.38</v>
      </c>
    </row>
    <row r="254" spans="1:2">
      <c r="A254" s="15">
        <v>16497</v>
      </c>
      <c r="B254" s="14">
        <v>2.4</v>
      </c>
    </row>
    <row r="255" spans="1:2">
      <c r="A255" s="15">
        <v>16528</v>
      </c>
      <c r="B255" s="14">
        <v>2.39</v>
      </c>
    </row>
    <row r="256" spans="1:2">
      <c r="A256" s="15">
        <v>16558</v>
      </c>
      <c r="B256" s="14">
        <v>2.39</v>
      </c>
    </row>
    <row r="257" spans="1:2">
      <c r="A257" s="15">
        <v>16589</v>
      </c>
      <c r="B257" s="14">
        <v>2.35</v>
      </c>
    </row>
    <row r="258" spans="1:2">
      <c r="A258" s="15">
        <v>16619</v>
      </c>
      <c r="B258" s="14">
        <v>2.34</v>
      </c>
    </row>
    <row r="259" spans="1:2">
      <c r="A259" s="15">
        <v>16650</v>
      </c>
      <c r="B259" s="14">
        <v>2.36</v>
      </c>
    </row>
    <row r="260" spans="1:2">
      <c r="A260" s="15">
        <v>16681</v>
      </c>
      <c r="B260" s="14">
        <v>2.37</v>
      </c>
    </row>
    <row r="261" spans="1:2">
      <c r="A261" s="15">
        <v>16711</v>
      </c>
      <c r="B261" s="14">
        <v>2.35</v>
      </c>
    </row>
    <row r="262" spans="1:2">
      <c r="A262" s="15">
        <v>16742</v>
      </c>
      <c r="B262" s="14">
        <v>2.33</v>
      </c>
    </row>
    <row r="263" spans="1:2">
      <c r="A263" s="15">
        <v>16772</v>
      </c>
      <c r="B263" s="14">
        <v>2.33</v>
      </c>
    </row>
    <row r="264" spans="1:2">
      <c r="A264" s="15">
        <v>16803</v>
      </c>
      <c r="B264" s="14">
        <v>2.21</v>
      </c>
    </row>
    <row r="265" spans="1:2">
      <c r="A265" s="15">
        <v>16834</v>
      </c>
      <c r="B265" s="14">
        <v>2.12</v>
      </c>
    </row>
    <row r="266" spans="1:2">
      <c r="A266" s="15">
        <v>16862</v>
      </c>
      <c r="B266" s="14">
        <v>2.09</v>
      </c>
    </row>
    <row r="267" spans="1:2">
      <c r="A267" s="15">
        <v>16893</v>
      </c>
      <c r="B267" s="14">
        <v>2.08</v>
      </c>
    </row>
    <row r="268" spans="1:2">
      <c r="A268" s="15">
        <v>16923</v>
      </c>
      <c r="B268" s="14">
        <v>2.19</v>
      </c>
    </row>
    <row r="269" spans="1:2">
      <c r="A269" s="15">
        <v>16954</v>
      </c>
      <c r="B269" s="14">
        <v>2.16</v>
      </c>
    </row>
    <row r="270" spans="1:2">
      <c r="A270" s="15">
        <v>16984</v>
      </c>
      <c r="B270" s="14">
        <v>2.1800000000000002</v>
      </c>
    </row>
    <row r="271" spans="1:2">
      <c r="A271" s="15">
        <v>17015</v>
      </c>
      <c r="B271" s="14">
        <v>2.23</v>
      </c>
    </row>
    <row r="272" spans="1:2">
      <c r="A272" s="15">
        <v>17046</v>
      </c>
      <c r="B272" s="14">
        <v>2.2799999999999998</v>
      </c>
    </row>
    <row r="273" spans="1:2">
      <c r="A273" s="15">
        <v>17076</v>
      </c>
      <c r="B273" s="14">
        <v>2.2599999999999998</v>
      </c>
    </row>
    <row r="274" spans="1:2">
      <c r="A274" s="15">
        <v>17107</v>
      </c>
      <c r="B274" s="14">
        <v>2.25</v>
      </c>
    </row>
    <row r="275" spans="1:2">
      <c r="A275" s="15">
        <v>17137</v>
      </c>
      <c r="B275" s="14">
        <v>2.2400000000000002</v>
      </c>
    </row>
    <row r="276" spans="1:2">
      <c r="A276" s="15">
        <v>17168</v>
      </c>
      <c r="B276" s="14">
        <v>2.21</v>
      </c>
    </row>
    <row r="277" spans="1:2">
      <c r="A277" s="15">
        <v>17199</v>
      </c>
      <c r="B277" s="14">
        <v>2.21</v>
      </c>
    </row>
    <row r="278" spans="1:2">
      <c r="A278" s="15">
        <v>17227</v>
      </c>
      <c r="B278" s="14">
        <v>2.19</v>
      </c>
    </row>
    <row r="279" spans="1:2">
      <c r="A279" s="15">
        <v>17258</v>
      </c>
      <c r="B279" s="14">
        <v>2.19</v>
      </c>
    </row>
    <row r="280" spans="1:2">
      <c r="A280" s="15">
        <v>17288</v>
      </c>
      <c r="B280" s="14">
        <v>2.19</v>
      </c>
    </row>
    <row r="281" spans="1:2">
      <c r="A281" s="15">
        <v>17319</v>
      </c>
      <c r="B281" s="14">
        <v>2.2200000000000002</v>
      </c>
    </row>
    <row r="282" spans="1:2">
      <c r="A282" s="15">
        <v>17349</v>
      </c>
      <c r="B282" s="14">
        <v>2.25</v>
      </c>
    </row>
    <row r="283" spans="1:2">
      <c r="A283" s="15">
        <v>17380</v>
      </c>
      <c r="B283" s="14">
        <v>2.2400000000000002</v>
      </c>
    </row>
    <row r="284" spans="1:2">
      <c r="A284" s="15">
        <v>17411</v>
      </c>
      <c r="B284" s="14">
        <v>2.2400000000000002</v>
      </c>
    </row>
    <row r="285" spans="1:2">
      <c r="A285" s="15">
        <v>17441</v>
      </c>
      <c r="B285" s="14">
        <v>2.27</v>
      </c>
    </row>
    <row r="286" spans="1:2">
      <c r="A286" s="15">
        <v>17472</v>
      </c>
      <c r="B286" s="14">
        <v>2.36</v>
      </c>
    </row>
    <row r="287" spans="1:2">
      <c r="A287" s="15">
        <v>17502</v>
      </c>
      <c r="B287" s="14">
        <v>2.39</v>
      </c>
    </row>
    <row r="288" spans="1:2">
      <c r="A288" s="15">
        <v>17533</v>
      </c>
      <c r="B288" s="14">
        <v>2.4500000000000002</v>
      </c>
    </row>
    <row r="289" spans="1:2">
      <c r="A289" s="15">
        <v>17564</v>
      </c>
      <c r="B289" s="14">
        <v>2.4500000000000002</v>
      </c>
    </row>
    <row r="290" spans="1:2">
      <c r="A290" s="15">
        <v>17593</v>
      </c>
      <c r="B290" s="14">
        <v>2.44</v>
      </c>
    </row>
    <row r="291" spans="1:2">
      <c r="A291" s="15">
        <v>17624</v>
      </c>
      <c r="B291" s="14">
        <v>2.44</v>
      </c>
    </row>
    <row r="292" spans="1:2">
      <c r="A292" s="15">
        <v>17654</v>
      </c>
      <c r="B292" s="14">
        <v>2.42</v>
      </c>
    </row>
    <row r="293" spans="1:2">
      <c r="A293" s="15">
        <v>17685</v>
      </c>
      <c r="B293" s="14">
        <v>2.41</v>
      </c>
    </row>
    <row r="294" spans="1:2">
      <c r="A294" s="15">
        <v>17715</v>
      </c>
      <c r="B294" s="14">
        <v>2.41</v>
      </c>
    </row>
    <row r="295" spans="1:2">
      <c r="A295" s="15">
        <v>17746</v>
      </c>
      <c r="B295" s="14">
        <v>2.4500000000000002</v>
      </c>
    </row>
    <row r="296" spans="1:2">
      <c r="A296" s="15">
        <v>17777</v>
      </c>
      <c r="B296" s="14">
        <v>2.4500000000000002</v>
      </c>
    </row>
    <row r="297" spans="1:2">
      <c r="A297" s="15">
        <v>17807</v>
      </c>
      <c r="B297" s="14">
        <v>2.4500000000000002</v>
      </c>
    </row>
    <row r="298" spans="1:2">
      <c r="A298" s="15">
        <v>17838</v>
      </c>
      <c r="B298" s="14">
        <v>2.44</v>
      </c>
    </row>
    <row r="299" spans="1:2">
      <c r="A299" s="15">
        <v>17868</v>
      </c>
      <c r="B299" s="14">
        <v>2.44</v>
      </c>
    </row>
    <row r="300" spans="1:2">
      <c r="A300" s="15">
        <v>17899</v>
      </c>
      <c r="B300" s="14">
        <v>2.42</v>
      </c>
    </row>
    <row r="301" spans="1:2">
      <c r="A301" s="15">
        <v>17930</v>
      </c>
      <c r="B301" s="14">
        <v>2.39</v>
      </c>
    </row>
    <row r="302" spans="1:2">
      <c r="A302" s="15">
        <v>17958</v>
      </c>
      <c r="B302" s="14">
        <v>2.38</v>
      </c>
    </row>
    <row r="303" spans="1:2">
      <c r="A303" s="15">
        <v>17989</v>
      </c>
      <c r="B303" s="14">
        <v>2.38</v>
      </c>
    </row>
    <row r="304" spans="1:2">
      <c r="A304" s="15">
        <v>18019</v>
      </c>
      <c r="B304" s="14">
        <v>2.38</v>
      </c>
    </row>
    <row r="305" spans="1:2">
      <c r="A305" s="15">
        <v>18050</v>
      </c>
      <c r="B305" s="14">
        <v>2.38</v>
      </c>
    </row>
    <row r="306" spans="1:2">
      <c r="A306" s="15">
        <v>18080</v>
      </c>
      <c r="B306" s="14">
        <v>2.27</v>
      </c>
    </row>
    <row r="307" spans="1:2">
      <c r="A307" s="15">
        <v>18111</v>
      </c>
      <c r="B307" s="14">
        <v>2.2400000000000002</v>
      </c>
    </row>
    <row r="308" spans="1:2">
      <c r="A308" s="15">
        <v>18142</v>
      </c>
      <c r="B308" s="14">
        <v>2.2200000000000002</v>
      </c>
    </row>
    <row r="309" spans="1:2">
      <c r="A309" s="15">
        <v>18172</v>
      </c>
      <c r="B309" s="14">
        <v>2.2200000000000002</v>
      </c>
    </row>
    <row r="310" spans="1:2">
      <c r="A310" s="15">
        <v>18203</v>
      </c>
      <c r="B310" s="14">
        <v>2.2000000000000002</v>
      </c>
    </row>
    <row r="311" spans="1:2">
      <c r="A311" s="15">
        <v>18233</v>
      </c>
      <c r="B311" s="14">
        <v>2.19</v>
      </c>
    </row>
    <row r="312" spans="1:2">
      <c r="A312" s="15">
        <v>18264</v>
      </c>
      <c r="B312" s="14">
        <v>2.2000000000000002</v>
      </c>
    </row>
    <row r="313" spans="1:2">
      <c r="A313" s="15">
        <v>18295</v>
      </c>
      <c r="B313" s="14">
        <v>2.2400000000000002</v>
      </c>
    </row>
    <row r="314" spans="1:2">
      <c r="A314" s="15">
        <v>18323</v>
      </c>
      <c r="B314" s="14">
        <v>2.27</v>
      </c>
    </row>
    <row r="315" spans="1:2">
      <c r="A315" s="15">
        <v>18354</v>
      </c>
      <c r="B315" s="14">
        <v>2.2999999999999998</v>
      </c>
    </row>
    <row r="316" spans="1:2">
      <c r="A316" s="15">
        <v>18384</v>
      </c>
      <c r="B316" s="14">
        <v>2.31</v>
      </c>
    </row>
    <row r="317" spans="1:2">
      <c r="A317" s="15">
        <v>18415</v>
      </c>
      <c r="B317" s="14">
        <v>2.33</v>
      </c>
    </row>
    <row r="318" spans="1:2">
      <c r="A318" s="15">
        <v>18445</v>
      </c>
      <c r="B318" s="14">
        <v>2.34</v>
      </c>
    </row>
    <row r="319" spans="1:2">
      <c r="A319" s="15">
        <v>18476</v>
      </c>
      <c r="B319" s="14">
        <v>2.33</v>
      </c>
    </row>
    <row r="320" spans="1:2">
      <c r="A320" s="15">
        <v>18507</v>
      </c>
      <c r="B320" s="14">
        <v>2.36</v>
      </c>
    </row>
    <row r="321" spans="1:2">
      <c r="A321" s="15">
        <v>18537</v>
      </c>
      <c r="B321" s="14">
        <v>2.38</v>
      </c>
    </row>
    <row r="322" spans="1:2">
      <c r="A322" s="15">
        <v>18568</v>
      </c>
      <c r="B322" s="14">
        <v>2.38</v>
      </c>
    </row>
    <row r="323" spans="1:2">
      <c r="A323" s="15">
        <v>18598</v>
      </c>
      <c r="B323" s="14">
        <v>2.39</v>
      </c>
    </row>
    <row r="324" spans="1:2">
      <c r="A324" s="15">
        <v>18629</v>
      </c>
      <c r="B324" s="14">
        <v>2.39</v>
      </c>
    </row>
    <row r="325" spans="1:2">
      <c r="A325" s="15">
        <v>18660</v>
      </c>
      <c r="B325" s="14">
        <v>2.4</v>
      </c>
    </row>
    <row r="326" spans="1:2">
      <c r="A326" s="15">
        <v>18688</v>
      </c>
      <c r="B326" s="14">
        <v>2.4700000000000002</v>
      </c>
    </row>
    <row r="327" spans="1:2">
      <c r="A327" s="15">
        <v>18719</v>
      </c>
      <c r="B327" s="14">
        <v>2.56</v>
      </c>
    </row>
    <row r="328" spans="1:2">
      <c r="A328" s="15">
        <v>18749</v>
      </c>
      <c r="B328" s="14">
        <v>2.63</v>
      </c>
    </row>
    <row r="329" spans="1:2">
      <c r="A329" s="15">
        <v>18780</v>
      </c>
      <c r="B329" s="14">
        <v>2.65</v>
      </c>
    </row>
    <row r="330" spans="1:2">
      <c r="A330" s="15">
        <v>18810</v>
      </c>
      <c r="B330" s="14">
        <v>2.63</v>
      </c>
    </row>
    <row r="331" spans="1:2">
      <c r="A331" s="15">
        <v>18841</v>
      </c>
      <c r="B331" s="14">
        <v>2.57</v>
      </c>
    </row>
    <row r="332" spans="1:2">
      <c r="A332" s="15">
        <v>18872</v>
      </c>
      <c r="B332" s="14">
        <v>2.56</v>
      </c>
    </row>
    <row r="333" spans="1:2">
      <c r="A333" s="15">
        <v>18902</v>
      </c>
      <c r="B333" s="14">
        <v>2.61</v>
      </c>
    </row>
    <row r="334" spans="1:2">
      <c r="A334" s="15">
        <v>18933</v>
      </c>
      <c r="B334" s="14">
        <v>2.66</v>
      </c>
    </row>
    <row r="335" spans="1:2">
      <c r="A335" s="15">
        <v>18963</v>
      </c>
      <c r="B335" s="14">
        <v>2.7</v>
      </c>
    </row>
    <row r="336" spans="1:2">
      <c r="A336" s="15">
        <v>18994</v>
      </c>
      <c r="B336" s="14">
        <v>2.74</v>
      </c>
    </row>
    <row r="337" spans="1:2">
      <c r="A337" s="15">
        <v>19025</v>
      </c>
      <c r="B337" s="14">
        <v>2.71</v>
      </c>
    </row>
    <row r="338" spans="1:2">
      <c r="A338" s="15">
        <v>19054</v>
      </c>
      <c r="B338" s="14">
        <v>2.7</v>
      </c>
    </row>
    <row r="339" spans="1:2">
      <c r="A339" s="15">
        <v>19085</v>
      </c>
      <c r="B339" s="14">
        <v>2.64</v>
      </c>
    </row>
    <row r="340" spans="1:2">
      <c r="A340" s="15">
        <v>19115</v>
      </c>
      <c r="B340" s="14">
        <v>2.57</v>
      </c>
    </row>
    <row r="341" spans="1:2">
      <c r="A341" s="15">
        <v>19146</v>
      </c>
      <c r="B341" s="14">
        <v>2.61</v>
      </c>
    </row>
    <row r="342" spans="1:2">
      <c r="A342" s="15">
        <v>19176</v>
      </c>
      <c r="B342" s="14">
        <v>2.61</v>
      </c>
    </row>
    <row r="343" spans="1:2">
      <c r="A343" s="15">
        <v>19207</v>
      </c>
      <c r="B343" s="14">
        <v>2.7</v>
      </c>
    </row>
    <row r="344" spans="1:2">
      <c r="A344" s="15">
        <v>19238</v>
      </c>
      <c r="B344" s="14">
        <v>2.71</v>
      </c>
    </row>
    <row r="345" spans="1:2">
      <c r="A345" s="15">
        <v>19268</v>
      </c>
      <c r="B345" s="14">
        <v>2.74</v>
      </c>
    </row>
    <row r="346" spans="1:2">
      <c r="A346" s="15">
        <v>19299</v>
      </c>
      <c r="B346" s="14">
        <v>2.71</v>
      </c>
    </row>
    <row r="347" spans="1:2">
      <c r="A347" s="15">
        <v>19329</v>
      </c>
      <c r="B347" s="14">
        <v>2.75</v>
      </c>
    </row>
    <row r="348" spans="1:2">
      <c r="A348" s="15">
        <v>19360</v>
      </c>
      <c r="B348" s="14">
        <v>2.8</v>
      </c>
    </row>
    <row r="349" spans="1:2">
      <c r="A349" s="15">
        <v>19391</v>
      </c>
      <c r="B349" s="14">
        <v>2.83</v>
      </c>
    </row>
    <row r="350" spans="1:2">
      <c r="A350" s="15">
        <v>19419</v>
      </c>
      <c r="B350" s="14">
        <v>2.89</v>
      </c>
    </row>
    <row r="351" spans="1:2">
      <c r="A351" s="15">
        <v>19450</v>
      </c>
      <c r="B351" s="14">
        <v>2.97</v>
      </c>
    </row>
    <row r="352" spans="1:2">
      <c r="A352" s="15">
        <v>19480</v>
      </c>
      <c r="B352" s="14">
        <v>3.12</v>
      </c>
    </row>
    <row r="353" spans="1:2">
      <c r="A353" s="15">
        <v>19511</v>
      </c>
      <c r="B353" s="14">
        <v>3.13</v>
      </c>
    </row>
    <row r="354" spans="1:2">
      <c r="A354" s="15">
        <v>19541</v>
      </c>
      <c r="B354" s="14">
        <v>3.04</v>
      </c>
    </row>
    <row r="355" spans="1:2">
      <c r="A355" s="15">
        <v>19572</v>
      </c>
      <c r="B355" s="14">
        <v>3.05</v>
      </c>
    </row>
    <row r="356" spans="1:2">
      <c r="A356" s="15">
        <v>19603</v>
      </c>
      <c r="B356" s="14">
        <v>3.01</v>
      </c>
    </row>
    <row r="357" spans="1:2">
      <c r="A357" s="15">
        <v>19633</v>
      </c>
      <c r="B357" s="14">
        <v>2.87</v>
      </c>
    </row>
    <row r="358" spans="1:2">
      <c r="A358" s="15">
        <v>19664</v>
      </c>
      <c r="B358" s="14">
        <v>2.86</v>
      </c>
    </row>
    <row r="359" spans="1:2">
      <c r="A359" s="15">
        <v>19694</v>
      </c>
      <c r="B359" s="14">
        <v>2.79</v>
      </c>
    </row>
    <row r="360" spans="1:2">
      <c r="A360" s="15">
        <v>19725</v>
      </c>
      <c r="B360" s="14">
        <v>2.69</v>
      </c>
    </row>
    <row r="361" spans="1:2">
      <c r="A361" s="15">
        <v>19756</v>
      </c>
      <c r="B361" s="14">
        <v>2.62</v>
      </c>
    </row>
    <row r="362" spans="1:2">
      <c r="A362" s="15">
        <v>19784</v>
      </c>
      <c r="B362" s="14">
        <v>2.5299999999999998</v>
      </c>
    </row>
    <row r="363" spans="1:2">
      <c r="A363" s="15">
        <v>19815</v>
      </c>
      <c r="B363" s="14">
        <v>2.48</v>
      </c>
    </row>
    <row r="364" spans="1:2">
      <c r="A364" s="15">
        <v>19845</v>
      </c>
      <c r="B364" s="14">
        <v>2.54</v>
      </c>
    </row>
    <row r="365" spans="1:2">
      <c r="A365" s="15">
        <v>19876</v>
      </c>
      <c r="B365" s="14">
        <v>2.5499999999999998</v>
      </c>
    </row>
    <row r="366" spans="1:2">
      <c r="A366" s="15">
        <v>19906</v>
      </c>
      <c r="B366" s="14">
        <v>2.4700000000000002</v>
      </c>
    </row>
    <row r="367" spans="1:2">
      <c r="A367" s="15">
        <v>19937</v>
      </c>
      <c r="B367" s="14">
        <v>2.48</v>
      </c>
    </row>
    <row r="368" spans="1:2">
      <c r="A368" s="15">
        <v>19968</v>
      </c>
      <c r="B368" s="14">
        <v>2.52</v>
      </c>
    </row>
    <row r="369" spans="1:2">
      <c r="A369" s="15">
        <v>19998</v>
      </c>
      <c r="B369" s="14">
        <v>2.54</v>
      </c>
    </row>
    <row r="370" spans="1:2">
      <c r="A370" s="15">
        <v>20029</v>
      </c>
      <c r="B370" s="14">
        <v>2.57</v>
      </c>
    </row>
    <row r="371" spans="1:2">
      <c r="A371" s="15">
        <v>20059</v>
      </c>
      <c r="B371" s="14">
        <v>2.59</v>
      </c>
    </row>
    <row r="372" spans="1:2">
      <c r="A372" s="15">
        <v>20090</v>
      </c>
      <c r="B372" s="14">
        <v>2.68</v>
      </c>
    </row>
    <row r="373" spans="1:2">
      <c r="A373" s="15">
        <v>20121</v>
      </c>
      <c r="B373" s="14">
        <v>2.77</v>
      </c>
    </row>
    <row r="374" spans="1:2">
      <c r="A374" s="15">
        <v>20149</v>
      </c>
      <c r="B374" s="14">
        <v>2.78</v>
      </c>
    </row>
    <row r="375" spans="1:2">
      <c r="A375" s="15">
        <v>20180</v>
      </c>
      <c r="B375" s="14">
        <v>2.82</v>
      </c>
    </row>
    <row r="376" spans="1:2">
      <c r="A376" s="15">
        <v>20210</v>
      </c>
      <c r="B376" s="14">
        <v>2.81</v>
      </c>
    </row>
    <row r="377" spans="1:2">
      <c r="A377" s="15">
        <v>20241</v>
      </c>
      <c r="B377" s="14">
        <v>2.82</v>
      </c>
    </row>
    <row r="378" spans="1:2">
      <c r="A378" s="15">
        <v>20271</v>
      </c>
      <c r="B378" s="14">
        <v>2.91</v>
      </c>
    </row>
    <row r="379" spans="1:2">
      <c r="A379" s="15">
        <v>20302</v>
      </c>
      <c r="B379" s="14">
        <v>2.95</v>
      </c>
    </row>
    <row r="380" spans="1:2">
      <c r="A380" s="15">
        <v>20333</v>
      </c>
      <c r="B380" s="14">
        <v>2.92</v>
      </c>
    </row>
    <row r="381" spans="1:2">
      <c r="A381" s="15">
        <v>20363</v>
      </c>
      <c r="B381" s="14">
        <v>2.87</v>
      </c>
    </row>
    <row r="382" spans="1:2">
      <c r="A382" s="15">
        <v>20394</v>
      </c>
      <c r="B382" s="14">
        <v>2.89</v>
      </c>
    </row>
    <row r="383" spans="1:2">
      <c r="A383" s="15">
        <v>20424</v>
      </c>
      <c r="B383" s="14">
        <v>2.91</v>
      </c>
    </row>
    <row r="384" spans="1:2">
      <c r="A384" s="15">
        <v>20455</v>
      </c>
      <c r="B384" s="14">
        <v>2.88</v>
      </c>
    </row>
    <row r="385" spans="1:2">
      <c r="A385" s="15">
        <v>20486</v>
      </c>
      <c r="B385" s="14">
        <v>2.85</v>
      </c>
    </row>
    <row r="386" spans="1:2">
      <c r="A386" s="15">
        <v>20515</v>
      </c>
      <c r="B386" s="14">
        <v>2.93</v>
      </c>
    </row>
    <row r="387" spans="1:2">
      <c r="A387" s="15">
        <v>20546</v>
      </c>
      <c r="B387" s="14">
        <v>3.07</v>
      </c>
    </row>
    <row r="388" spans="1:2">
      <c r="A388" s="15">
        <v>20576</v>
      </c>
      <c r="B388" s="14">
        <v>2.97</v>
      </c>
    </row>
    <row r="389" spans="1:2">
      <c r="A389" s="15">
        <v>20607</v>
      </c>
      <c r="B389" s="14">
        <v>2.93</v>
      </c>
    </row>
    <row r="390" spans="1:2">
      <c r="A390" s="15">
        <v>20637</v>
      </c>
      <c r="B390" s="14">
        <v>3</v>
      </c>
    </row>
    <row r="391" spans="1:2">
      <c r="A391" s="15">
        <v>20668</v>
      </c>
      <c r="B391" s="14">
        <v>3.17</v>
      </c>
    </row>
    <row r="392" spans="1:2">
      <c r="A392" s="15">
        <v>20699</v>
      </c>
      <c r="B392" s="14">
        <v>3.21</v>
      </c>
    </row>
    <row r="393" spans="1:2">
      <c r="A393" s="15">
        <v>20729</v>
      </c>
      <c r="B393" s="14">
        <v>3.2</v>
      </c>
    </row>
    <row r="394" spans="1:2">
      <c r="A394" s="15">
        <v>20760</v>
      </c>
      <c r="B394" s="14">
        <v>3.3</v>
      </c>
    </row>
    <row r="395" spans="1:2">
      <c r="A395" s="15">
        <v>20790</v>
      </c>
      <c r="B395" s="14">
        <v>3.4</v>
      </c>
    </row>
    <row r="396" spans="1:2">
      <c r="A396" s="15">
        <v>20821</v>
      </c>
      <c r="B396" s="14">
        <v>3.34</v>
      </c>
    </row>
    <row r="397" spans="1:2">
      <c r="A397" s="15">
        <v>20852</v>
      </c>
      <c r="B397" s="14">
        <v>3.22</v>
      </c>
    </row>
    <row r="398" spans="1:2">
      <c r="A398" s="15">
        <v>20880</v>
      </c>
      <c r="B398" s="14">
        <v>3.26</v>
      </c>
    </row>
    <row r="399" spans="1:2">
      <c r="A399" s="15">
        <v>20911</v>
      </c>
      <c r="B399" s="14">
        <v>3.32</v>
      </c>
    </row>
    <row r="400" spans="1:2">
      <c r="A400" s="15">
        <v>20941</v>
      </c>
      <c r="B400" s="14">
        <v>3.4</v>
      </c>
    </row>
    <row r="401" spans="1:2">
      <c r="A401" s="15">
        <v>20972</v>
      </c>
      <c r="B401" s="14">
        <v>3.58</v>
      </c>
    </row>
    <row r="402" spans="1:2">
      <c r="A402" s="15">
        <v>21002</v>
      </c>
      <c r="B402" s="14">
        <v>3.6</v>
      </c>
    </row>
    <row r="403" spans="1:2">
      <c r="A403" s="15">
        <v>21033</v>
      </c>
      <c r="B403" s="14">
        <v>3.63</v>
      </c>
    </row>
    <row r="404" spans="1:2">
      <c r="A404" s="15">
        <v>21064</v>
      </c>
      <c r="B404" s="14">
        <v>3.66</v>
      </c>
    </row>
    <row r="405" spans="1:2">
      <c r="A405" s="15">
        <v>21094</v>
      </c>
      <c r="B405" s="14">
        <v>3.73</v>
      </c>
    </row>
    <row r="406" spans="1:2">
      <c r="A406" s="15">
        <v>21125</v>
      </c>
      <c r="B406" s="14">
        <v>3.57</v>
      </c>
    </row>
    <row r="407" spans="1:2">
      <c r="A407" s="15">
        <v>21155</v>
      </c>
      <c r="B407" s="14">
        <v>3.3</v>
      </c>
    </row>
    <row r="408" spans="1:2">
      <c r="A408" s="15">
        <v>21186</v>
      </c>
      <c r="B408" s="14">
        <v>3.24</v>
      </c>
    </row>
    <row r="409" spans="1:2">
      <c r="A409" s="15">
        <v>21217</v>
      </c>
      <c r="B409" s="14">
        <v>3.26</v>
      </c>
    </row>
    <row r="410" spans="1:2">
      <c r="A410" s="15">
        <v>21245</v>
      </c>
      <c r="B410" s="14">
        <v>3.25</v>
      </c>
    </row>
    <row r="411" spans="1:2">
      <c r="A411" s="15">
        <v>21276</v>
      </c>
      <c r="B411" s="14">
        <v>3.12</v>
      </c>
    </row>
    <row r="412" spans="1:2">
      <c r="A412" s="15">
        <v>21306</v>
      </c>
      <c r="B412" s="14">
        <v>3.14</v>
      </c>
    </row>
    <row r="413" spans="1:2">
      <c r="A413" s="15">
        <v>21337</v>
      </c>
      <c r="B413" s="14">
        <v>3.19</v>
      </c>
    </row>
    <row r="414" spans="1:2">
      <c r="A414" s="15">
        <v>21367</v>
      </c>
      <c r="B414" s="14">
        <v>3.36</v>
      </c>
    </row>
    <row r="415" spans="1:2">
      <c r="A415" s="15">
        <v>21398</v>
      </c>
      <c r="B415" s="14">
        <v>3.6</v>
      </c>
    </row>
    <row r="416" spans="1:2">
      <c r="A416" s="15">
        <v>21429</v>
      </c>
      <c r="B416" s="14">
        <v>3.75</v>
      </c>
    </row>
    <row r="417" spans="1:2">
      <c r="A417" s="15">
        <v>21459</v>
      </c>
      <c r="B417" s="14">
        <v>3.76</v>
      </c>
    </row>
    <row r="418" spans="1:2">
      <c r="A418" s="15">
        <v>21490</v>
      </c>
      <c r="B418" s="14">
        <v>3.7</v>
      </c>
    </row>
    <row r="419" spans="1:2">
      <c r="A419" s="15">
        <v>21520</v>
      </c>
      <c r="B419" s="14">
        <v>3.8</v>
      </c>
    </row>
    <row r="420" spans="1:2">
      <c r="A420" s="15">
        <v>21551</v>
      </c>
      <c r="B420" s="14">
        <v>3.9</v>
      </c>
    </row>
    <row r="421" spans="1:2">
      <c r="A421" s="15">
        <v>21582</v>
      </c>
      <c r="B421" s="14">
        <v>3.92</v>
      </c>
    </row>
    <row r="422" spans="1:2">
      <c r="A422" s="15">
        <v>21610</v>
      </c>
      <c r="B422" s="14">
        <v>3.92</v>
      </c>
    </row>
    <row r="423" spans="1:2">
      <c r="A423" s="15">
        <v>21641</v>
      </c>
      <c r="B423" s="14">
        <v>4.01</v>
      </c>
    </row>
    <row r="424" spans="1:2">
      <c r="A424" s="15">
        <v>21671</v>
      </c>
      <c r="B424" s="14">
        <v>4.08</v>
      </c>
    </row>
    <row r="425" spans="1:2">
      <c r="A425" s="15">
        <v>21702</v>
      </c>
      <c r="B425" s="14">
        <v>4.09</v>
      </c>
    </row>
    <row r="426" spans="1:2">
      <c r="A426" s="15">
        <v>21732</v>
      </c>
      <c r="B426" s="14">
        <v>4.1100000000000003</v>
      </c>
    </row>
    <row r="427" spans="1:2">
      <c r="A427" s="15">
        <v>21763</v>
      </c>
      <c r="B427" s="14">
        <v>4.0999999999999996</v>
      </c>
    </row>
    <row r="428" spans="1:2">
      <c r="A428" s="15">
        <v>21794</v>
      </c>
      <c r="B428" s="14">
        <v>4.26</v>
      </c>
    </row>
    <row r="429" spans="1:2">
      <c r="A429" s="15">
        <v>21824</v>
      </c>
      <c r="B429" s="14">
        <v>4.1100000000000003</v>
      </c>
    </row>
    <row r="430" spans="1:2">
      <c r="A430" s="15">
        <v>21855</v>
      </c>
      <c r="B430" s="14">
        <v>4.12</v>
      </c>
    </row>
    <row r="431" spans="1:2">
      <c r="A431" s="15">
        <v>21885</v>
      </c>
      <c r="B431" s="14">
        <v>4.2699999999999996</v>
      </c>
    </row>
    <row r="432" spans="1:2">
      <c r="A432" s="15">
        <v>21916</v>
      </c>
      <c r="B432" s="14">
        <v>4.37</v>
      </c>
    </row>
    <row r="433" spans="1:2">
      <c r="A433" s="15">
        <v>21947</v>
      </c>
      <c r="B433" s="14">
        <v>4.22</v>
      </c>
    </row>
    <row r="434" spans="1:2">
      <c r="A434" s="15">
        <v>21976</v>
      </c>
      <c r="B434" s="14">
        <v>4.08</v>
      </c>
    </row>
    <row r="435" spans="1:2">
      <c r="A435" s="15">
        <v>22007</v>
      </c>
      <c r="B435" s="14">
        <v>4.17</v>
      </c>
    </row>
    <row r="436" spans="1:2">
      <c r="A436" s="15">
        <v>22037</v>
      </c>
      <c r="B436" s="14">
        <v>4.16</v>
      </c>
    </row>
    <row r="437" spans="1:2">
      <c r="A437" s="15">
        <v>22068</v>
      </c>
      <c r="B437" s="14">
        <v>3.99</v>
      </c>
    </row>
    <row r="438" spans="1:2">
      <c r="A438" s="15">
        <v>22098</v>
      </c>
      <c r="B438" s="14">
        <v>3.86</v>
      </c>
    </row>
    <row r="439" spans="1:2">
      <c r="A439" s="15">
        <v>22129</v>
      </c>
      <c r="B439" s="14">
        <v>3.79</v>
      </c>
    </row>
    <row r="440" spans="1:2">
      <c r="A440" s="15">
        <v>22160</v>
      </c>
      <c r="B440" s="14">
        <v>3.82</v>
      </c>
    </row>
    <row r="441" spans="1:2">
      <c r="A441" s="15">
        <v>22190</v>
      </c>
      <c r="B441" s="14">
        <v>3.91</v>
      </c>
    </row>
    <row r="442" spans="1:2">
      <c r="A442" s="15">
        <v>22221</v>
      </c>
      <c r="B442" s="14">
        <v>3.93</v>
      </c>
    </row>
    <row r="443" spans="1:2">
      <c r="A443" s="15">
        <v>22251</v>
      </c>
      <c r="B443" s="14">
        <v>3.88</v>
      </c>
    </row>
    <row r="444" spans="1:2">
      <c r="A444" s="15">
        <v>22282</v>
      </c>
      <c r="B444" s="14">
        <v>3.89</v>
      </c>
    </row>
    <row r="445" spans="1:2">
      <c r="A445" s="15">
        <v>22313</v>
      </c>
      <c r="B445" s="14">
        <v>3.81</v>
      </c>
    </row>
    <row r="446" spans="1:2">
      <c r="A446" s="15">
        <v>22341</v>
      </c>
      <c r="B446" s="14">
        <v>3.78</v>
      </c>
    </row>
    <row r="447" spans="1:2">
      <c r="A447" s="15">
        <v>22372</v>
      </c>
      <c r="B447" s="14">
        <v>3.8</v>
      </c>
    </row>
    <row r="448" spans="1:2">
      <c r="A448" s="15">
        <v>22402</v>
      </c>
      <c r="B448" s="14">
        <v>3.73</v>
      </c>
    </row>
    <row r="449" spans="1:2">
      <c r="A449" s="15">
        <v>22433</v>
      </c>
      <c r="B449" s="14">
        <v>3.88</v>
      </c>
    </row>
    <row r="450" spans="1:2">
      <c r="A450" s="15">
        <v>22463</v>
      </c>
      <c r="B450" s="14">
        <v>3.9</v>
      </c>
    </row>
    <row r="451" spans="1:2">
      <c r="A451" s="15">
        <v>22494</v>
      </c>
      <c r="B451" s="14">
        <v>4</v>
      </c>
    </row>
    <row r="452" spans="1:2">
      <c r="A452" s="15">
        <v>22525</v>
      </c>
      <c r="B452" s="14">
        <v>4.0199999999999996</v>
      </c>
    </row>
    <row r="453" spans="1:2">
      <c r="A453" s="15">
        <v>22555</v>
      </c>
      <c r="B453" s="14">
        <v>3.98</v>
      </c>
    </row>
    <row r="454" spans="1:2">
      <c r="A454" s="15">
        <v>22586</v>
      </c>
      <c r="B454" s="14">
        <v>3.98</v>
      </c>
    </row>
    <row r="455" spans="1:2">
      <c r="A455" s="15">
        <v>22616</v>
      </c>
      <c r="B455" s="14">
        <v>4.0599999999999996</v>
      </c>
    </row>
    <row r="456" spans="1:2">
      <c r="A456" s="15">
        <v>22647</v>
      </c>
      <c r="B456" s="14">
        <v>4.08</v>
      </c>
    </row>
    <row r="457" spans="1:2">
      <c r="A457" s="15">
        <v>22678</v>
      </c>
      <c r="B457" s="14">
        <v>4.09</v>
      </c>
    </row>
    <row r="458" spans="1:2">
      <c r="A458" s="15">
        <v>22706</v>
      </c>
      <c r="B458" s="14">
        <v>4.01</v>
      </c>
    </row>
    <row r="459" spans="1:2">
      <c r="A459" s="15">
        <v>22737</v>
      </c>
      <c r="B459" s="14">
        <v>3.89</v>
      </c>
    </row>
    <row r="460" spans="1:2">
      <c r="A460" s="15">
        <v>22767</v>
      </c>
      <c r="B460" s="14">
        <v>3.88</v>
      </c>
    </row>
    <row r="461" spans="1:2">
      <c r="A461" s="15">
        <v>22798</v>
      </c>
      <c r="B461" s="14">
        <v>3.9</v>
      </c>
    </row>
    <row r="462" spans="1:2">
      <c r="A462" s="15">
        <v>22828</v>
      </c>
      <c r="B462" s="14">
        <v>4.0199999999999996</v>
      </c>
    </row>
    <row r="463" spans="1:2">
      <c r="A463" s="15">
        <v>22859</v>
      </c>
      <c r="B463" s="14">
        <v>3.97</v>
      </c>
    </row>
    <row r="464" spans="1:2">
      <c r="A464" s="15">
        <v>22890</v>
      </c>
      <c r="B464" s="14">
        <v>3.94</v>
      </c>
    </row>
    <row r="465" spans="1:2">
      <c r="A465" s="15">
        <v>22920</v>
      </c>
      <c r="B465" s="14">
        <v>3.89</v>
      </c>
    </row>
    <row r="466" spans="1:2">
      <c r="A466" s="15">
        <v>22951</v>
      </c>
      <c r="B466" s="14">
        <v>3.87</v>
      </c>
    </row>
    <row r="467" spans="1:2">
      <c r="A467" s="15">
        <v>22981</v>
      </c>
      <c r="B467" s="14">
        <v>3.87</v>
      </c>
    </row>
    <row r="468" spans="1:2">
      <c r="A468" s="15">
        <v>23012</v>
      </c>
      <c r="B468" s="14">
        <v>3.88</v>
      </c>
    </row>
    <row r="469" spans="1:2">
      <c r="A469" s="15">
        <v>23043</v>
      </c>
      <c r="B469" s="14">
        <v>3.92</v>
      </c>
    </row>
    <row r="470" spans="1:2">
      <c r="A470" s="15">
        <v>23071</v>
      </c>
      <c r="B470" s="14">
        <v>3.93</v>
      </c>
    </row>
    <row r="471" spans="1:2">
      <c r="A471" s="15">
        <v>23102</v>
      </c>
      <c r="B471" s="14">
        <v>3.97</v>
      </c>
    </row>
    <row r="472" spans="1:2">
      <c r="A472" s="15">
        <v>23132</v>
      </c>
      <c r="B472" s="14">
        <v>3.97</v>
      </c>
    </row>
    <row r="473" spans="1:2">
      <c r="A473" s="15">
        <v>23163</v>
      </c>
      <c r="B473" s="14">
        <v>4</v>
      </c>
    </row>
    <row r="474" spans="1:2">
      <c r="A474" s="15">
        <v>23193</v>
      </c>
      <c r="B474" s="14">
        <v>4.01</v>
      </c>
    </row>
    <row r="475" spans="1:2">
      <c r="A475" s="15">
        <v>23224</v>
      </c>
      <c r="B475" s="14">
        <v>3.99</v>
      </c>
    </row>
    <row r="476" spans="1:2">
      <c r="A476" s="15">
        <v>23255</v>
      </c>
      <c r="B476" s="14">
        <v>4.04</v>
      </c>
    </row>
    <row r="477" spans="1:2">
      <c r="A477" s="15">
        <v>23285</v>
      </c>
      <c r="B477" s="14">
        <v>4.07</v>
      </c>
    </row>
    <row r="478" spans="1:2">
      <c r="A478" s="15">
        <v>23316</v>
      </c>
      <c r="B478" s="14">
        <v>4.0999999999999996</v>
      </c>
    </row>
    <row r="479" spans="1:2">
      <c r="A479" s="15">
        <v>23346</v>
      </c>
      <c r="B479" s="14">
        <v>4.1399999999999997</v>
      </c>
    </row>
    <row r="480" spans="1:2">
      <c r="A480" s="15">
        <v>23377</v>
      </c>
      <c r="B480" s="14">
        <v>4.1500000000000004</v>
      </c>
    </row>
    <row r="481" spans="1:2">
      <c r="A481" s="15">
        <v>23408</v>
      </c>
      <c r="B481" s="14">
        <v>4.1399999999999997</v>
      </c>
    </row>
    <row r="482" spans="1:2">
      <c r="A482" s="15">
        <v>23437</v>
      </c>
      <c r="B482" s="14">
        <v>4.18</v>
      </c>
    </row>
    <row r="483" spans="1:2">
      <c r="A483" s="15">
        <v>23468</v>
      </c>
      <c r="B483" s="14">
        <v>4.2</v>
      </c>
    </row>
    <row r="484" spans="1:2">
      <c r="A484" s="15">
        <v>23498</v>
      </c>
      <c r="B484" s="14">
        <v>4.16</v>
      </c>
    </row>
    <row r="485" spans="1:2">
      <c r="A485" s="15">
        <v>23529</v>
      </c>
      <c r="B485" s="14">
        <v>4.13</v>
      </c>
    </row>
    <row r="486" spans="1:2">
      <c r="A486" s="15">
        <v>23559</v>
      </c>
      <c r="B486" s="14">
        <v>4.13</v>
      </c>
    </row>
    <row r="487" spans="1:2">
      <c r="A487" s="15">
        <v>23590</v>
      </c>
      <c r="B487" s="14">
        <v>4.1399999999999997</v>
      </c>
    </row>
    <row r="488" spans="1:2">
      <c r="A488" s="15">
        <v>23621</v>
      </c>
      <c r="B488" s="14">
        <v>4.16</v>
      </c>
    </row>
    <row r="489" spans="1:2">
      <c r="A489" s="15">
        <v>23651</v>
      </c>
      <c r="B489" s="14">
        <v>4.16</v>
      </c>
    </row>
    <row r="490" spans="1:2">
      <c r="A490" s="15">
        <v>23682</v>
      </c>
      <c r="B490" s="14">
        <v>4.12</v>
      </c>
    </row>
    <row r="491" spans="1:2">
      <c r="A491" s="15">
        <v>23712</v>
      </c>
      <c r="B491" s="14">
        <v>4.1399999999999997</v>
      </c>
    </row>
    <row r="492" spans="1:2">
      <c r="A492" s="15">
        <v>23743</v>
      </c>
      <c r="B492" s="14">
        <v>4.1399999999999997</v>
      </c>
    </row>
    <row r="493" spans="1:2">
      <c r="A493" s="15">
        <v>23774</v>
      </c>
      <c r="B493" s="14">
        <v>4.16</v>
      </c>
    </row>
    <row r="494" spans="1:2">
      <c r="A494" s="15">
        <v>23802</v>
      </c>
      <c r="B494" s="14">
        <v>4.1500000000000004</v>
      </c>
    </row>
    <row r="495" spans="1:2">
      <c r="A495" s="15">
        <v>23833</v>
      </c>
      <c r="B495" s="14">
        <v>4.1500000000000004</v>
      </c>
    </row>
    <row r="496" spans="1:2">
      <c r="A496" s="15">
        <v>23863</v>
      </c>
      <c r="B496" s="14">
        <v>4.1399999999999997</v>
      </c>
    </row>
    <row r="497" spans="1:2">
      <c r="A497" s="15">
        <v>23894</v>
      </c>
      <c r="B497" s="14">
        <v>4.1399999999999997</v>
      </c>
    </row>
    <row r="498" spans="1:2">
      <c r="A498" s="15">
        <v>23924</v>
      </c>
      <c r="B498" s="14">
        <v>4.1500000000000004</v>
      </c>
    </row>
    <row r="499" spans="1:2">
      <c r="A499" s="15">
        <v>23955</v>
      </c>
      <c r="B499" s="14">
        <v>4.1900000000000004</v>
      </c>
    </row>
    <row r="500" spans="1:2">
      <c r="A500" s="15">
        <v>23986</v>
      </c>
      <c r="B500" s="14">
        <v>4.25</v>
      </c>
    </row>
    <row r="501" spans="1:2">
      <c r="A501" s="15">
        <v>24016</v>
      </c>
      <c r="B501" s="14">
        <v>4.2699999999999996</v>
      </c>
    </row>
    <row r="502" spans="1:2">
      <c r="A502" s="15">
        <v>24047</v>
      </c>
      <c r="B502" s="14">
        <v>4.34</v>
      </c>
    </row>
    <row r="503" spans="1:2">
      <c r="A503" s="15">
        <v>24077</v>
      </c>
      <c r="B503" s="14">
        <v>4.43</v>
      </c>
    </row>
    <row r="504" spans="1:2">
      <c r="A504" s="15">
        <v>24108</v>
      </c>
      <c r="B504" s="14">
        <v>4.43</v>
      </c>
    </row>
    <row r="505" spans="1:2">
      <c r="A505" s="15">
        <v>24139</v>
      </c>
      <c r="B505" s="14">
        <v>4.6100000000000003</v>
      </c>
    </row>
    <row r="506" spans="1:2">
      <c r="A506" s="15">
        <v>24167</v>
      </c>
      <c r="B506" s="14">
        <v>4.63</v>
      </c>
    </row>
    <row r="507" spans="1:2">
      <c r="A507" s="15">
        <v>24198</v>
      </c>
      <c r="B507" s="14">
        <v>4.55</v>
      </c>
    </row>
    <row r="508" spans="1:2">
      <c r="A508" s="15">
        <v>24228</v>
      </c>
      <c r="B508" s="14">
        <v>4.57</v>
      </c>
    </row>
    <row r="509" spans="1:2">
      <c r="A509" s="15">
        <v>24259</v>
      </c>
      <c r="B509" s="14">
        <v>4.63</v>
      </c>
    </row>
    <row r="510" spans="1:2">
      <c r="A510" s="15">
        <v>24289</v>
      </c>
      <c r="B510" s="14">
        <v>4.74</v>
      </c>
    </row>
    <row r="511" spans="1:2">
      <c r="A511" s="15">
        <v>24320</v>
      </c>
      <c r="B511" s="14">
        <v>4.8</v>
      </c>
    </row>
    <row r="512" spans="1:2">
      <c r="A512" s="15">
        <v>24351</v>
      </c>
      <c r="B512" s="14">
        <v>4.79</v>
      </c>
    </row>
    <row r="513" spans="1:2">
      <c r="A513" s="15">
        <v>24381</v>
      </c>
      <c r="B513" s="14">
        <v>4.7</v>
      </c>
    </row>
    <row r="514" spans="1:2">
      <c r="A514" s="15">
        <v>24412</v>
      </c>
      <c r="B514" s="14">
        <v>4.74</v>
      </c>
    </row>
    <row r="515" spans="1:2">
      <c r="A515" s="15">
        <v>24442</v>
      </c>
      <c r="B515" s="14">
        <v>4.6500000000000004</v>
      </c>
    </row>
    <row r="516" spans="1:2">
      <c r="A516" s="15">
        <v>24473</v>
      </c>
      <c r="B516" s="14">
        <v>4.4000000000000004</v>
      </c>
    </row>
    <row r="517" spans="1:2">
      <c r="A517" s="15">
        <v>24504</v>
      </c>
      <c r="B517" s="14">
        <v>4.47</v>
      </c>
    </row>
    <row r="518" spans="1:2">
      <c r="A518" s="15">
        <v>24532</v>
      </c>
      <c r="B518" s="14">
        <v>4.45</v>
      </c>
    </row>
    <row r="519" spans="1:2">
      <c r="A519" s="15">
        <v>24563</v>
      </c>
      <c r="B519" s="14">
        <v>4.51</v>
      </c>
    </row>
    <row r="520" spans="1:2">
      <c r="A520" s="15">
        <v>24593</v>
      </c>
      <c r="B520" s="14">
        <v>4.76</v>
      </c>
    </row>
    <row r="521" spans="1:2">
      <c r="A521" s="15">
        <v>24624</v>
      </c>
      <c r="B521" s="14">
        <v>4.8600000000000003</v>
      </c>
    </row>
    <row r="522" spans="1:2">
      <c r="A522" s="15">
        <v>24654</v>
      </c>
      <c r="B522" s="14">
        <v>4.8600000000000003</v>
      </c>
    </row>
    <row r="523" spans="1:2">
      <c r="A523" s="15">
        <v>24685</v>
      </c>
      <c r="B523" s="14">
        <v>4.95</v>
      </c>
    </row>
    <row r="524" spans="1:2">
      <c r="A524" s="15">
        <v>24716</v>
      </c>
      <c r="B524" s="14">
        <v>4.99</v>
      </c>
    </row>
    <row r="525" spans="1:2">
      <c r="A525" s="15">
        <v>24746</v>
      </c>
      <c r="B525" s="14">
        <v>5.18</v>
      </c>
    </row>
    <row r="526" spans="1:2">
      <c r="A526" s="15">
        <v>24777</v>
      </c>
      <c r="B526" s="14">
        <v>5.44</v>
      </c>
    </row>
    <row r="527" spans="1:2">
      <c r="A527" s="15">
        <v>24807</v>
      </c>
      <c r="B527" s="14">
        <v>5.36</v>
      </c>
    </row>
    <row r="528" spans="1:2">
      <c r="A528" s="15">
        <v>24838</v>
      </c>
      <c r="B528" s="14">
        <v>5.18</v>
      </c>
    </row>
    <row r="529" spans="1:2">
      <c r="A529" s="15">
        <v>24869</v>
      </c>
      <c r="B529" s="14">
        <v>5.16</v>
      </c>
    </row>
    <row r="530" spans="1:2">
      <c r="A530" s="15">
        <v>24898</v>
      </c>
      <c r="B530" s="14">
        <v>5.39</v>
      </c>
    </row>
    <row r="531" spans="1:2">
      <c r="A531" s="15">
        <v>24929</v>
      </c>
      <c r="B531" s="14">
        <v>5.28</v>
      </c>
    </row>
    <row r="532" spans="1:2">
      <c r="A532" s="15">
        <v>24959</v>
      </c>
      <c r="B532" s="14">
        <v>5.4</v>
      </c>
    </row>
    <row r="533" spans="1:2">
      <c r="A533" s="15">
        <v>24990</v>
      </c>
      <c r="B533" s="14">
        <v>5.23</v>
      </c>
    </row>
    <row r="534" spans="1:2">
      <c r="A534" s="15">
        <v>25020</v>
      </c>
      <c r="B534" s="14">
        <v>5.09</v>
      </c>
    </row>
    <row r="535" spans="1:2">
      <c r="A535" s="15">
        <v>25051</v>
      </c>
      <c r="B535" s="14">
        <v>5.04</v>
      </c>
    </row>
    <row r="536" spans="1:2">
      <c r="A536" s="15">
        <v>25082</v>
      </c>
      <c r="B536" s="14">
        <v>5.09</v>
      </c>
    </row>
    <row r="537" spans="1:2">
      <c r="A537" s="15">
        <v>25112</v>
      </c>
      <c r="B537" s="14">
        <v>5.24</v>
      </c>
    </row>
    <row r="538" spans="1:2">
      <c r="A538" s="15">
        <v>25143</v>
      </c>
      <c r="B538" s="14">
        <v>5.36</v>
      </c>
    </row>
    <row r="539" spans="1:2">
      <c r="A539" s="15">
        <v>25173</v>
      </c>
      <c r="B539" s="14">
        <v>5.65</v>
      </c>
    </row>
    <row r="540" spans="1:2">
      <c r="A540" s="15">
        <v>25204</v>
      </c>
      <c r="B540" s="14">
        <v>5.74</v>
      </c>
    </row>
    <row r="541" spans="1:2">
      <c r="A541" s="15">
        <v>25235</v>
      </c>
      <c r="B541" s="14">
        <v>5.86</v>
      </c>
    </row>
    <row r="542" spans="1:2">
      <c r="A542" s="15">
        <v>25263</v>
      </c>
      <c r="B542" s="14">
        <v>6.05</v>
      </c>
    </row>
    <row r="543" spans="1:2">
      <c r="A543" s="15">
        <v>25294</v>
      </c>
      <c r="B543" s="14">
        <v>5.84</v>
      </c>
    </row>
    <row r="544" spans="1:2">
      <c r="A544" s="15">
        <v>25324</v>
      </c>
      <c r="B544" s="14">
        <v>5.85</v>
      </c>
    </row>
    <row r="545" spans="1:2">
      <c r="A545" s="15">
        <v>25355</v>
      </c>
      <c r="B545" s="14">
        <v>6.06</v>
      </c>
    </row>
    <row r="546" spans="1:2">
      <c r="A546" s="15">
        <v>25385</v>
      </c>
      <c r="B546" s="14">
        <v>6.07</v>
      </c>
    </row>
    <row r="547" spans="1:2">
      <c r="A547" s="15">
        <v>25416</v>
      </c>
      <c r="B547" s="14">
        <v>6.02</v>
      </c>
    </row>
    <row r="548" spans="1:2">
      <c r="A548" s="15">
        <v>25447</v>
      </c>
      <c r="B548" s="14">
        <v>6.32</v>
      </c>
    </row>
    <row r="549" spans="1:2">
      <c r="A549" s="15">
        <v>25477</v>
      </c>
      <c r="B549" s="14">
        <v>6.27</v>
      </c>
    </row>
    <row r="550" spans="1:2">
      <c r="A550" s="15">
        <v>25508</v>
      </c>
      <c r="B550" s="14">
        <v>6.51</v>
      </c>
    </row>
    <row r="551" spans="1:2">
      <c r="A551" s="15">
        <v>25538</v>
      </c>
      <c r="B551" s="14">
        <v>6.81</v>
      </c>
    </row>
    <row r="552" spans="1:2">
      <c r="A552" s="15">
        <v>25569</v>
      </c>
      <c r="B552" s="14">
        <v>6.86</v>
      </c>
    </row>
    <row r="553" spans="1:2">
      <c r="A553" s="15">
        <v>25600</v>
      </c>
      <c r="B553" s="14">
        <v>6.44</v>
      </c>
    </row>
    <row r="554" spans="1:2">
      <c r="A554" s="15">
        <v>25628</v>
      </c>
      <c r="B554" s="14">
        <v>6.39</v>
      </c>
    </row>
    <row r="555" spans="1:2">
      <c r="A555" s="15">
        <v>25659</v>
      </c>
      <c r="B555" s="14">
        <v>6.53</v>
      </c>
    </row>
    <row r="556" spans="1:2">
      <c r="A556" s="15">
        <v>25689</v>
      </c>
      <c r="B556" s="14">
        <v>6.94</v>
      </c>
    </row>
    <row r="557" spans="1:2">
      <c r="A557" s="15">
        <v>25720</v>
      </c>
      <c r="B557" s="14">
        <v>6.99</v>
      </c>
    </row>
    <row r="558" spans="1:2">
      <c r="A558" s="15">
        <v>25750</v>
      </c>
      <c r="B558" s="14">
        <v>6.57</v>
      </c>
    </row>
    <row r="559" spans="1:2">
      <c r="A559" s="15">
        <v>25781</v>
      </c>
      <c r="B559" s="14">
        <v>6.75</v>
      </c>
    </row>
    <row r="560" spans="1:2">
      <c r="A560" s="15">
        <v>25812</v>
      </c>
      <c r="B560" s="14">
        <v>6.63</v>
      </c>
    </row>
    <row r="561" spans="1:2">
      <c r="A561" s="15">
        <v>25842</v>
      </c>
      <c r="B561" s="14">
        <v>6.59</v>
      </c>
    </row>
    <row r="562" spans="1:2">
      <c r="A562" s="15">
        <v>25873</v>
      </c>
      <c r="B562" s="14">
        <v>6.24</v>
      </c>
    </row>
    <row r="563" spans="1:2">
      <c r="A563" s="15">
        <v>25903</v>
      </c>
      <c r="B563" s="14">
        <v>5.97</v>
      </c>
    </row>
    <row r="564" spans="1:2">
      <c r="A564" s="15">
        <v>25934</v>
      </c>
      <c r="B564" s="14">
        <v>5.91</v>
      </c>
    </row>
    <row r="565" spans="1:2">
      <c r="A565" s="15">
        <v>25965</v>
      </c>
      <c r="B565" s="14">
        <v>5.84</v>
      </c>
    </row>
    <row r="566" spans="1:2">
      <c r="A566" s="15">
        <v>25993</v>
      </c>
      <c r="B566" s="14">
        <v>5.71</v>
      </c>
    </row>
    <row r="567" spans="1:2">
      <c r="A567" s="15">
        <v>26024</v>
      </c>
      <c r="B567" s="14">
        <v>5.75</v>
      </c>
    </row>
    <row r="568" spans="1:2">
      <c r="A568" s="15">
        <v>26054</v>
      </c>
      <c r="B568" s="14">
        <v>5.96</v>
      </c>
    </row>
    <row r="569" spans="1:2">
      <c r="A569" s="15">
        <v>26085</v>
      </c>
      <c r="B569" s="14">
        <v>5.94</v>
      </c>
    </row>
    <row r="570" spans="1:2">
      <c r="A570" s="15">
        <v>26115</v>
      </c>
      <c r="B570" s="14">
        <v>5.91</v>
      </c>
    </row>
    <row r="571" spans="1:2">
      <c r="A571" s="15">
        <v>26146</v>
      </c>
      <c r="B571" s="14">
        <v>5.78</v>
      </c>
    </row>
    <row r="572" spans="1:2">
      <c r="A572" s="15">
        <v>26177</v>
      </c>
      <c r="B572" s="14">
        <v>5.56</v>
      </c>
    </row>
    <row r="573" spans="1:2">
      <c r="A573" s="15">
        <v>26207</v>
      </c>
      <c r="B573" s="14">
        <v>5.46</v>
      </c>
    </row>
    <row r="574" spans="1:2">
      <c r="A574" s="15">
        <v>26238</v>
      </c>
      <c r="B574" s="14">
        <v>5.44</v>
      </c>
    </row>
    <row r="575" spans="1:2">
      <c r="A575" s="15">
        <v>26268</v>
      </c>
      <c r="B575" s="14">
        <v>5.62</v>
      </c>
    </row>
    <row r="576" spans="1:2">
      <c r="A576" s="15">
        <v>26299</v>
      </c>
      <c r="B576" s="14">
        <v>5.62</v>
      </c>
    </row>
    <row r="577" spans="1:2">
      <c r="A577" s="15">
        <v>26330</v>
      </c>
      <c r="B577" s="14">
        <v>5.67</v>
      </c>
    </row>
    <row r="578" spans="1:2">
      <c r="A578" s="15">
        <v>26359</v>
      </c>
      <c r="B578" s="14">
        <v>5.66</v>
      </c>
    </row>
    <row r="579" spans="1:2">
      <c r="A579" s="15">
        <v>26390</v>
      </c>
      <c r="B579" s="14">
        <v>5.74</v>
      </c>
    </row>
    <row r="580" spans="1:2">
      <c r="A580" s="15">
        <v>26420</v>
      </c>
      <c r="B580" s="14">
        <v>5.64</v>
      </c>
    </row>
    <row r="581" spans="1:2">
      <c r="A581" s="15">
        <v>26451</v>
      </c>
      <c r="B581" s="14">
        <v>5.59</v>
      </c>
    </row>
    <row r="582" spans="1:2">
      <c r="A582" s="15">
        <v>26481</v>
      </c>
      <c r="B582" s="14">
        <v>5.57</v>
      </c>
    </row>
    <row r="583" spans="1:2">
      <c r="A583" s="15">
        <v>26512</v>
      </c>
      <c r="B583" s="14">
        <v>5.54</v>
      </c>
    </row>
    <row r="584" spans="1:2">
      <c r="A584" s="15">
        <v>26543</v>
      </c>
      <c r="B584" s="14">
        <v>5.7</v>
      </c>
    </row>
    <row r="585" spans="1:2">
      <c r="A585" s="15">
        <v>26573</v>
      </c>
      <c r="B585" s="14">
        <v>5.69</v>
      </c>
    </row>
    <row r="586" spans="1:2">
      <c r="A586" s="15">
        <v>26604</v>
      </c>
      <c r="B586" s="14">
        <v>5.5</v>
      </c>
    </row>
    <row r="587" spans="1:2">
      <c r="A587" s="15">
        <v>26634</v>
      </c>
      <c r="B587" s="14">
        <v>5.63</v>
      </c>
    </row>
    <row r="588" spans="1:2">
      <c r="A588" s="15">
        <v>26665</v>
      </c>
      <c r="B588" s="14">
        <v>5.94</v>
      </c>
    </row>
    <row r="589" spans="1:2">
      <c r="A589" s="15">
        <v>26696</v>
      </c>
      <c r="B589" s="14">
        <v>6.14</v>
      </c>
    </row>
    <row r="590" spans="1:2">
      <c r="A590" s="15">
        <v>26724</v>
      </c>
      <c r="B590" s="14">
        <v>6.2</v>
      </c>
    </row>
    <row r="591" spans="1:2">
      <c r="A591" s="15">
        <v>26755</v>
      </c>
      <c r="B591" s="14">
        <v>6.11</v>
      </c>
    </row>
    <row r="592" spans="1:2">
      <c r="A592" s="15">
        <v>26785</v>
      </c>
      <c r="B592" s="14">
        <v>6.22</v>
      </c>
    </row>
    <row r="593" spans="1:2">
      <c r="A593" s="15">
        <v>26816</v>
      </c>
      <c r="B593" s="14">
        <v>6.32</v>
      </c>
    </row>
    <row r="594" spans="1:2">
      <c r="A594" s="15">
        <v>26846</v>
      </c>
      <c r="B594" s="14">
        <v>6.53</v>
      </c>
    </row>
    <row r="595" spans="1:2">
      <c r="A595" s="15">
        <v>26877</v>
      </c>
      <c r="B595" s="14">
        <v>6.81</v>
      </c>
    </row>
    <row r="596" spans="1:2">
      <c r="A596" s="15">
        <v>26908</v>
      </c>
      <c r="B596" s="14">
        <v>6.42</v>
      </c>
    </row>
    <row r="597" spans="1:2">
      <c r="A597" s="15">
        <v>26938</v>
      </c>
      <c r="B597" s="14">
        <v>6.26</v>
      </c>
    </row>
    <row r="598" spans="1:2">
      <c r="A598" s="15">
        <v>26969</v>
      </c>
      <c r="B598" s="14">
        <v>6.31</v>
      </c>
    </row>
    <row r="599" spans="1:2">
      <c r="A599" s="15">
        <v>26999</v>
      </c>
      <c r="B599" s="14">
        <v>6.35</v>
      </c>
    </row>
    <row r="600" spans="1:2">
      <c r="A600" s="15">
        <v>27030</v>
      </c>
      <c r="B600" s="14">
        <v>6.56</v>
      </c>
    </row>
    <row r="601" spans="1:2">
      <c r="A601" s="15">
        <v>27061</v>
      </c>
      <c r="B601" s="14">
        <v>6.54</v>
      </c>
    </row>
    <row r="602" spans="1:2">
      <c r="A602" s="15">
        <v>27089</v>
      </c>
      <c r="B602" s="14">
        <v>6.81</v>
      </c>
    </row>
    <row r="603" spans="1:2">
      <c r="A603" s="15">
        <v>27120</v>
      </c>
      <c r="B603" s="14">
        <v>7.04</v>
      </c>
    </row>
    <row r="604" spans="1:2">
      <c r="A604" s="15">
        <v>27150</v>
      </c>
      <c r="B604" s="14">
        <v>7.07</v>
      </c>
    </row>
    <row r="605" spans="1:2">
      <c r="A605" s="15">
        <v>27181</v>
      </c>
      <c r="B605" s="14">
        <v>7.03</v>
      </c>
    </row>
    <row r="606" spans="1:2">
      <c r="A606" s="15">
        <v>27211</v>
      </c>
      <c r="B606" s="14">
        <v>7.18</v>
      </c>
    </row>
    <row r="607" spans="1:2">
      <c r="A607" s="15">
        <v>27242</v>
      </c>
      <c r="B607" s="14">
        <v>7.33</v>
      </c>
    </row>
    <row r="608" spans="1:2">
      <c r="A608" s="15">
        <v>27273</v>
      </c>
      <c r="B608" s="14">
        <v>7.3</v>
      </c>
    </row>
    <row r="609" spans="1:2">
      <c r="A609" s="15">
        <v>27303</v>
      </c>
      <c r="B609" s="14">
        <v>7.22</v>
      </c>
    </row>
    <row r="610" spans="1:2">
      <c r="A610" s="15">
        <v>27334</v>
      </c>
      <c r="B610" s="14">
        <v>6.93</v>
      </c>
    </row>
    <row r="611" spans="1:2">
      <c r="A611" s="15">
        <v>27364</v>
      </c>
      <c r="B611" s="14">
        <v>6.78</v>
      </c>
    </row>
    <row r="612" spans="1:2">
      <c r="A612" s="15">
        <v>27395</v>
      </c>
      <c r="B612" s="14">
        <v>6.68</v>
      </c>
    </row>
    <row r="613" spans="1:2">
      <c r="A613" s="15">
        <v>27426</v>
      </c>
      <c r="B613" s="14">
        <v>6.61</v>
      </c>
    </row>
    <row r="614" spans="1:2">
      <c r="A614" s="15">
        <v>27454</v>
      </c>
      <c r="B614" s="14">
        <v>6.73</v>
      </c>
    </row>
    <row r="615" spans="1:2">
      <c r="A615" s="15">
        <v>27485</v>
      </c>
      <c r="B615" s="14">
        <v>7.03</v>
      </c>
    </row>
    <row r="616" spans="1:2">
      <c r="A616" s="15">
        <v>27515</v>
      </c>
      <c r="B616" s="14">
        <v>6.99</v>
      </c>
    </row>
    <row r="617" spans="1:2">
      <c r="A617" s="15">
        <v>27546</v>
      </c>
      <c r="B617" s="14">
        <v>6.86</v>
      </c>
    </row>
    <row r="618" spans="1:2">
      <c r="A618" s="15">
        <v>27576</v>
      </c>
      <c r="B618" s="14">
        <v>6.89</v>
      </c>
    </row>
    <row r="619" spans="1:2">
      <c r="A619" s="15">
        <v>27607</v>
      </c>
      <c r="B619" s="14">
        <v>7.06</v>
      </c>
    </row>
    <row r="620" spans="1:2">
      <c r="A620" s="15">
        <v>27638</v>
      </c>
      <c r="B620" s="14">
        <v>7.29</v>
      </c>
    </row>
    <row r="621" spans="1:2">
      <c r="A621" s="15">
        <v>27668</v>
      </c>
      <c r="B621" s="14">
        <v>7.29</v>
      </c>
    </row>
    <row r="622" spans="1:2">
      <c r="A622" s="15">
        <v>27699</v>
      </c>
      <c r="B622" s="14">
        <v>7.21</v>
      </c>
    </row>
    <row r="623" spans="1:2">
      <c r="A623" s="15">
        <v>27729</v>
      </c>
      <c r="B623" s="14">
        <v>7.17</v>
      </c>
    </row>
    <row r="624" spans="1:2">
      <c r="A624" s="15">
        <v>27760</v>
      </c>
      <c r="B624" s="14">
        <v>6.94</v>
      </c>
    </row>
    <row r="625" spans="1:2">
      <c r="A625" s="15">
        <v>27791</v>
      </c>
      <c r="B625" s="14">
        <v>6.92</v>
      </c>
    </row>
    <row r="626" spans="1:2">
      <c r="A626" s="15">
        <v>27820</v>
      </c>
      <c r="B626" s="14">
        <v>6.87</v>
      </c>
    </row>
    <row r="627" spans="1:2">
      <c r="A627" s="15">
        <v>27851</v>
      </c>
      <c r="B627" s="14">
        <v>6.73</v>
      </c>
    </row>
    <row r="628" spans="1:2">
      <c r="A628" s="15">
        <v>27881</v>
      </c>
      <c r="B628" s="14">
        <v>6.99</v>
      </c>
    </row>
    <row r="629" spans="1:2">
      <c r="A629" s="15">
        <v>27912</v>
      </c>
      <c r="B629" s="14">
        <v>6.92</v>
      </c>
    </row>
    <row r="630" spans="1:2">
      <c r="A630" s="15">
        <v>27942</v>
      </c>
      <c r="B630" s="14">
        <v>6.85</v>
      </c>
    </row>
    <row r="631" spans="1:2">
      <c r="A631" s="15">
        <v>27973</v>
      </c>
      <c r="B631" s="14">
        <v>6.79</v>
      </c>
    </row>
    <row r="632" spans="1:2">
      <c r="A632" s="15">
        <v>28004</v>
      </c>
      <c r="B632" s="14">
        <v>6.7</v>
      </c>
    </row>
    <row r="633" spans="1:2">
      <c r="A633" s="15">
        <v>28034</v>
      </c>
      <c r="B633" s="14">
        <v>6.65</v>
      </c>
    </row>
    <row r="634" spans="1:2">
      <c r="A634" s="15">
        <v>28065</v>
      </c>
      <c r="B634" s="14">
        <v>6.62</v>
      </c>
    </row>
    <row r="635" spans="1:2">
      <c r="A635" s="15">
        <v>28095</v>
      </c>
      <c r="B635" s="14">
        <v>6.39</v>
      </c>
    </row>
    <row r="636" spans="1:2">
      <c r="A636" s="15">
        <v>28126</v>
      </c>
      <c r="B636" s="14">
        <v>6.68</v>
      </c>
    </row>
    <row r="637" spans="1:2">
      <c r="A637" s="15">
        <v>28157</v>
      </c>
      <c r="B637" s="14">
        <v>7.15</v>
      </c>
    </row>
    <row r="638" spans="1:2">
      <c r="A638" s="15">
        <v>28185</v>
      </c>
      <c r="B638" s="14">
        <v>7.2</v>
      </c>
    </row>
    <row r="639" spans="1:2">
      <c r="A639" s="15">
        <v>28216</v>
      </c>
      <c r="B639" s="14">
        <v>7.13</v>
      </c>
    </row>
    <row r="640" spans="1:2">
      <c r="A640" s="15">
        <v>28246</v>
      </c>
      <c r="B640" s="14">
        <v>7.17</v>
      </c>
    </row>
    <row r="641" spans="1:2">
      <c r="A641" s="15">
        <v>28277</v>
      </c>
      <c r="B641" s="14">
        <v>6.99</v>
      </c>
    </row>
    <row r="642" spans="1:2">
      <c r="A642" s="15">
        <v>28307</v>
      </c>
      <c r="B642" s="14">
        <v>6.97</v>
      </c>
    </row>
    <row r="643" spans="1:2">
      <c r="A643" s="15">
        <v>28338</v>
      </c>
      <c r="B643" s="14">
        <v>7</v>
      </c>
    </row>
    <row r="644" spans="1:2">
      <c r="A644" s="15">
        <v>28369</v>
      </c>
      <c r="B644" s="14">
        <v>6.94</v>
      </c>
    </row>
    <row r="645" spans="1:2">
      <c r="A645" s="15">
        <v>28399</v>
      </c>
      <c r="B645" s="14">
        <v>7.08</v>
      </c>
    </row>
    <row r="646" spans="1:2">
      <c r="A646" s="15">
        <v>28430</v>
      </c>
      <c r="B646" s="14">
        <v>7.14</v>
      </c>
    </row>
    <row r="647" spans="1:2">
      <c r="A647" s="15">
        <v>28460</v>
      </c>
      <c r="B647" s="14">
        <v>7.23</v>
      </c>
    </row>
    <row r="648" spans="1:2">
      <c r="A648" s="15">
        <v>28491</v>
      </c>
      <c r="B648" s="14">
        <v>7.5</v>
      </c>
    </row>
    <row r="649" spans="1:2">
      <c r="A649" s="15">
        <v>28522</v>
      </c>
      <c r="B649" s="14">
        <v>7.6</v>
      </c>
    </row>
    <row r="650" spans="1:2">
      <c r="A650" s="15">
        <v>28550</v>
      </c>
      <c r="B650" s="14">
        <v>7.63</v>
      </c>
    </row>
    <row r="651" spans="1:2">
      <c r="A651" s="15">
        <v>28581</v>
      </c>
      <c r="B651" s="14">
        <v>7.74</v>
      </c>
    </row>
    <row r="652" spans="1:2">
      <c r="A652" s="15">
        <v>28611</v>
      </c>
      <c r="B652" s="14">
        <v>7.87</v>
      </c>
    </row>
    <row r="653" spans="1:2">
      <c r="A653" s="15">
        <v>28642</v>
      </c>
      <c r="B653" s="14">
        <v>7.94</v>
      </c>
    </row>
    <row r="654" spans="1:2">
      <c r="A654" s="15">
        <v>28672</v>
      </c>
      <c r="B654" s="14">
        <v>8.09</v>
      </c>
    </row>
    <row r="655" spans="1:2">
      <c r="A655" s="15">
        <v>28703</v>
      </c>
      <c r="B655" s="14">
        <v>7.87</v>
      </c>
    </row>
    <row r="656" spans="1:2">
      <c r="A656" s="15">
        <v>28734</v>
      </c>
      <c r="B656" s="14">
        <v>7.82</v>
      </c>
    </row>
    <row r="657" spans="1:2">
      <c r="A657" s="15">
        <v>28764</v>
      </c>
      <c r="B657" s="14">
        <v>8.07</v>
      </c>
    </row>
    <row r="658" spans="1:2">
      <c r="A658" s="15">
        <v>28795</v>
      </c>
      <c r="B658" s="14">
        <v>8.16</v>
      </c>
    </row>
    <row r="659" spans="1:2">
      <c r="A659" s="15">
        <v>28825</v>
      </c>
      <c r="B659" s="14">
        <v>8.35</v>
      </c>
    </row>
    <row r="660" spans="1:2">
      <c r="A660" s="15">
        <v>28856</v>
      </c>
      <c r="B660" s="14">
        <v>8.43</v>
      </c>
    </row>
    <row r="661" spans="1:2">
      <c r="A661" s="15">
        <v>28887</v>
      </c>
      <c r="B661" s="14">
        <v>8.43</v>
      </c>
    </row>
    <row r="662" spans="1:2">
      <c r="A662" s="15">
        <v>28915</v>
      </c>
      <c r="B662" s="14">
        <v>8.4499999999999993</v>
      </c>
    </row>
    <row r="663" spans="1:2">
      <c r="A663" s="15">
        <v>28946</v>
      </c>
      <c r="B663" s="14">
        <v>8.44</v>
      </c>
    </row>
    <row r="664" spans="1:2">
      <c r="A664" s="15">
        <v>28976</v>
      </c>
      <c r="B664" s="14">
        <v>8.5500000000000007</v>
      </c>
    </row>
    <row r="665" spans="1:2">
      <c r="A665" s="15">
        <v>29007</v>
      </c>
      <c r="B665" s="14">
        <v>8.32</v>
      </c>
    </row>
    <row r="666" spans="1:2">
      <c r="A666" s="15">
        <v>29037</v>
      </c>
      <c r="B666" s="14">
        <v>8.35</v>
      </c>
    </row>
    <row r="667" spans="1:2">
      <c r="A667" s="15">
        <v>29068</v>
      </c>
      <c r="B667" s="14">
        <v>8.42</v>
      </c>
    </row>
    <row r="668" spans="1:2">
      <c r="A668" s="15">
        <v>29099</v>
      </c>
      <c r="B668" s="14">
        <v>8.68</v>
      </c>
    </row>
    <row r="669" spans="1:2">
      <c r="A669" s="15">
        <v>29129</v>
      </c>
      <c r="B669" s="14">
        <v>9.44</v>
      </c>
    </row>
    <row r="670" spans="1:2">
      <c r="A670" s="15">
        <v>29160</v>
      </c>
      <c r="B670" s="14">
        <v>9.8000000000000007</v>
      </c>
    </row>
    <row r="671" spans="1:2">
      <c r="A671" s="15">
        <v>29190</v>
      </c>
      <c r="B671" s="14">
        <v>9.59</v>
      </c>
    </row>
    <row r="672" spans="1:2">
      <c r="A672" s="15">
        <v>29221</v>
      </c>
      <c r="B672" s="14">
        <v>10.029999999999999</v>
      </c>
    </row>
    <row r="673" spans="1:2">
      <c r="A673" s="15">
        <v>29252</v>
      </c>
      <c r="B673" s="14">
        <v>11.55</v>
      </c>
    </row>
    <row r="674" spans="1:2">
      <c r="A674" s="15">
        <v>29281</v>
      </c>
      <c r="B674" s="14">
        <v>11.87</v>
      </c>
    </row>
    <row r="675" spans="1:2">
      <c r="A675" s="15">
        <v>29312</v>
      </c>
      <c r="B675" s="14">
        <v>10.83</v>
      </c>
    </row>
    <row r="676" spans="1:2">
      <c r="A676" s="15">
        <v>29342</v>
      </c>
      <c r="B676" s="14">
        <v>9.82</v>
      </c>
    </row>
    <row r="677" spans="1:2">
      <c r="A677" s="15">
        <v>29373</v>
      </c>
      <c r="B677" s="14">
        <v>9.4</v>
      </c>
    </row>
    <row r="678" spans="1:2">
      <c r="A678" s="15">
        <v>29403</v>
      </c>
      <c r="B678" s="14">
        <v>9.83</v>
      </c>
    </row>
    <row r="679" spans="1:2">
      <c r="A679" s="15">
        <v>29434</v>
      </c>
      <c r="B679" s="14">
        <v>10.53</v>
      </c>
    </row>
    <row r="680" spans="1:2">
      <c r="A680" s="15">
        <v>29465</v>
      </c>
      <c r="B680" s="14">
        <v>10.94</v>
      </c>
    </row>
    <row r="681" spans="1:2">
      <c r="A681" s="15">
        <v>29495</v>
      </c>
      <c r="B681" s="14">
        <v>11.2</v>
      </c>
    </row>
    <row r="682" spans="1:2">
      <c r="A682" s="15">
        <v>29526</v>
      </c>
      <c r="B682" s="14">
        <v>11.83</v>
      </c>
    </row>
    <row r="683" spans="1:2">
      <c r="A683" s="15">
        <v>29556</v>
      </c>
      <c r="B683" s="14">
        <v>11.89</v>
      </c>
    </row>
    <row r="684" spans="1:2">
      <c r="A684" s="15">
        <v>29587</v>
      </c>
      <c r="B684" s="14">
        <v>11.65</v>
      </c>
    </row>
    <row r="685" spans="1:2">
      <c r="A685" s="15">
        <v>29618</v>
      </c>
      <c r="B685" s="14">
        <v>12.23</v>
      </c>
    </row>
    <row r="686" spans="1:2">
      <c r="A686" s="15">
        <v>29646</v>
      </c>
      <c r="B686" s="14">
        <v>12.15</v>
      </c>
    </row>
    <row r="687" spans="1:2">
      <c r="A687" s="15">
        <v>29677</v>
      </c>
      <c r="B687" s="14">
        <v>12.62</v>
      </c>
    </row>
    <row r="688" spans="1:2">
      <c r="A688" s="15">
        <v>29707</v>
      </c>
      <c r="B688" s="14">
        <v>12.96</v>
      </c>
    </row>
    <row r="689" spans="1:2">
      <c r="A689" s="15">
        <v>29738</v>
      </c>
      <c r="B689" s="14">
        <v>12.39</v>
      </c>
    </row>
    <row r="690" spans="1:2">
      <c r="A690" s="15">
        <v>29768</v>
      </c>
      <c r="B690" s="14">
        <v>13.05</v>
      </c>
    </row>
    <row r="691" spans="1:2">
      <c r="A691" s="15">
        <v>29799</v>
      </c>
      <c r="B691" s="14">
        <v>13.78</v>
      </c>
    </row>
    <row r="692" spans="1:2">
      <c r="A692" s="15">
        <v>29830</v>
      </c>
      <c r="B692" s="14">
        <v>14.14</v>
      </c>
    </row>
    <row r="693" spans="1:2">
      <c r="A693" s="15">
        <v>29860</v>
      </c>
      <c r="B693" s="14">
        <v>14.13</v>
      </c>
    </row>
    <row r="694" spans="1:2">
      <c r="A694" s="15">
        <v>29891</v>
      </c>
      <c r="B694" s="14">
        <v>12.68</v>
      </c>
    </row>
    <row r="695" spans="1:2">
      <c r="A695" s="15">
        <v>29921</v>
      </c>
      <c r="B695" s="14">
        <v>12.88</v>
      </c>
    </row>
    <row r="696" spans="1:2">
      <c r="A696" s="15">
        <v>29952</v>
      </c>
      <c r="B696" s="14">
        <v>13.73</v>
      </c>
    </row>
    <row r="697" spans="1:2">
      <c r="A697" s="15">
        <v>29983</v>
      </c>
      <c r="B697" s="14">
        <v>13.63</v>
      </c>
    </row>
    <row r="698" spans="1:2">
      <c r="A698" s="15">
        <v>30011</v>
      </c>
      <c r="B698" s="14">
        <v>12.98</v>
      </c>
    </row>
    <row r="699" spans="1:2">
      <c r="A699" s="15">
        <v>30042</v>
      </c>
      <c r="B699" s="14">
        <v>12.84</v>
      </c>
    </row>
    <row r="700" spans="1:2">
      <c r="A700" s="15">
        <v>30072</v>
      </c>
      <c r="B700" s="14">
        <v>12.67</v>
      </c>
    </row>
    <row r="701" spans="1:2">
      <c r="A701" s="15">
        <v>30103</v>
      </c>
      <c r="B701" s="14">
        <v>13.32</v>
      </c>
    </row>
    <row r="702" spans="1:2">
      <c r="A702" s="15">
        <v>30133</v>
      </c>
      <c r="B702" s="14">
        <v>12.97</v>
      </c>
    </row>
    <row r="703" spans="1:2">
      <c r="A703" s="15">
        <v>30164</v>
      </c>
      <c r="B703" s="14">
        <v>12.15</v>
      </c>
    </row>
    <row r="704" spans="1:2">
      <c r="A704" s="15">
        <v>30195</v>
      </c>
      <c r="B704" s="14">
        <v>11.48</v>
      </c>
    </row>
    <row r="705" spans="1:2">
      <c r="A705" s="15">
        <v>30225</v>
      </c>
      <c r="B705" s="14">
        <v>10.51</v>
      </c>
    </row>
    <row r="706" spans="1:2">
      <c r="A706" s="15">
        <v>30256</v>
      </c>
      <c r="B706" s="14">
        <v>10.18</v>
      </c>
    </row>
    <row r="707" spans="1:2">
      <c r="A707" s="15">
        <v>30286</v>
      </c>
      <c r="B707" s="14">
        <v>10.33</v>
      </c>
    </row>
    <row r="708" spans="1:2">
      <c r="A708" s="15">
        <v>30317</v>
      </c>
      <c r="B708" s="14">
        <v>10.37</v>
      </c>
    </row>
    <row r="709" spans="1:2">
      <c r="A709" s="15">
        <v>30348</v>
      </c>
      <c r="B709" s="14">
        <v>10.6</v>
      </c>
    </row>
    <row r="710" spans="1:2">
      <c r="A710" s="15">
        <v>30376</v>
      </c>
      <c r="B710" s="14">
        <v>10.34</v>
      </c>
    </row>
    <row r="711" spans="1:2">
      <c r="A711" s="15">
        <v>30407</v>
      </c>
      <c r="B711" s="14">
        <v>10.19</v>
      </c>
    </row>
    <row r="712" spans="1:2">
      <c r="A712" s="15">
        <v>30437</v>
      </c>
      <c r="B712" s="14">
        <v>10.210000000000001</v>
      </c>
    </row>
    <row r="713" spans="1:2">
      <c r="A713" s="15">
        <v>30468</v>
      </c>
      <c r="B713" s="14">
        <v>10.64</v>
      </c>
    </row>
    <row r="714" spans="1:2">
      <c r="A714" s="15">
        <v>30498</v>
      </c>
      <c r="B714" s="14">
        <v>11.1</v>
      </c>
    </row>
    <row r="715" spans="1:2">
      <c r="A715" s="15">
        <v>30529</v>
      </c>
      <c r="B715" s="14">
        <v>11.42</v>
      </c>
    </row>
    <row r="716" spans="1:2">
      <c r="A716" s="15">
        <v>30560</v>
      </c>
      <c r="B716" s="14">
        <v>11.26</v>
      </c>
    </row>
    <row r="717" spans="1:2">
      <c r="A717" s="15">
        <v>30590</v>
      </c>
      <c r="B717" s="14">
        <v>11.21</v>
      </c>
    </row>
    <row r="718" spans="1:2">
      <c r="A718" s="15">
        <v>30621</v>
      </c>
      <c r="B718" s="14">
        <v>11.32</v>
      </c>
    </row>
    <row r="719" spans="1:2">
      <c r="A719" s="15">
        <v>30651</v>
      </c>
      <c r="B719" s="14">
        <v>11.44</v>
      </c>
    </row>
    <row r="720" spans="1:2">
      <c r="A720" s="15">
        <v>30682</v>
      </c>
      <c r="B720" s="14">
        <v>11.29</v>
      </c>
    </row>
    <row r="721" spans="1:2">
      <c r="A721" s="15">
        <v>30713</v>
      </c>
      <c r="B721" s="14">
        <v>11.44</v>
      </c>
    </row>
    <row r="722" spans="1:2">
      <c r="A722" s="15">
        <v>30742</v>
      </c>
      <c r="B722" s="14">
        <v>11.9</v>
      </c>
    </row>
    <row r="723" spans="1:2">
      <c r="A723" s="15">
        <v>30773</v>
      </c>
      <c r="B723" s="14">
        <v>12.17</v>
      </c>
    </row>
    <row r="724" spans="1:2">
      <c r="A724" s="15">
        <v>30803</v>
      </c>
      <c r="B724" s="14">
        <v>12.89</v>
      </c>
    </row>
    <row r="725" spans="1:2">
      <c r="A725" s="15">
        <v>30834</v>
      </c>
      <c r="B725" s="14">
        <v>13.04</v>
      </c>
    </row>
    <row r="726" spans="1:2">
      <c r="A726" s="15">
        <v>30864</v>
      </c>
      <c r="B726" s="14">
        <v>12.82</v>
      </c>
    </row>
    <row r="727" spans="1:2">
      <c r="A727" s="15">
        <v>30895</v>
      </c>
      <c r="B727" s="14">
        <v>12.23</v>
      </c>
    </row>
    <row r="728" spans="1:2">
      <c r="A728" s="15">
        <v>30926</v>
      </c>
      <c r="B728" s="14">
        <v>11.97</v>
      </c>
    </row>
    <row r="729" spans="1:2">
      <c r="A729" s="15">
        <v>30956</v>
      </c>
      <c r="B729" s="14">
        <v>11.66</v>
      </c>
    </row>
    <row r="730" spans="1:2">
      <c r="A730" s="15">
        <v>30987</v>
      </c>
      <c r="B730" s="14">
        <v>11.25</v>
      </c>
    </row>
    <row r="731" spans="1:2">
      <c r="A731" s="15">
        <v>31017</v>
      </c>
      <c r="B731" s="14">
        <v>11.21</v>
      </c>
    </row>
    <row r="732" spans="1:2">
      <c r="A732" s="15">
        <v>31048</v>
      </c>
      <c r="B732" s="14">
        <v>11.15</v>
      </c>
    </row>
    <row r="733" spans="1:2">
      <c r="A733" s="15">
        <v>31079</v>
      </c>
      <c r="B733" s="14">
        <v>11.35</v>
      </c>
    </row>
    <row r="734" spans="1:2">
      <c r="A734" s="15">
        <v>31107</v>
      </c>
      <c r="B734" s="14">
        <v>11.78</v>
      </c>
    </row>
    <row r="735" spans="1:2">
      <c r="A735" s="15">
        <v>31138</v>
      </c>
      <c r="B735" s="14">
        <v>11.42</v>
      </c>
    </row>
    <row r="736" spans="1:2">
      <c r="A736" s="15">
        <v>31168</v>
      </c>
      <c r="B736" s="14">
        <v>10.96</v>
      </c>
    </row>
    <row r="737" spans="1:2">
      <c r="A737" s="15">
        <v>31199</v>
      </c>
      <c r="B737" s="14">
        <v>10.36</v>
      </c>
    </row>
    <row r="738" spans="1:2">
      <c r="A738" s="15">
        <v>31229</v>
      </c>
      <c r="B738" s="14">
        <v>10.51</v>
      </c>
    </row>
    <row r="739" spans="1:2">
      <c r="A739" s="15">
        <v>31260</v>
      </c>
      <c r="B739" s="14">
        <v>10.59</v>
      </c>
    </row>
    <row r="740" spans="1:2">
      <c r="A740" s="15">
        <v>31291</v>
      </c>
      <c r="B740" s="14">
        <v>10.67</v>
      </c>
    </row>
    <row r="741" spans="1:2">
      <c r="A741" s="15">
        <v>31321</v>
      </c>
      <c r="B741" s="14">
        <v>10.56</v>
      </c>
    </row>
    <row r="742" spans="1:2">
      <c r="A742" s="15">
        <v>31352</v>
      </c>
      <c r="B742" s="14">
        <v>10.08</v>
      </c>
    </row>
    <row r="743" spans="1:2">
      <c r="A743" s="15">
        <v>31382</v>
      </c>
      <c r="B743" s="14">
        <v>9.59</v>
      </c>
    </row>
    <row r="744" spans="1:2">
      <c r="A744" s="15">
        <v>31413</v>
      </c>
      <c r="B744" s="14">
        <v>9.51</v>
      </c>
    </row>
    <row r="745" spans="1:2">
      <c r="A745" s="15">
        <v>31444</v>
      </c>
      <c r="B745" s="14">
        <v>9.07</v>
      </c>
    </row>
    <row r="746" spans="1:2">
      <c r="A746" s="15">
        <v>31472</v>
      </c>
      <c r="B746" s="14">
        <v>8.1300000000000008</v>
      </c>
    </row>
    <row r="747" spans="1:2">
      <c r="A747" s="15">
        <v>31503</v>
      </c>
      <c r="B747" s="14">
        <v>7.59</v>
      </c>
    </row>
    <row r="748" spans="1:2">
      <c r="A748" s="15">
        <v>31533</v>
      </c>
      <c r="B748" s="14">
        <v>8.02</v>
      </c>
    </row>
    <row r="749" spans="1:2">
      <c r="A749" s="15">
        <v>31564</v>
      </c>
      <c r="B749" s="14">
        <v>8.23</v>
      </c>
    </row>
    <row r="750" spans="1:2">
      <c r="A750" s="15">
        <v>31594</v>
      </c>
      <c r="B750" s="14">
        <v>7.86</v>
      </c>
    </row>
    <row r="751" spans="1:2">
      <c r="A751" s="15">
        <v>31625</v>
      </c>
      <c r="B751" s="14">
        <v>7.72</v>
      </c>
    </row>
    <row r="752" spans="1:2">
      <c r="A752" s="15">
        <v>31656</v>
      </c>
      <c r="B752" s="14">
        <v>8.08</v>
      </c>
    </row>
    <row r="753" spans="1:2">
      <c r="A753" s="15">
        <v>31686</v>
      </c>
      <c r="B753" s="14">
        <v>8.0399999999999991</v>
      </c>
    </row>
    <row r="754" spans="1:2">
      <c r="A754" s="15">
        <v>31717</v>
      </c>
      <c r="B754" s="14">
        <v>7.81</v>
      </c>
    </row>
    <row r="755" spans="1:2">
      <c r="A755" s="15">
        <v>31747</v>
      </c>
      <c r="B755" s="14">
        <v>7.67</v>
      </c>
    </row>
    <row r="756" spans="1:2">
      <c r="A756" s="15">
        <v>31778</v>
      </c>
      <c r="B756" s="14">
        <v>7.6</v>
      </c>
    </row>
    <row r="757" spans="1:2">
      <c r="A757" s="15">
        <v>31809</v>
      </c>
      <c r="B757" s="14">
        <v>7.69</v>
      </c>
    </row>
    <row r="758" spans="1:2">
      <c r="A758" s="15">
        <v>31837</v>
      </c>
      <c r="B758" s="14">
        <v>7.62</v>
      </c>
    </row>
    <row r="759" spans="1:2">
      <c r="A759" s="15">
        <v>31868</v>
      </c>
      <c r="B759" s="14">
        <v>8.31</v>
      </c>
    </row>
    <row r="760" spans="1:2">
      <c r="A760" s="15">
        <v>31898</v>
      </c>
      <c r="B760" s="14">
        <v>8.7899999999999991</v>
      </c>
    </row>
    <row r="761" spans="1:2">
      <c r="A761" s="15">
        <v>31929</v>
      </c>
      <c r="B761" s="14">
        <v>8.6300000000000008</v>
      </c>
    </row>
    <row r="762" spans="1:2">
      <c r="A762" s="15">
        <v>31959</v>
      </c>
      <c r="B762" s="14">
        <v>8.6999999999999993</v>
      </c>
    </row>
    <row r="763" spans="1:2">
      <c r="A763" s="15">
        <v>31990</v>
      </c>
      <c r="B763" s="14">
        <v>8.9700000000000006</v>
      </c>
    </row>
    <row r="764" spans="1:2">
      <c r="A764" s="15">
        <v>32021</v>
      </c>
      <c r="B764" s="14">
        <v>9.58</v>
      </c>
    </row>
    <row r="765" spans="1:2">
      <c r="A765" s="15">
        <v>32051</v>
      </c>
      <c r="B765" s="14">
        <v>9.61</v>
      </c>
    </row>
    <row r="766" spans="1:2">
      <c r="A766" s="15">
        <v>32082</v>
      </c>
      <c r="B766" s="14">
        <v>8.99</v>
      </c>
    </row>
    <row r="767" spans="1:2">
      <c r="A767" s="15">
        <v>32112</v>
      </c>
      <c r="B767" s="14">
        <v>9.1199999999999992</v>
      </c>
    </row>
    <row r="768" spans="1:2">
      <c r="A768" s="15">
        <v>32143</v>
      </c>
      <c r="B768" s="14">
        <v>8.82</v>
      </c>
    </row>
    <row r="769" spans="1:2">
      <c r="A769" s="15">
        <v>32174</v>
      </c>
      <c r="B769" s="14">
        <v>8.41</v>
      </c>
    </row>
    <row r="770" spans="1:2">
      <c r="A770" s="15">
        <v>32203</v>
      </c>
      <c r="B770" s="14">
        <v>8.61</v>
      </c>
    </row>
    <row r="771" spans="1:2">
      <c r="A771" s="15">
        <v>32234</v>
      </c>
      <c r="B771" s="14">
        <v>8.91</v>
      </c>
    </row>
    <row r="772" spans="1:2">
      <c r="A772" s="15">
        <v>32264</v>
      </c>
      <c r="B772" s="14">
        <v>9.24</v>
      </c>
    </row>
    <row r="773" spans="1:2">
      <c r="A773" s="15">
        <v>32295</v>
      </c>
      <c r="B773" s="14">
        <v>9.0399999999999991</v>
      </c>
    </row>
    <row r="774" spans="1:2">
      <c r="A774" s="15">
        <v>32325</v>
      </c>
      <c r="B774" s="14">
        <v>9.1999999999999993</v>
      </c>
    </row>
    <row r="775" spans="1:2">
      <c r="A775" s="15">
        <v>32356</v>
      </c>
      <c r="B775" s="14">
        <v>9.33</v>
      </c>
    </row>
    <row r="776" spans="1:2">
      <c r="A776" s="15">
        <v>32387</v>
      </c>
      <c r="B776" s="14">
        <v>9.06</v>
      </c>
    </row>
    <row r="777" spans="1:2">
      <c r="A777" s="15">
        <v>32417</v>
      </c>
      <c r="B777" s="14">
        <v>8.89</v>
      </c>
    </row>
    <row r="778" spans="1:2">
      <c r="A778" s="15">
        <v>32448</v>
      </c>
      <c r="B778" s="14">
        <v>9.07</v>
      </c>
    </row>
    <row r="779" spans="1:2">
      <c r="A779" s="15">
        <v>32478</v>
      </c>
      <c r="B779" s="14">
        <v>9.1300000000000008</v>
      </c>
    </row>
    <row r="780" spans="1:2">
      <c r="A780" s="15">
        <v>32509</v>
      </c>
      <c r="B780" s="14">
        <v>9.07</v>
      </c>
    </row>
    <row r="781" spans="1:2">
      <c r="A781" s="15">
        <v>32540</v>
      </c>
      <c r="B781" s="14">
        <v>9.16</v>
      </c>
    </row>
    <row r="782" spans="1:2">
      <c r="A782" s="15">
        <v>32568</v>
      </c>
      <c r="B782" s="14">
        <v>9.33</v>
      </c>
    </row>
    <row r="783" spans="1:2">
      <c r="A783" s="15">
        <v>32599</v>
      </c>
      <c r="B783" s="14">
        <v>9.18</v>
      </c>
    </row>
    <row r="784" spans="1:2">
      <c r="A784" s="15">
        <v>32629</v>
      </c>
      <c r="B784" s="14">
        <v>8.9499999999999993</v>
      </c>
    </row>
    <row r="785" spans="1:2">
      <c r="A785" s="15">
        <v>32660</v>
      </c>
      <c r="B785" s="14">
        <v>8.4</v>
      </c>
    </row>
    <row r="786" spans="1:2">
      <c r="A786" s="15">
        <v>32690</v>
      </c>
      <c r="B786" s="14">
        <v>8.19</v>
      </c>
    </row>
    <row r="787" spans="1:2">
      <c r="A787" s="15">
        <v>32721</v>
      </c>
      <c r="B787" s="14">
        <v>8.26</v>
      </c>
    </row>
    <row r="788" spans="1:2">
      <c r="A788" s="15">
        <v>32752</v>
      </c>
      <c r="B788" s="14">
        <v>8.31</v>
      </c>
    </row>
    <row r="789" spans="1:2">
      <c r="A789" s="15">
        <v>32782</v>
      </c>
      <c r="B789" s="14">
        <v>8.15</v>
      </c>
    </row>
    <row r="790" spans="1:2">
      <c r="A790" s="15">
        <v>32813</v>
      </c>
      <c r="B790" s="14">
        <v>8.0299999999999994</v>
      </c>
    </row>
    <row r="791" spans="1:2">
      <c r="A791" s="15">
        <v>32843</v>
      </c>
      <c r="B791" s="14">
        <v>8.02</v>
      </c>
    </row>
    <row r="792" spans="1:2">
      <c r="A792" s="15">
        <v>32874</v>
      </c>
      <c r="B792" s="14">
        <v>8.39</v>
      </c>
    </row>
    <row r="793" spans="1:2">
      <c r="A793" s="15">
        <v>32905</v>
      </c>
      <c r="B793" s="14">
        <v>8.66</v>
      </c>
    </row>
    <row r="794" spans="1:2">
      <c r="A794" s="15">
        <v>32933</v>
      </c>
      <c r="B794" s="14">
        <v>8.74</v>
      </c>
    </row>
    <row r="795" spans="1:2">
      <c r="A795" s="15">
        <v>32964</v>
      </c>
      <c r="B795" s="14">
        <v>8.92</v>
      </c>
    </row>
    <row r="796" spans="1:2">
      <c r="A796" s="15">
        <v>32994</v>
      </c>
      <c r="B796" s="14">
        <v>8.9</v>
      </c>
    </row>
    <row r="797" spans="1:2">
      <c r="A797" s="15">
        <v>33025</v>
      </c>
      <c r="B797" s="14">
        <v>8.6199999999999992</v>
      </c>
    </row>
    <row r="798" spans="1:2">
      <c r="A798" s="15">
        <v>33055</v>
      </c>
      <c r="B798" s="14">
        <v>8.64</v>
      </c>
    </row>
    <row r="799" spans="1:2">
      <c r="A799" s="15">
        <v>33086</v>
      </c>
      <c r="B799" s="14">
        <v>8.9700000000000006</v>
      </c>
    </row>
    <row r="800" spans="1:2">
      <c r="A800" s="15">
        <v>33117</v>
      </c>
      <c r="B800" s="14">
        <v>9.11</v>
      </c>
    </row>
    <row r="801" spans="1:2">
      <c r="A801" s="15">
        <v>33147</v>
      </c>
      <c r="B801" s="14">
        <v>8.93</v>
      </c>
    </row>
    <row r="802" spans="1:2">
      <c r="A802" s="15">
        <v>33178</v>
      </c>
      <c r="B802" s="14">
        <v>8.6</v>
      </c>
    </row>
    <row r="803" spans="1:2">
      <c r="A803" s="15">
        <v>33208</v>
      </c>
      <c r="B803" s="14">
        <v>8.31</v>
      </c>
    </row>
    <row r="804" spans="1:2">
      <c r="A804" s="15">
        <v>33239</v>
      </c>
      <c r="B804" s="14">
        <v>8.33</v>
      </c>
    </row>
    <row r="805" spans="1:2">
      <c r="A805" s="15">
        <v>33270</v>
      </c>
      <c r="B805" s="14">
        <v>8.1199999999999992</v>
      </c>
    </row>
    <row r="806" spans="1:2">
      <c r="A806" s="15">
        <v>33298</v>
      </c>
      <c r="B806" s="14">
        <v>8.3800000000000008</v>
      </c>
    </row>
    <row r="807" spans="1:2">
      <c r="A807" s="15">
        <v>33329</v>
      </c>
      <c r="B807" s="14">
        <v>8.2899999999999991</v>
      </c>
    </row>
    <row r="808" spans="1:2">
      <c r="A808" s="15">
        <v>33359</v>
      </c>
      <c r="B808" s="14">
        <v>8.33</v>
      </c>
    </row>
    <row r="809" spans="1:2">
      <c r="A809" s="15">
        <v>33390</v>
      </c>
      <c r="B809" s="14">
        <v>8.5399999999999991</v>
      </c>
    </row>
    <row r="810" spans="1:2">
      <c r="A810" s="15">
        <v>33420</v>
      </c>
      <c r="B810" s="14">
        <v>8.5</v>
      </c>
    </row>
    <row r="811" spans="1:2">
      <c r="A811" s="15">
        <v>33451</v>
      </c>
      <c r="B811" s="14">
        <v>8.17</v>
      </c>
    </row>
    <row r="812" spans="1:2">
      <c r="A812" s="15">
        <v>33482</v>
      </c>
      <c r="B812" s="14">
        <v>7.96</v>
      </c>
    </row>
    <row r="813" spans="1:2">
      <c r="A813" s="15">
        <v>33512</v>
      </c>
      <c r="B813" s="14">
        <v>7.88</v>
      </c>
    </row>
    <row r="814" spans="1:2">
      <c r="A814" s="15">
        <v>33543</v>
      </c>
      <c r="B814" s="14">
        <v>7.83</v>
      </c>
    </row>
    <row r="815" spans="1:2">
      <c r="A815" s="15">
        <v>33573</v>
      </c>
      <c r="B815" s="14">
        <v>7.58</v>
      </c>
    </row>
    <row r="816" spans="1:2">
      <c r="A816" s="15">
        <v>33604</v>
      </c>
      <c r="B816" s="14">
        <v>7.48</v>
      </c>
    </row>
    <row r="817" spans="1:2">
      <c r="A817" s="15">
        <v>33635</v>
      </c>
      <c r="B817" s="14">
        <v>7.78</v>
      </c>
    </row>
    <row r="818" spans="1:2">
      <c r="A818" s="15">
        <v>33664</v>
      </c>
      <c r="B818" s="14">
        <v>7.93</v>
      </c>
    </row>
    <row r="819" spans="1:2">
      <c r="A819" s="15">
        <v>33695</v>
      </c>
      <c r="B819" s="14">
        <v>7.88</v>
      </c>
    </row>
    <row r="820" spans="1:2">
      <c r="A820" s="15">
        <v>33725</v>
      </c>
      <c r="B820" s="14">
        <v>7.8</v>
      </c>
    </row>
    <row r="821" spans="1:2">
      <c r="A821" s="15">
        <v>33756</v>
      </c>
      <c r="B821" s="14">
        <v>7.72</v>
      </c>
    </row>
    <row r="822" spans="1:2">
      <c r="A822" s="15">
        <v>33786</v>
      </c>
      <c r="B822" s="14">
        <v>7.4</v>
      </c>
    </row>
    <row r="823" spans="1:2">
      <c r="A823" s="15">
        <v>33817</v>
      </c>
      <c r="B823" s="14">
        <v>7.19</v>
      </c>
    </row>
    <row r="824" spans="1:2">
      <c r="A824" s="15">
        <v>33848</v>
      </c>
      <c r="B824" s="14">
        <v>7.08</v>
      </c>
    </row>
    <row r="825" spans="1:2">
      <c r="A825" s="15">
        <v>33878</v>
      </c>
      <c r="B825" s="14">
        <v>7.26</v>
      </c>
    </row>
    <row r="826" spans="1:2">
      <c r="A826" s="15">
        <v>33909</v>
      </c>
      <c r="B826" s="14">
        <v>7.43</v>
      </c>
    </row>
    <row r="827" spans="1:2">
      <c r="A827" s="15">
        <v>33939</v>
      </c>
      <c r="B827" s="14">
        <v>7.3</v>
      </c>
    </row>
    <row r="828" spans="1:2">
      <c r="A828" s="15">
        <v>33970</v>
      </c>
      <c r="B828" s="14">
        <v>7.17</v>
      </c>
    </row>
    <row r="829" spans="1:2">
      <c r="A829" s="15">
        <v>34001</v>
      </c>
      <c r="B829" s="14">
        <v>6.89</v>
      </c>
    </row>
    <row r="830" spans="1:2">
      <c r="A830" s="15">
        <v>34029</v>
      </c>
      <c r="B830" s="14">
        <v>6.65</v>
      </c>
    </row>
    <row r="831" spans="1:2">
      <c r="A831" s="15">
        <v>34060</v>
      </c>
      <c r="B831" s="14">
        <v>6.64</v>
      </c>
    </row>
    <row r="832" spans="1:2">
      <c r="A832" s="15">
        <v>34090</v>
      </c>
      <c r="B832" s="14">
        <v>6.68</v>
      </c>
    </row>
    <row r="833" spans="1:2">
      <c r="A833" s="15">
        <v>34121</v>
      </c>
      <c r="B833" s="14">
        <v>6.55</v>
      </c>
    </row>
    <row r="834" spans="1:2">
      <c r="A834" s="15">
        <v>34151</v>
      </c>
      <c r="B834" s="14">
        <v>6.34</v>
      </c>
    </row>
    <row r="835" spans="1:2">
      <c r="A835" s="15">
        <v>34182</v>
      </c>
      <c r="B835" s="14">
        <v>6.18</v>
      </c>
    </row>
    <row r="836" spans="1:2">
      <c r="A836" s="15">
        <v>34213</v>
      </c>
      <c r="B836" s="14">
        <v>5.94</v>
      </c>
    </row>
    <row r="837" spans="1:2">
      <c r="A837" s="15">
        <v>34243</v>
      </c>
      <c r="B837" s="14">
        <v>5.9</v>
      </c>
    </row>
    <row r="838" spans="1:2">
      <c r="A838" s="15">
        <v>34274</v>
      </c>
      <c r="B838" s="14">
        <v>6.25</v>
      </c>
    </row>
    <row r="839" spans="1:2">
      <c r="A839" s="15">
        <v>34304</v>
      </c>
      <c r="B839" s="14">
        <v>6.27</v>
      </c>
    </row>
    <row r="840" spans="1:2">
      <c r="A840" s="15">
        <v>34335</v>
      </c>
      <c r="B840" s="14">
        <v>6.24</v>
      </c>
    </row>
    <row r="841" spans="1:2">
      <c r="A841" s="15">
        <v>34366</v>
      </c>
      <c r="B841" s="14">
        <v>6.44</v>
      </c>
    </row>
    <row r="842" spans="1:2">
      <c r="A842" s="15">
        <v>34394</v>
      </c>
      <c r="B842" s="14">
        <v>6.9</v>
      </c>
    </row>
    <row r="843" spans="1:2">
      <c r="A843" s="15">
        <v>34425</v>
      </c>
      <c r="B843" s="14">
        <v>7.32</v>
      </c>
    </row>
    <row r="844" spans="1:2">
      <c r="A844" s="15">
        <v>34455</v>
      </c>
      <c r="B844" s="14">
        <v>7.47</v>
      </c>
    </row>
    <row r="845" spans="1:2">
      <c r="A845" s="15">
        <v>34486</v>
      </c>
      <c r="B845" s="14">
        <v>7.43</v>
      </c>
    </row>
    <row r="846" spans="1:2">
      <c r="A846" s="15">
        <v>34516</v>
      </c>
      <c r="B846" s="14">
        <v>7.61</v>
      </c>
    </row>
    <row r="847" spans="1:2">
      <c r="A847" s="15">
        <v>34547</v>
      </c>
      <c r="B847" s="14">
        <v>7.55</v>
      </c>
    </row>
    <row r="848" spans="1:2">
      <c r="A848" s="15">
        <v>34578</v>
      </c>
      <c r="B848" s="14">
        <v>7.81</v>
      </c>
    </row>
    <row r="849" spans="1:2">
      <c r="A849" s="15">
        <v>34608</v>
      </c>
      <c r="B849" s="14">
        <v>8.02</v>
      </c>
    </row>
    <row r="850" spans="1:2">
      <c r="A850" s="15">
        <v>34639</v>
      </c>
      <c r="B850" s="14">
        <v>8.16</v>
      </c>
    </row>
    <row r="851" spans="1:2">
      <c r="A851" s="15">
        <v>34669</v>
      </c>
      <c r="B851" s="14">
        <v>7.97</v>
      </c>
    </row>
    <row r="852" spans="1:2">
      <c r="A852" s="15">
        <v>34700</v>
      </c>
      <c r="B852" s="14">
        <v>7.93</v>
      </c>
    </row>
    <row r="853" spans="1:2">
      <c r="A853" s="15">
        <v>34731</v>
      </c>
      <c r="B853" s="14">
        <v>7.69</v>
      </c>
    </row>
    <row r="854" spans="1:2">
      <c r="A854" s="15">
        <v>34759</v>
      </c>
      <c r="B854" s="14">
        <v>7.52</v>
      </c>
    </row>
    <row r="855" spans="1:2">
      <c r="A855" s="15">
        <v>34790</v>
      </c>
      <c r="B855" s="14">
        <v>7.41</v>
      </c>
    </row>
    <row r="856" spans="1:2">
      <c r="A856" s="15">
        <v>34820</v>
      </c>
      <c r="B856" s="14">
        <v>6.99</v>
      </c>
    </row>
    <row r="857" spans="1:2">
      <c r="A857" s="15">
        <v>34851</v>
      </c>
      <c r="B857" s="14">
        <v>6.59</v>
      </c>
    </row>
    <row r="858" spans="1:2">
      <c r="A858" s="15">
        <v>34881</v>
      </c>
      <c r="B858" s="14">
        <v>6.71</v>
      </c>
    </row>
    <row r="859" spans="1:2">
      <c r="A859" s="15">
        <v>34912</v>
      </c>
      <c r="B859" s="14">
        <v>6.9</v>
      </c>
    </row>
    <row r="860" spans="1:2">
      <c r="A860" s="15">
        <v>34943</v>
      </c>
      <c r="B860" s="14">
        <v>6.63</v>
      </c>
    </row>
    <row r="861" spans="1:2">
      <c r="A861" s="15">
        <v>34973</v>
      </c>
      <c r="B861" s="14">
        <v>6.43</v>
      </c>
    </row>
    <row r="862" spans="1:2">
      <c r="A862" s="15">
        <v>35004</v>
      </c>
      <c r="B862" s="14">
        <v>6.31</v>
      </c>
    </row>
    <row r="863" spans="1:2">
      <c r="A863" s="15">
        <v>35034</v>
      </c>
      <c r="B863" s="14">
        <v>6.11</v>
      </c>
    </row>
    <row r="864" spans="1:2">
      <c r="A864" s="15">
        <v>35065</v>
      </c>
      <c r="B864" s="14">
        <v>6.07</v>
      </c>
    </row>
    <row r="865" spans="1:2">
      <c r="A865" s="15">
        <v>35096</v>
      </c>
      <c r="B865" s="14">
        <v>6.28</v>
      </c>
    </row>
    <row r="866" spans="1:2">
      <c r="A866" s="15">
        <v>35125</v>
      </c>
      <c r="B866" s="14">
        <v>6.72</v>
      </c>
    </row>
    <row r="867" spans="1:2">
      <c r="A867" s="15">
        <v>35156</v>
      </c>
      <c r="B867" s="14">
        <v>6.94</v>
      </c>
    </row>
    <row r="868" spans="1:2">
      <c r="A868" s="15">
        <v>35186</v>
      </c>
      <c r="B868" s="14">
        <v>7.08</v>
      </c>
    </row>
    <row r="869" spans="1:2">
      <c r="A869" s="15">
        <v>35217</v>
      </c>
      <c r="B869" s="14">
        <v>7.2</v>
      </c>
    </row>
    <row r="870" spans="1:2">
      <c r="A870" s="15">
        <v>35247</v>
      </c>
      <c r="B870" s="14">
        <v>7.13</v>
      </c>
    </row>
    <row r="871" spans="1:2">
      <c r="A871" s="15">
        <v>35278</v>
      </c>
      <c r="B871" s="14">
        <v>6.94</v>
      </c>
    </row>
    <row r="872" spans="1:2">
      <c r="A872" s="15">
        <v>35309</v>
      </c>
      <c r="B872" s="14">
        <v>7.13</v>
      </c>
    </row>
    <row r="873" spans="1:2">
      <c r="A873" s="15">
        <v>35339</v>
      </c>
      <c r="B873" s="14">
        <v>6.87</v>
      </c>
    </row>
    <row r="874" spans="1:2">
      <c r="A874" s="15">
        <v>35370</v>
      </c>
      <c r="B874" s="14">
        <v>6.55</v>
      </c>
    </row>
    <row r="875" spans="1:2">
      <c r="A875" s="15">
        <v>35400</v>
      </c>
      <c r="B875" s="14">
        <v>6.63</v>
      </c>
    </row>
    <row r="876" spans="1:2">
      <c r="A876" s="15">
        <v>35431</v>
      </c>
      <c r="B876" s="14">
        <v>6.89</v>
      </c>
    </row>
    <row r="877" spans="1:2">
      <c r="A877" s="15">
        <v>35462</v>
      </c>
      <c r="B877" s="14">
        <v>6.76</v>
      </c>
    </row>
    <row r="878" spans="1:2">
      <c r="A878" s="15">
        <v>35490</v>
      </c>
      <c r="B878" s="14">
        <v>7.03</v>
      </c>
    </row>
    <row r="879" spans="1:2">
      <c r="A879" s="15">
        <v>35521</v>
      </c>
      <c r="B879" s="14">
        <v>7.18</v>
      </c>
    </row>
    <row r="880" spans="1:2">
      <c r="A880" s="15">
        <v>35551</v>
      </c>
      <c r="B880" s="14">
        <v>7</v>
      </c>
    </row>
    <row r="881" spans="1:2">
      <c r="A881" s="15">
        <v>35582</v>
      </c>
      <c r="B881" s="14">
        <v>6.82</v>
      </c>
    </row>
    <row r="882" spans="1:2">
      <c r="A882" s="15">
        <v>35612</v>
      </c>
      <c r="B882" s="14">
        <v>6.55</v>
      </c>
    </row>
    <row r="883" spans="1:2">
      <c r="A883" s="15">
        <v>35643</v>
      </c>
      <c r="B883" s="14">
        <v>6.64</v>
      </c>
    </row>
    <row r="884" spans="1:2">
      <c r="A884" s="15">
        <v>35674</v>
      </c>
      <c r="B884" s="14">
        <v>6.54</v>
      </c>
    </row>
    <row r="885" spans="1:2">
      <c r="A885" s="15">
        <v>35704</v>
      </c>
      <c r="B885" s="14">
        <v>6.37</v>
      </c>
    </row>
    <row r="886" spans="1:2">
      <c r="A886" s="15">
        <v>35735</v>
      </c>
      <c r="B886" s="14">
        <v>6.18</v>
      </c>
    </row>
    <row r="887" spans="1:2">
      <c r="A887" s="15">
        <v>35765</v>
      </c>
      <c r="B887" s="14">
        <v>6.06</v>
      </c>
    </row>
    <row r="888" spans="1:2">
      <c r="A888" s="15">
        <v>35796</v>
      </c>
      <c r="B888" s="14">
        <v>5.87</v>
      </c>
    </row>
    <row r="889" spans="1:2">
      <c r="A889" s="15">
        <v>35827</v>
      </c>
      <c r="B889" s="14">
        <v>5.94</v>
      </c>
    </row>
    <row r="890" spans="1:2">
      <c r="A890" s="15">
        <v>35855</v>
      </c>
      <c r="B890" s="14">
        <v>6</v>
      </c>
    </row>
    <row r="891" spans="1:2">
      <c r="A891" s="15">
        <v>35886</v>
      </c>
      <c r="B891" s="14">
        <v>5.98</v>
      </c>
    </row>
    <row r="892" spans="1:2">
      <c r="A892" s="15">
        <v>35916</v>
      </c>
      <c r="B892" s="14">
        <v>5.99</v>
      </c>
    </row>
    <row r="893" spans="1:2">
      <c r="A893" s="15">
        <v>35947</v>
      </c>
      <c r="B893" s="14">
        <v>5.78</v>
      </c>
    </row>
    <row r="894" spans="1:2">
      <c r="A894" s="15">
        <v>35977</v>
      </c>
      <c r="B894" s="14">
        <v>5.76</v>
      </c>
    </row>
    <row r="895" spans="1:2">
      <c r="A895" s="15">
        <v>36008</v>
      </c>
      <c r="B895" s="14">
        <v>5.64</v>
      </c>
    </row>
    <row r="896" spans="1:2">
      <c r="A896" s="15">
        <v>36039</v>
      </c>
      <c r="B896" s="14">
        <v>5.34</v>
      </c>
    </row>
    <row r="897" spans="1:2">
      <c r="A897" s="15">
        <v>36069</v>
      </c>
      <c r="B897" s="14">
        <v>5.24</v>
      </c>
    </row>
    <row r="898" spans="1:2">
      <c r="A898" s="15">
        <v>36100</v>
      </c>
      <c r="B898" s="14">
        <v>5.43</v>
      </c>
    </row>
    <row r="899" spans="1:2">
      <c r="A899" s="15">
        <v>36130</v>
      </c>
      <c r="B899" s="14">
        <v>5.29</v>
      </c>
    </row>
    <row r="900" spans="1:2">
      <c r="A900" s="15">
        <v>36161</v>
      </c>
      <c r="B900" s="14">
        <v>5.39</v>
      </c>
    </row>
    <row r="901" spans="1:2">
      <c r="A901" s="15">
        <v>36192</v>
      </c>
      <c r="B901" s="14">
        <v>5.6</v>
      </c>
    </row>
    <row r="902" spans="1:2">
      <c r="A902" s="15">
        <v>36220</v>
      </c>
      <c r="B902" s="14">
        <v>5.81</v>
      </c>
    </row>
    <row r="903" spans="1:2">
      <c r="A903" s="15">
        <v>36251</v>
      </c>
      <c r="B903" s="14">
        <v>5.77</v>
      </c>
    </row>
    <row r="904" spans="1:2">
      <c r="A904" s="15">
        <v>36281</v>
      </c>
      <c r="B904" s="14">
        <v>6.04</v>
      </c>
    </row>
    <row r="905" spans="1:2">
      <c r="A905" s="15">
        <v>36312</v>
      </c>
      <c r="B905" s="14">
        <v>6.31</v>
      </c>
    </row>
    <row r="906" spans="1:2">
      <c r="A906" s="15">
        <v>36342</v>
      </c>
      <c r="B906" s="14">
        <v>6.22</v>
      </c>
    </row>
    <row r="907" spans="1:2">
      <c r="A907" s="15">
        <v>36373</v>
      </c>
      <c r="B907" s="14">
        <v>6.37</v>
      </c>
    </row>
    <row r="908" spans="1:2">
      <c r="A908" s="15">
        <v>36404</v>
      </c>
      <c r="B908" s="14">
        <v>6.43</v>
      </c>
    </row>
    <row r="909" spans="1:2">
      <c r="A909" s="15">
        <v>36434</v>
      </c>
      <c r="B909" s="14">
        <v>6.6</v>
      </c>
    </row>
    <row r="910" spans="1:2">
      <c r="A910" s="15">
        <v>36465</v>
      </c>
      <c r="B910" s="14">
        <v>6.42</v>
      </c>
    </row>
    <row r="911" spans="1:2">
      <c r="A911" s="15">
        <v>36495</v>
      </c>
      <c r="B911" s="14">
        <v>6.63</v>
      </c>
    </row>
    <row r="912" spans="1:2">
      <c r="A912" s="15">
        <v>36526</v>
      </c>
      <c r="B912" s="14">
        <v>6.81</v>
      </c>
    </row>
    <row r="913" spans="1:2">
      <c r="A913" s="15">
        <v>36557</v>
      </c>
      <c r="B913" s="14">
        <v>6.49</v>
      </c>
    </row>
    <row r="914" spans="1:2">
      <c r="A914" s="15">
        <v>36586</v>
      </c>
      <c r="B914" s="14">
        <v>6.33</v>
      </c>
    </row>
    <row r="915" spans="1:2">
      <c r="A915" s="15">
        <v>36617</v>
      </c>
      <c r="B915" s="14">
        <v>6.14</v>
      </c>
    </row>
    <row r="916" spans="1:2">
      <c r="A916" s="15">
        <v>36647</v>
      </c>
      <c r="B916" s="14">
        <v>6.49</v>
      </c>
    </row>
    <row r="917" spans="1:2">
      <c r="A917" s="15">
        <v>36678</v>
      </c>
      <c r="B917" s="14">
        <v>6.23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topLeftCell="A2" workbookViewId="0">
      <selection activeCell="B43" sqref="B43"/>
    </sheetView>
  </sheetViews>
  <sheetFormatPr baseColWidth="10" defaultColWidth="8.83203125" defaultRowHeight="12" x14ac:dyDescent="0"/>
  <cols>
    <col min="1" max="2" width="20.6640625" style="18" customWidth="1"/>
    <col min="3" max="16384" width="8.83203125" style="18"/>
  </cols>
  <sheetData>
    <row r="1" spans="1:2">
      <c r="A1" s="26" t="s">
        <v>202</v>
      </c>
      <c r="B1" s="26" t="s">
        <v>201</v>
      </c>
    </row>
    <row r="2" spans="1:2">
      <c r="A2" s="26" t="s">
        <v>200</v>
      </c>
      <c r="B2" s="26" t="s">
        <v>199</v>
      </c>
    </row>
    <row r="3" spans="1:2">
      <c r="A3" s="26" t="s">
        <v>198</v>
      </c>
      <c r="B3" s="26" t="s">
        <v>197</v>
      </c>
    </row>
    <row r="4" spans="1:2">
      <c r="A4" s="26" t="s">
        <v>196</v>
      </c>
      <c r="B4" s="26" t="s">
        <v>195</v>
      </c>
    </row>
    <row r="5" spans="1:2">
      <c r="A5" s="26" t="s">
        <v>194</v>
      </c>
      <c r="B5" s="26" t="s">
        <v>193</v>
      </c>
    </row>
    <row r="6" spans="1:2">
      <c r="A6" s="26" t="s">
        <v>192</v>
      </c>
      <c r="B6" s="26" t="s">
        <v>191</v>
      </c>
    </row>
    <row r="7" spans="1:2">
      <c r="A7" s="26" t="s">
        <v>190</v>
      </c>
      <c r="B7" s="26" t="s">
        <v>189</v>
      </c>
    </row>
    <row r="8" spans="1:2">
      <c r="A8" s="26" t="s">
        <v>188</v>
      </c>
      <c r="B8" s="26" t="s">
        <v>187</v>
      </c>
    </row>
    <row r="9" spans="1:2">
      <c r="A9" s="26" t="s">
        <v>186</v>
      </c>
      <c r="B9" s="26" t="s">
        <v>185</v>
      </c>
    </row>
    <row r="10" spans="1:2">
      <c r="A10" s="26" t="s">
        <v>184</v>
      </c>
      <c r="B10" s="26" t="s">
        <v>183</v>
      </c>
    </row>
    <row r="11" spans="1:2">
      <c r="A11" s="26" t="s">
        <v>182</v>
      </c>
      <c r="B11" s="26" t="s">
        <v>181</v>
      </c>
    </row>
    <row r="12" spans="1:2">
      <c r="B12" s="26" t="s">
        <v>180</v>
      </c>
    </row>
    <row r="13" spans="1:2">
      <c r="B13" s="26" t="s">
        <v>179</v>
      </c>
    </row>
    <row r="14" spans="1:2">
      <c r="B14" s="26" t="s">
        <v>178</v>
      </c>
    </row>
    <row r="15" spans="1:2">
      <c r="B15" s="26" t="s">
        <v>177</v>
      </c>
    </row>
    <row r="16" spans="1:2">
      <c r="B16" s="26" t="s">
        <v>176</v>
      </c>
    </row>
    <row r="17" spans="1:2">
      <c r="B17" s="26" t="s">
        <v>175</v>
      </c>
    </row>
    <row r="18" spans="1:2">
      <c r="B18" s="26" t="s">
        <v>174</v>
      </c>
    </row>
    <row r="19" spans="1:2">
      <c r="B19" s="26" t="s">
        <v>173</v>
      </c>
    </row>
    <row r="20" spans="1:2">
      <c r="B20" s="26" t="s">
        <v>169</v>
      </c>
    </row>
    <row r="21" spans="1:2">
      <c r="B21" s="26" t="s">
        <v>172</v>
      </c>
    </row>
    <row r="22" spans="1:2">
      <c r="B22" s="26" t="s">
        <v>171</v>
      </c>
    </row>
    <row r="23" spans="1:2">
      <c r="B23" s="26" t="s">
        <v>170</v>
      </c>
    </row>
    <row r="24" spans="1:2">
      <c r="B24" s="26" t="s">
        <v>169</v>
      </c>
    </row>
    <row r="25" spans="1:2">
      <c r="B25" s="26" t="s">
        <v>168</v>
      </c>
    </row>
    <row r="27" spans="1:2">
      <c r="A27" s="26" t="s">
        <v>167</v>
      </c>
      <c r="B27" s="26" t="s">
        <v>166</v>
      </c>
    </row>
    <row r="28" spans="1:2">
      <c r="A28" s="15">
        <v>6941</v>
      </c>
      <c r="B28" s="14">
        <v>4.7300000000000004</v>
      </c>
    </row>
    <row r="29" spans="1:2">
      <c r="A29" s="15">
        <v>7306</v>
      </c>
      <c r="B29" s="14">
        <v>5.32</v>
      </c>
    </row>
    <row r="30" spans="1:2">
      <c r="A30" s="15">
        <v>7672</v>
      </c>
      <c r="B30" s="14">
        <v>5.09</v>
      </c>
    </row>
    <row r="31" spans="1:2">
      <c r="A31" s="15">
        <v>8037</v>
      </c>
      <c r="B31" s="14">
        <v>4.3</v>
      </c>
    </row>
    <row r="32" spans="1:2">
      <c r="A32" s="15">
        <v>8402</v>
      </c>
      <c r="B32" s="14">
        <v>4.3600000000000003</v>
      </c>
    </row>
    <row r="33" spans="1:2">
      <c r="A33" s="15">
        <v>8767</v>
      </c>
      <c r="B33" s="14">
        <v>4.0599999999999996</v>
      </c>
    </row>
    <row r="34" spans="1:2">
      <c r="A34" s="15">
        <v>9133</v>
      </c>
      <c r="B34" s="14">
        <v>3.86</v>
      </c>
    </row>
    <row r="35" spans="1:2">
      <c r="A35" s="15">
        <v>9498</v>
      </c>
      <c r="B35" s="14">
        <v>3.68</v>
      </c>
    </row>
    <row r="36" spans="1:2">
      <c r="A36" s="15">
        <v>9863</v>
      </c>
      <c r="B36" s="14">
        <v>3.34</v>
      </c>
    </row>
    <row r="37" spans="1:2">
      <c r="A37" s="15">
        <v>10228</v>
      </c>
      <c r="B37" s="14">
        <v>3.33</v>
      </c>
    </row>
    <row r="38" spans="1:2">
      <c r="A38" s="15">
        <v>10594</v>
      </c>
      <c r="B38" s="14">
        <v>3.6</v>
      </c>
    </row>
    <row r="39" spans="1:2">
      <c r="A39" s="15">
        <v>10959</v>
      </c>
      <c r="B39" s="14">
        <v>3.29</v>
      </c>
    </row>
    <row r="40" spans="1:2">
      <c r="A40" s="15">
        <v>11324</v>
      </c>
      <c r="B40" s="14">
        <v>3.34</v>
      </c>
    </row>
    <row r="41" spans="1:2">
      <c r="A41" s="15">
        <v>11689</v>
      </c>
      <c r="B41" s="14">
        <v>3.68</v>
      </c>
    </row>
    <row r="42" spans="1:2">
      <c r="A42" s="15">
        <v>12055</v>
      </c>
      <c r="B42" s="14">
        <v>3.31</v>
      </c>
    </row>
    <row r="43" spans="1:2">
      <c r="A43" s="15">
        <v>12420</v>
      </c>
      <c r="B43" s="14">
        <v>3.12</v>
      </c>
    </row>
    <row r="44" spans="1:2">
      <c r="A44" s="15">
        <v>12785</v>
      </c>
      <c r="B44" s="14">
        <v>2.79</v>
      </c>
    </row>
    <row r="45" spans="1:2">
      <c r="A45" s="15">
        <v>13150</v>
      </c>
      <c r="B45" s="14">
        <v>2.65</v>
      </c>
    </row>
    <row r="46" spans="1:2">
      <c r="A46" s="15">
        <v>13516</v>
      </c>
      <c r="B46" s="14">
        <v>2.68</v>
      </c>
    </row>
    <row r="47" spans="1:2">
      <c r="A47" s="15">
        <v>13881</v>
      </c>
      <c r="B47" s="14">
        <v>2.56</v>
      </c>
    </row>
    <row r="48" spans="1:2">
      <c r="A48" s="15">
        <v>14246</v>
      </c>
      <c r="B48" s="14">
        <v>2.36</v>
      </c>
    </row>
    <row r="49" spans="1:2">
      <c r="A49" s="15">
        <v>14611</v>
      </c>
      <c r="B49" s="14">
        <v>2.21</v>
      </c>
    </row>
    <row r="50" spans="1:2">
      <c r="A50" s="15">
        <v>14977</v>
      </c>
      <c r="B50" s="14">
        <v>1.95</v>
      </c>
    </row>
    <row r="51" spans="1:2">
      <c r="A51" s="15">
        <v>15342</v>
      </c>
      <c r="B51" s="14">
        <v>2.02</v>
      </c>
    </row>
    <row r="52" spans="1:2">
      <c r="A52" s="15">
        <v>15707</v>
      </c>
      <c r="B52" s="14">
        <v>1.91</v>
      </c>
    </row>
    <row r="53" spans="1:2">
      <c r="A53" s="15">
        <v>16072</v>
      </c>
      <c r="B53" s="19" t="e">
        <f>NA()</f>
        <v>#N/A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zoomScale="150" zoomScaleNormal="150" zoomScalePageLayoutView="150" workbookViewId="0">
      <pane ySplit="6" topLeftCell="A30" activePane="bottomLeft" state="frozen"/>
      <selection pane="bottomLeft" activeCell="G5" sqref="G5"/>
    </sheetView>
  </sheetViews>
  <sheetFormatPr baseColWidth="10" defaultColWidth="8.83203125" defaultRowHeight="12" x14ac:dyDescent="0"/>
  <cols>
    <col min="1" max="16384" width="8.83203125" style="1"/>
  </cols>
  <sheetData>
    <row r="1" spans="1:21" ht="17">
      <c r="A1" s="46" t="s">
        <v>68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</row>
    <row r="2" spans="1:21" ht="16">
      <c r="A2" s="47" t="s">
        <v>69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1">
      <c r="A3" s="45" t="s">
        <v>70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</row>
    <row r="4" spans="1:21">
      <c r="A4" s="45" t="s">
        <v>71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</row>
    <row r="5" spans="1:21">
      <c r="E5" s="1" t="s">
        <v>161</v>
      </c>
      <c r="F5" s="1">
        <f>F7/E7-1</f>
        <v>-0.12847682119205306</v>
      </c>
      <c r="G5" s="25">
        <f>LN(F7/E7)</f>
        <v>-0.13751281792370759</v>
      </c>
    </row>
    <row r="6" spans="1:21">
      <c r="A6" s="16" t="s">
        <v>72</v>
      </c>
      <c r="B6" s="16" t="s">
        <v>73</v>
      </c>
      <c r="C6" s="16" t="s">
        <v>74</v>
      </c>
      <c r="D6" s="16" t="s">
        <v>75</v>
      </c>
      <c r="E6" s="16" t="s">
        <v>76</v>
      </c>
      <c r="F6" s="16" t="s">
        <v>77</v>
      </c>
      <c r="G6" s="16" t="s">
        <v>78</v>
      </c>
      <c r="H6" s="16" t="s">
        <v>79</v>
      </c>
      <c r="I6" s="16" t="s">
        <v>80</v>
      </c>
      <c r="J6" s="16" t="s">
        <v>81</v>
      </c>
      <c r="K6" s="16" t="s">
        <v>82</v>
      </c>
      <c r="L6" s="16" t="s">
        <v>83</v>
      </c>
      <c r="M6" s="16" t="s">
        <v>84</v>
      </c>
      <c r="N6" s="16" t="s">
        <v>85</v>
      </c>
      <c r="O6" s="16" t="s">
        <v>86</v>
      </c>
      <c r="P6" s="16" t="s">
        <v>87</v>
      </c>
      <c r="Q6" s="16" t="s">
        <v>88</v>
      </c>
      <c r="R6" s="16" t="s">
        <v>89</v>
      </c>
      <c r="S6" s="16" t="s">
        <v>90</v>
      </c>
      <c r="T6" s="16" t="s">
        <v>91</v>
      </c>
      <c r="U6" s="16" t="s">
        <v>92</v>
      </c>
    </row>
    <row r="7" spans="1:21">
      <c r="A7" s="1" t="s">
        <v>93</v>
      </c>
      <c r="B7" s="17" t="s">
        <v>94</v>
      </c>
      <c r="C7" s="1">
        <v>88.2</v>
      </c>
      <c r="D7" s="1">
        <v>80.7</v>
      </c>
      <c r="E7" s="1">
        <v>75.5</v>
      </c>
      <c r="F7" s="1">
        <v>65.8</v>
      </c>
      <c r="G7" s="1">
        <v>65</v>
      </c>
      <c r="H7" s="1">
        <v>72</v>
      </c>
      <c r="I7" s="1">
        <v>78.400000000000006</v>
      </c>
      <c r="J7" s="1">
        <v>88.5</v>
      </c>
      <c r="K7" s="1">
        <v>93</v>
      </c>
      <c r="L7" s="1">
        <v>90</v>
      </c>
      <c r="M7" s="1">
        <v>97.1</v>
      </c>
      <c r="N7" s="1">
        <v>105.7</v>
      </c>
      <c r="O7" s="1">
        <v>124.4</v>
      </c>
      <c r="P7" s="1">
        <v>147.9</v>
      </c>
      <c r="Q7" s="1">
        <v>173.1</v>
      </c>
      <c r="R7" s="1">
        <v>186.9</v>
      </c>
      <c r="S7" s="1">
        <v>185.1</v>
      </c>
      <c r="T7" s="1">
        <v>163.69999999999999</v>
      </c>
      <c r="U7" s="1">
        <v>161.9</v>
      </c>
    </row>
    <row r="8" spans="1:21">
      <c r="A8" s="1" t="s">
        <v>95</v>
      </c>
      <c r="B8" s="17" t="s">
        <v>96</v>
      </c>
      <c r="C8" s="1">
        <v>63.1</v>
      </c>
      <c r="D8" s="1">
        <v>59.7</v>
      </c>
      <c r="E8" s="1">
        <v>57.8</v>
      </c>
      <c r="F8" s="1">
        <v>52.6</v>
      </c>
      <c r="G8" s="1">
        <v>51.5</v>
      </c>
      <c r="H8" s="1">
        <v>55.2</v>
      </c>
      <c r="I8" s="1">
        <v>58.5</v>
      </c>
      <c r="J8" s="1">
        <v>64.5</v>
      </c>
      <c r="K8" s="1">
        <v>66.8</v>
      </c>
      <c r="L8" s="1">
        <v>65.8</v>
      </c>
      <c r="M8" s="1">
        <v>69.5</v>
      </c>
      <c r="N8" s="1">
        <v>73</v>
      </c>
      <c r="O8" s="1">
        <v>78.2</v>
      </c>
      <c r="P8" s="1">
        <v>76.400000000000006</v>
      </c>
      <c r="Q8" s="1">
        <v>78.5</v>
      </c>
      <c r="R8" s="1">
        <v>80.7</v>
      </c>
      <c r="S8" s="1">
        <v>85.7</v>
      </c>
      <c r="T8" s="1">
        <v>96.4</v>
      </c>
      <c r="U8" s="1">
        <v>98.2</v>
      </c>
    </row>
    <row r="9" spans="1:21">
      <c r="A9" s="1" t="s">
        <v>97</v>
      </c>
      <c r="B9" s="1" t="s">
        <v>98</v>
      </c>
      <c r="C9" s="1">
        <v>35.799999999999997</v>
      </c>
      <c r="D9" s="1">
        <v>33</v>
      </c>
      <c r="E9" s="1">
        <v>31.8</v>
      </c>
      <c r="F9" s="1">
        <v>28.1</v>
      </c>
      <c r="G9" s="1">
        <v>27.9</v>
      </c>
      <c r="H9" s="1">
        <v>30.4</v>
      </c>
      <c r="I9" s="1">
        <v>32.9</v>
      </c>
      <c r="J9" s="1">
        <v>37.299999999999997</v>
      </c>
      <c r="K9" s="1">
        <v>38.4</v>
      </c>
      <c r="L9" s="1">
        <v>37.5</v>
      </c>
      <c r="M9" s="1">
        <v>40.1</v>
      </c>
      <c r="N9" s="1">
        <v>42.6</v>
      </c>
      <c r="O9" s="1">
        <v>46</v>
      </c>
      <c r="P9" s="1">
        <v>42.4</v>
      </c>
      <c r="Q9" s="1">
        <v>42</v>
      </c>
      <c r="R9" s="1">
        <v>42.3</v>
      </c>
      <c r="S9" s="1">
        <v>45.2</v>
      </c>
      <c r="T9" s="1">
        <v>53.6</v>
      </c>
      <c r="U9" s="1">
        <v>55.2</v>
      </c>
    </row>
    <row r="10" spans="1:21">
      <c r="A10" s="1" t="s">
        <v>99</v>
      </c>
      <c r="B10" s="1" t="s">
        <v>100</v>
      </c>
      <c r="C10" s="1">
        <v>7.8</v>
      </c>
      <c r="D10" s="1">
        <v>6.5</v>
      </c>
      <c r="E10" s="1">
        <v>5.6</v>
      </c>
      <c r="F10" s="1">
        <v>4.3</v>
      </c>
      <c r="G10" s="1">
        <v>4.2</v>
      </c>
      <c r="H10" s="1">
        <v>4.8</v>
      </c>
      <c r="I10" s="1">
        <v>5.8</v>
      </c>
      <c r="J10" s="1">
        <v>7</v>
      </c>
      <c r="K10" s="1">
        <v>7.4</v>
      </c>
      <c r="L10" s="1">
        <v>6.1</v>
      </c>
      <c r="M10" s="1">
        <v>7.3</v>
      </c>
      <c r="N10" s="1">
        <v>8.3000000000000007</v>
      </c>
      <c r="O10" s="1">
        <v>9.6</v>
      </c>
      <c r="P10" s="1">
        <v>6.1</v>
      </c>
      <c r="Q10" s="1">
        <v>5.5</v>
      </c>
      <c r="R10" s="1">
        <v>5</v>
      </c>
      <c r="S10" s="1">
        <v>5.6</v>
      </c>
      <c r="T10" s="1">
        <v>10.1</v>
      </c>
      <c r="U10" s="1">
        <v>11.9</v>
      </c>
    </row>
    <row r="11" spans="1:21">
      <c r="A11" s="1" t="s">
        <v>101</v>
      </c>
      <c r="B11" s="1" t="s">
        <v>102</v>
      </c>
      <c r="C11" s="1">
        <v>27.9</v>
      </c>
      <c r="D11" s="1">
        <v>26.4</v>
      </c>
      <c r="E11" s="1">
        <v>26.1</v>
      </c>
      <c r="F11" s="1">
        <v>23.8</v>
      </c>
      <c r="G11" s="1">
        <v>23.7</v>
      </c>
      <c r="H11" s="1">
        <v>25.7</v>
      </c>
      <c r="I11" s="1">
        <v>27.1</v>
      </c>
      <c r="J11" s="1">
        <v>30.2</v>
      </c>
      <c r="K11" s="1">
        <v>31</v>
      </c>
      <c r="L11" s="1">
        <v>31.4</v>
      </c>
      <c r="M11" s="1">
        <v>32.9</v>
      </c>
      <c r="N11" s="1">
        <v>34.299999999999997</v>
      </c>
      <c r="O11" s="1">
        <v>36.299999999999997</v>
      </c>
      <c r="P11" s="1">
        <v>36.4</v>
      </c>
      <c r="Q11" s="1">
        <v>36.700000000000003</v>
      </c>
      <c r="R11" s="1">
        <v>37.4</v>
      </c>
      <c r="S11" s="1">
        <v>39.700000000000003</v>
      </c>
      <c r="T11" s="1">
        <v>43.3</v>
      </c>
      <c r="U11" s="1">
        <v>43.1</v>
      </c>
    </row>
    <row r="12" spans="1:21">
      <c r="A12" s="1" t="s">
        <v>103</v>
      </c>
      <c r="B12" s="1" t="s">
        <v>104</v>
      </c>
      <c r="C12" s="1">
        <v>27.3</v>
      </c>
      <c r="D12" s="1">
        <v>26.8</v>
      </c>
      <c r="E12" s="1">
        <v>26.1</v>
      </c>
      <c r="F12" s="1">
        <v>24.5</v>
      </c>
      <c r="G12" s="1">
        <v>23.6</v>
      </c>
      <c r="H12" s="1">
        <v>24.8</v>
      </c>
      <c r="I12" s="1">
        <v>25.6</v>
      </c>
      <c r="J12" s="1">
        <v>27.2</v>
      </c>
      <c r="K12" s="1">
        <v>28.5</v>
      </c>
      <c r="L12" s="1">
        <v>28.2</v>
      </c>
      <c r="M12" s="1">
        <v>29.3</v>
      </c>
      <c r="N12" s="1">
        <v>30.5</v>
      </c>
      <c r="O12" s="1">
        <v>32.299999999999997</v>
      </c>
      <c r="P12" s="1">
        <v>34.1</v>
      </c>
      <c r="Q12" s="1">
        <v>36.799999999999997</v>
      </c>
      <c r="R12" s="1">
        <v>38.799999999999997</v>
      </c>
      <c r="S12" s="1">
        <v>40.9</v>
      </c>
      <c r="T12" s="1">
        <v>42.8</v>
      </c>
      <c r="U12" s="1">
        <v>42.9</v>
      </c>
    </row>
    <row r="13" spans="1:21">
      <c r="A13" s="1" t="s">
        <v>105</v>
      </c>
      <c r="B13" s="17" t="s">
        <v>106</v>
      </c>
      <c r="C13" s="1">
        <v>13.1</v>
      </c>
      <c r="D13" s="1">
        <v>8.9</v>
      </c>
      <c r="E13" s="1">
        <v>5.8</v>
      </c>
      <c r="F13" s="1">
        <v>2.1</v>
      </c>
      <c r="G13" s="1">
        <v>2.9</v>
      </c>
      <c r="H13" s="1">
        <v>4.8</v>
      </c>
      <c r="I13" s="1">
        <v>8.3000000000000007</v>
      </c>
      <c r="J13" s="1">
        <v>10.5</v>
      </c>
      <c r="K13" s="1">
        <v>13</v>
      </c>
      <c r="L13" s="1">
        <v>8.9</v>
      </c>
      <c r="M13" s="1">
        <v>11.2</v>
      </c>
      <c r="N13" s="1">
        <v>15.2</v>
      </c>
      <c r="O13" s="1">
        <v>18.7</v>
      </c>
      <c r="P13" s="1">
        <v>10.4</v>
      </c>
      <c r="Q13" s="1">
        <v>6.5</v>
      </c>
      <c r="R13" s="1">
        <v>7.7</v>
      </c>
      <c r="S13" s="1">
        <v>10</v>
      </c>
      <c r="T13" s="1">
        <v>23.8</v>
      </c>
      <c r="U13" s="1">
        <v>22.9</v>
      </c>
    </row>
    <row r="14" spans="1:21">
      <c r="A14" s="1" t="s">
        <v>107</v>
      </c>
      <c r="B14" s="1" t="s">
        <v>108</v>
      </c>
      <c r="C14" s="1">
        <v>13.8</v>
      </c>
      <c r="D14" s="1">
        <v>10.8</v>
      </c>
      <c r="E14" s="1">
        <v>7.6</v>
      </c>
      <c r="F14" s="1">
        <v>4.7</v>
      </c>
      <c r="G14" s="1">
        <v>4.3</v>
      </c>
      <c r="H14" s="1">
        <v>5.4</v>
      </c>
      <c r="I14" s="1">
        <v>6.8</v>
      </c>
      <c r="J14" s="1">
        <v>8.9</v>
      </c>
      <c r="K14" s="1">
        <v>10.3</v>
      </c>
      <c r="L14" s="1">
        <v>8.4</v>
      </c>
      <c r="M14" s="1">
        <v>9.9</v>
      </c>
      <c r="N14" s="1">
        <v>11.8</v>
      </c>
      <c r="O14" s="1">
        <v>13.5</v>
      </c>
      <c r="P14" s="1">
        <v>8.1</v>
      </c>
      <c r="Q14" s="1">
        <v>6.4</v>
      </c>
      <c r="R14" s="1">
        <v>7.6</v>
      </c>
      <c r="S14" s="1">
        <v>10.1</v>
      </c>
      <c r="T14" s="1">
        <v>17.899999999999999</v>
      </c>
      <c r="U14" s="1">
        <v>21.2</v>
      </c>
    </row>
    <row r="15" spans="1:21">
      <c r="A15" s="1" t="s">
        <v>109</v>
      </c>
      <c r="B15" s="1" t="s">
        <v>110</v>
      </c>
      <c r="C15" s="1">
        <v>10.199999999999999</v>
      </c>
      <c r="D15" s="1">
        <v>8.5</v>
      </c>
      <c r="E15" s="1">
        <v>5.7</v>
      </c>
      <c r="F15" s="1">
        <v>3.6</v>
      </c>
      <c r="G15" s="1">
        <v>3.3</v>
      </c>
      <c r="H15" s="1">
        <v>4.2</v>
      </c>
      <c r="I15" s="1">
        <v>5.2</v>
      </c>
      <c r="J15" s="1">
        <v>6.9</v>
      </c>
      <c r="K15" s="1">
        <v>8.1999999999999993</v>
      </c>
      <c r="L15" s="1">
        <v>6.2</v>
      </c>
      <c r="M15" s="1">
        <v>6.9</v>
      </c>
      <c r="N15" s="1">
        <v>8.3000000000000007</v>
      </c>
      <c r="O15" s="1">
        <v>9.9</v>
      </c>
      <c r="P15" s="1">
        <v>6.2</v>
      </c>
      <c r="Q15" s="1">
        <v>5.2</v>
      </c>
      <c r="R15" s="1">
        <v>6.6</v>
      </c>
      <c r="S15" s="1">
        <v>9.1</v>
      </c>
      <c r="T15" s="1">
        <v>13.1</v>
      </c>
      <c r="U15" s="1">
        <v>15</v>
      </c>
    </row>
    <row r="16" spans="1:21">
      <c r="A16" s="1" t="s">
        <v>111</v>
      </c>
      <c r="B16" s="1" t="s">
        <v>112</v>
      </c>
      <c r="C16" s="1">
        <v>5</v>
      </c>
      <c r="D16" s="1">
        <v>4.3</v>
      </c>
      <c r="E16" s="1">
        <v>2.7</v>
      </c>
      <c r="F16" s="1">
        <v>1.7</v>
      </c>
      <c r="G16" s="1">
        <v>1.3</v>
      </c>
      <c r="H16" s="1">
        <v>1.5</v>
      </c>
      <c r="I16" s="1">
        <v>1.6</v>
      </c>
      <c r="J16" s="1">
        <v>2.1</v>
      </c>
      <c r="K16" s="1">
        <v>2.7</v>
      </c>
      <c r="L16" s="1">
        <v>2.2000000000000002</v>
      </c>
      <c r="M16" s="1">
        <v>2.2999999999999998</v>
      </c>
      <c r="N16" s="1">
        <v>2.6</v>
      </c>
      <c r="O16" s="1">
        <v>3.1</v>
      </c>
      <c r="P16" s="1">
        <v>1.9</v>
      </c>
      <c r="Q16" s="1">
        <v>1.4</v>
      </c>
      <c r="R16" s="1">
        <v>1.8</v>
      </c>
      <c r="S16" s="1">
        <v>2.4</v>
      </c>
      <c r="T16" s="1">
        <v>4.8</v>
      </c>
      <c r="U16" s="1">
        <v>4.4000000000000004</v>
      </c>
    </row>
    <row r="17" spans="1:21">
      <c r="A17" s="1" t="s">
        <v>113</v>
      </c>
      <c r="B17" s="1" t="s">
        <v>114</v>
      </c>
      <c r="C17" s="1">
        <v>5</v>
      </c>
      <c r="D17" s="1">
        <v>4</v>
      </c>
      <c r="E17" s="1">
        <v>2.6</v>
      </c>
      <c r="F17" s="1">
        <v>1.6</v>
      </c>
      <c r="G17" s="1">
        <v>1.6</v>
      </c>
      <c r="H17" s="1">
        <v>2.2000000000000002</v>
      </c>
      <c r="I17" s="1">
        <v>3</v>
      </c>
      <c r="J17" s="1">
        <v>4.0999999999999996</v>
      </c>
      <c r="K17" s="1">
        <v>4.8</v>
      </c>
      <c r="L17" s="1">
        <v>3.3</v>
      </c>
      <c r="M17" s="1">
        <v>3.8</v>
      </c>
      <c r="N17" s="1">
        <v>5</v>
      </c>
      <c r="O17" s="1">
        <v>5.8</v>
      </c>
      <c r="P17" s="1">
        <v>3.3</v>
      </c>
      <c r="Q17" s="1">
        <v>3</v>
      </c>
      <c r="R17" s="1">
        <v>4</v>
      </c>
      <c r="S17" s="1">
        <v>5.7</v>
      </c>
      <c r="T17" s="1">
        <v>7.2</v>
      </c>
      <c r="U17" s="1">
        <v>9.6999999999999993</v>
      </c>
    </row>
    <row r="18" spans="1:21">
      <c r="A18" s="1" t="s">
        <v>115</v>
      </c>
      <c r="B18" s="1" t="s">
        <v>116</v>
      </c>
      <c r="C18" s="1">
        <v>0.5</v>
      </c>
      <c r="D18" s="1">
        <v>0.5</v>
      </c>
      <c r="E18" s="1">
        <v>0.5</v>
      </c>
      <c r="F18" s="1">
        <v>0.5</v>
      </c>
      <c r="G18" s="1">
        <v>0.5</v>
      </c>
      <c r="H18" s="1">
        <v>0.5</v>
      </c>
      <c r="I18" s="1">
        <v>0.6</v>
      </c>
      <c r="J18" s="1">
        <v>0.7</v>
      </c>
      <c r="K18" s="1">
        <v>0.7</v>
      </c>
      <c r="L18" s="1">
        <v>0.8</v>
      </c>
      <c r="M18" s="1">
        <v>0.7</v>
      </c>
      <c r="N18" s="1">
        <v>0.8</v>
      </c>
      <c r="O18" s="1">
        <v>1</v>
      </c>
      <c r="P18" s="1">
        <v>1</v>
      </c>
      <c r="Q18" s="1">
        <v>0.8</v>
      </c>
      <c r="R18" s="1">
        <v>0.8</v>
      </c>
      <c r="S18" s="1">
        <v>0.9</v>
      </c>
      <c r="T18" s="1">
        <v>1.1000000000000001</v>
      </c>
      <c r="U18" s="1">
        <v>1.1000000000000001</v>
      </c>
    </row>
    <row r="19" spans="1:21">
      <c r="A19" s="1" t="s">
        <v>117</v>
      </c>
      <c r="B19" s="1" t="s">
        <v>118</v>
      </c>
      <c r="C19" s="1">
        <v>3.7</v>
      </c>
      <c r="D19" s="1">
        <v>2.2999999999999998</v>
      </c>
      <c r="E19" s="1">
        <v>1.9</v>
      </c>
      <c r="F19" s="1">
        <v>1.1000000000000001</v>
      </c>
      <c r="G19" s="1">
        <v>0.9</v>
      </c>
      <c r="H19" s="1">
        <v>1.2</v>
      </c>
      <c r="I19" s="1">
        <v>1.6</v>
      </c>
      <c r="J19" s="1">
        <v>2</v>
      </c>
      <c r="K19" s="1">
        <v>2.2000000000000002</v>
      </c>
      <c r="L19" s="1">
        <v>2.2000000000000002</v>
      </c>
      <c r="M19" s="1">
        <v>3</v>
      </c>
      <c r="N19" s="1">
        <v>3.4</v>
      </c>
      <c r="O19" s="1">
        <v>3.6</v>
      </c>
      <c r="P19" s="1">
        <v>1.9</v>
      </c>
      <c r="Q19" s="1">
        <v>1.2</v>
      </c>
      <c r="R19" s="1">
        <v>1</v>
      </c>
      <c r="S19" s="1">
        <v>1.1000000000000001</v>
      </c>
      <c r="T19" s="1">
        <v>4.5999999999999996</v>
      </c>
      <c r="U19" s="1">
        <v>5.8</v>
      </c>
    </row>
    <row r="20" spans="1:21">
      <c r="A20" s="1" t="s">
        <v>119</v>
      </c>
      <c r="B20" s="1" t="s">
        <v>120</v>
      </c>
      <c r="C20" s="1">
        <v>2.1</v>
      </c>
      <c r="D20" s="1">
        <v>-0.9</v>
      </c>
      <c r="E20" s="1">
        <v>-2.1</v>
      </c>
      <c r="F20" s="1">
        <v>-4.8</v>
      </c>
      <c r="G20" s="1">
        <v>-2.5</v>
      </c>
      <c r="H20" s="1">
        <v>-1.2</v>
      </c>
      <c r="I20" s="1">
        <v>1.5</v>
      </c>
      <c r="J20" s="1">
        <v>1.6</v>
      </c>
      <c r="K20" s="1">
        <v>2.6</v>
      </c>
      <c r="L20" s="1">
        <v>-0.6</v>
      </c>
      <c r="M20" s="1">
        <v>0.3</v>
      </c>
      <c r="N20" s="1">
        <v>3.3</v>
      </c>
      <c r="O20" s="1">
        <v>5.3</v>
      </c>
      <c r="P20" s="1">
        <v>2.1</v>
      </c>
      <c r="Q20" s="1">
        <v>-0.7</v>
      </c>
      <c r="R20" s="1">
        <v>-0.9</v>
      </c>
      <c r="S20" s="1">
        <v>-1.6</v>
      </c>
      <c r="T20" s="1">
        <v>5.0999999999999996</v>
      </c>
      <c r="U20" s="1">
        <v>-0.7</v>
      </c>
    </row>
    <row r="21" spans="1:21">
      <c r="A21" s="1" t="s">
        <v>121</v>
      </c>
      <c r="B21" s="17" t="s">
        <v>122</v>
      </c>
      <c r="C21" s="1">
        <v>0.8</v>
      </c>
      <c r="D21" s="1">
        <v>0.4</v>
      </c>
      <c r="E21" s="1">
        <v>0.2</v>
      </c>
      <c r="F21" s="1">
        <v>0</v>
      </c>
      <c r="G21" s="1">
        <v>-0.1</v>
      </c>
      <c r="H21" s="1">
        <v>0.2</v>
      </c>
      <c r="I21" s="1">
        <v>-0.5</v>
      </c>
      <c r="J21" s="1">
        <v>-0.3</v>
      </c>
      <c r="K21" s="1">
        <v>0.1</v>
      </c>
      <c r="L21" s="1">
        <v>0.9</v>
      </c>
      <c r="M21" s="1">
        <v>1</v>
      </c>
      <c r="N21" s="1">
        <v>1.5</v>
      </c>
      <c r="O21" s="1">
        <v>0.8</v>
      </c>
      <c r="P21" s="1">
        <v>-0.4</v>
      </c>
      <c r="Q21" s="1">
        <v>-1.9</v>
      </c>
      <c r="R21" s="1">
        <v>-1.9</v>
      </c>
      <c r="S21" s="1">
        <v>-1.1000000000000001</v>
      </c>
      <c r="T21" s="1">
        <v>4.5999999999999996</v>
      </c>
      <c r="U21" s="1">
        <v>6.1</v>
      </c>
    </row>
    <row r="22" spans="1:21">
      <c r="A22" s="1" t="s">
        <v>123</v>
      </c>
      <c r="B22" s="1" t="s">
        <v>124</v>
      </c>
      <c r="C22" s="1">
        <v>4.8</v>
      </c>
      <c r="D22" s="1">
        <v>4</v>
      </c>
      <c r="E22" s="1">
        <v>3.3</v>
      </c>
      <c r="F22" s="1">
        <v>2.6</v>
      </c>
      <c r="G22" s="1">
        <v>2.6</v>
      </c>
      <c r="H22" s="1">
        <v>2.9</v>
      </c>
      <c r="I22" s="1">
        <v>3.1</v>
      </c>
      <c r="J22" s="1">
        <v>3.2</v>
      </c>
      <c r="K22" s="1">
        <v>4</v>
      </c>
      <c r="L22" s="1">
        <v>4</v>
      </c>
      <c r="M22" s="1">
        <v>4.2</v>
      </c>
      <c r="N22" s="1">
        <v>4.8</v>
      </c>
      <c r="O22" s="1">
        <v>4.9000000000000004</v>
      </c>
      <c r="P22" s="1">
        <v>3.2</v>
      </c>
      <c r="Q22" s="1">
        <v>2.7</v>
      </c>
      <c r="R22" s="1">
        <v>2.9</v>
      </c>
      <c r="S22" s="1">
        <v>4.0999999999999996</v>
      </c>
      <c r="T22" s="1">
        <v>8.9</v>
      </c>
      <c r="U22" s="1">
        <v>10.199999999999999</v>
      </c>
    </row>
    <row r="23" spans="1:21">
      <c r="A23" s="1" t="s">
        <v>125</v>
      </c>
      <c r="B23" s="1" t="s">
        <v>126</v>
      </c>
      <c r="C23" s="1">
        <v>4.3</v>
      </c>
      <c r="D23" s="1">
        <v>3.5</v>
      </c>
      <c r="E23" s="1">
        <v>2.9</v>
      </c>
      <c r="F23" s="1">
        <v>2.2999999999999998</v>
      </c>
      <c r="G23" s="1">
        <v>2.2999999999999998</v>
      </c>
      <c r="H23" s="1">
        <v>2.5</v>
      </c>
      <c r="I23" s="1">
        <v>2.6</v>
      </c>
      <c r="J23" s="1">
        <v>2.7</v>
      </c>
      <c r="K23" s="1">
        <v>3.5</v>
      </c>
      <c r="L23" s="1">
        <v>3.5</v>
      </c>
      <c r="M23" s="1">
        <v>3.7</v>
      </c>
      <c r="N23" s="1">
        <v>4.3</v>
      </c>
      <c r="O23" s="1">
        <v>4.4000000000000004</v>
      </c>
      <c r="P23" s="1">
        <v>2.7</v>
      </c>
      <c r="Q23" s="1">
        <v>2.1</v>
      </c>
      <c r="R23" s="1">
        <v>2.2000000000000002</v>
      </c>
      <c r="S23" s="1">
        <v>3.4</v>
      </c>
      <c r="T23" s="1">
        <v>7.8</v>
      </c>
      <c r="U23" s="1">
        <v>9</v>
      </c>
    </row>
    <row r="24" spans="1:21">
      <c r="A24" s="1" t="s">
        <v>127</v>
      </c>
      <c r="B24" s="1" t="s">
        <v>128</v>
      </c>
      <c r="C24" s="1">
        <v>0.5</v>
      </c>
      <c r="D24" s="1">
        <v>0.4</v>
      </c>
      <c r="E24" s="1">
        <v>0.4</v>
      </c>
      <c r="F24" s="1">
        <v>0.3</v>
      </c>
      <c r="G24" s="1">
        <v>0.3</v>
      </c>
      <c r="H24" s="1">
        <v>0.4</v>
      </c>
      <c r="I24" s="1">
        <v>0.4</v>
      </c>
      <c r="J24" s="1">
        <v>0.5</v>
      </c>
      <c r="K24" s="1">
        <v>0.6</v>
      </c>
      <c r="L24" s="1">
        <v>0.5</v>
      </c>
      <c r="M24" s="1">
        <v>0.5</v>
      </c>
      <c r="N24" s="1">
        <v>0.6</v>
      </c>
      <c r="O24" s="1">
        <v>0.6</v>
      </c>
      <c r="P24" s="1">
        <v>0.5</v>
      </c>
      <c r="Q24" s="1">
        <v>0.5</v>
      </c>
      <c r="R24" s="1">
        <v>0.6</v>
      </c>
      <c r="S24" s="1">
        <v>0.7</v>
      </c>
      <c r="T24" s="1">
        <v>1.1000000000000001</v>
      </c>
      <c r="U24" s="1">
        <v>1.2</v>
      </c>
    </row>
    <row r="25" spans="1:21">
      <c r="A25" s="1" t="s">
        <v>129</v>
      </c>
      <c r="B25" s="1" t="s">
        <v>130</v>
      </c>
      <c r="C25" s="1">
        <v>4.0999999999999996</v>
      </c>
      <c r="D25" s="1">
        <v>3.5</v>
      </c>
      <c r="E25" s="1">
        <v>3.1</v>
      </c>
      <c r="F25" s="1">
        <v>2.6</v>
      </c>
      <c r="G25" s="1">
        <v>2.7</v>
      </c>
      <c r="H25" s="1">
        <v>2.7</v>
      </c>
      <c r="I25" s="1">
        <v>3.6</v>
      </c>
      <c r="J25" s="1">
        <v>3.5</v>
      </c>
      <c r="K25" s="1">
        <v>4</v>
      </c>
      <c r="L25" s="1">
        <v>3.1</v>
      </c>
      <c r="M25" s="1">
        <v>3.2</v>
      </c>
      <c r="N25" s="1">
        <v>3.3</v>
      </c>
      <c r="O25" s="1">
        <v>4.0999999999999996</v>
      </c>
      <c r="P25" s="1">
        <v>3.7</v>
      </c>
      <c r="Q25" s="1">
        <v>4.7</v>
      </c>
      <c r="R25" s="1">
        <v>4.9000000000000004</v>
      </c>
      <c r="S25" s="1">
        <v>5.2</v>
      </c>
      <c r="T25" s="1">
        <v>4.3</v>
      </c>
      <c r="U25" s="1">
        <v>4.0999999999999996</v>
      </c>
    </row>
    <row r="26" spans="1:21">
      <c r="A26" s="1" t="s">
        <v>131</v>
      </c>
      <c r="B26" s="1" t="s">
        <v>126</v>
      </c>
      <c r="C26" s="1">
        <v>3.1</v>
      </c>
      <c r="D26" s="1">
        <v>2.7</v>
      </c>
      <c r="E26" s="1">
        <v>2.2999999999999998</v>
      </c>
      <c r="F26" s="1">
        <v>1.9</v>
      </c>
      <c r="G26" s="1">
        <v>2.1</v>
      </c>
      <c r="H26" s="1">
        <v>2.1</v>
      </c>
      <c r="I26" s="1">
        <v>3</v>
      </c>
      <c r="J26" s="1">
        <v>2.8</v>
      </c>
      <c r="K26" s="1">
        <v>3.2</v>
      </c>
      <c r="L26" s="1">
        <v>2.4</v>
      </c>
      <c r="M26" s="1">
        <v>2.6</v>
      </c>
      <c r="N26" s="1">
        <v>2.8</v>
      </c>
      <c r="O26" s="1">
        <v>3.3</v>
      </c>
      <c r="P26" s="1">
        <v>2.2999999999999998</v>
      </c>
      <c r="Q26" s="1">
        <v>2.6</v>
      </c>
      <c r="R26" s="1">
        <v>2.7</v>
      </c>
      <c r="S26" s="1">
        <v>2.7</v>
      </c>
      <c r="T26" s="1">
        <v>3.1</v>
      </c>
      <c r="U26" s="1">
        <v>3</v>
      </c>
    </row>
    <row r="27" spans="1:21">
      <c r="A27" s="1" t="s">
        <v>132</v>
      </c>
      <c r="B27" s="1" t="s">
        <v>128</v>
      </c>
      <c r="C27" s="1">
        <v>0.9</v>
      </c>
      <c r="D27" s="1">
        <v>0.9</v>
      </c>
      <c r="E27" s="1">
        <v>0.7</v>
      </c>
      <c r="F27" s="1">
        <v>0.7</v>
      </c>
      <c r="G27" s="1">
        <v>0.6</v>
      </c>
      <c r="H27" s="1">
        <v>0.6</v>
      </c>
      <c r="I27" s="1">
        <v>0.6</v>
      </c>
      <c r="J27" s="1">
        <v>0.7</v>
      </c>
      <c r="K27" s="1">
        <v>0.8</v>
      </c>
      <c r="L27" s="1">
        <v>0.7</v>
      </c>
      <c r="M27" s="1">
        <v>0.6</v>
      </c>
      <c r="N27" s="1">
        <v>0.6</v>
      </c>
      <c r="O27" s="1">
        <v>0.8</v>
      </c>
      <c r="P27" s="1">
        <v>1.3</v>
      </c>
      <c r="Q27" s="1">
        <v>1.9</v>
      </c>
      <c r="R27" s="1">
        <v>2</v>
      </c>
      <c r="S27" s="1">
        <v>2.2999999999999998</v>
      </c>
      <c r="T27" s="1">
        <v>1.1000000000000001</v>
      </c>
      <c r="U27" s="1">
        <v>1</v>
      </c>
    </row>
    <row r="28" spans="1:21">
      <c r="A28" s="1" t="s">
        <v>133</v>
      </c>
      <c r="B28" s="17" t="s">
        <v>134</v>
      </c>
      <c r="C28" s="1">
        <v>9.5</v>
      </c>
      <c r="D28" s="1">
        <v>10.5</v>
      </c>
      <c r="E28" s="1">
        <v>10.9</v>
      </c>
      <c r="F28" s="1">
        <v>10.6</v>
      </c>
      <c r="G28" s="1">
        <v>10.199999999999999</v>
      </c>
      <c r="H28" s="1">
        <v>11.4</v>
      </c>
      <c r="I28" s="1">
        <v>11.8</v>
      </c>
      <c r="J28" s="1">
        <v>13.7</v>
      </c>
      <c r="K28" s="1">
        <v>13.1</v>
      </c>
      <c r="L28" s="1">
        <v>14.1</v>
      </c>
      <c r="M28" s="1">
        <v>15.4</v>
      </c>
      <c r="N28" s="1">
        <v>15.9</v>
      </c>
      <c r="O28" s="1">
        <v>26.8</v>
      </c>
      <c r="P28" s="1">
        <v>62.1</v>
      </c>
      <c r="Q28" s="1">
        <v>93.2</v>
      </c>
      <c r="R28" s="1">
        <v>104.7</v>
      </c>
      <c r="S28" s="1">
        <v>92</v>
      </c>
      <c r="T28" s="1">
        <v>32.5</v>
      </c>
      <c r="U28" s="1">
        <v>27.6</v>
      </c>
    </row>
    <row r="29" spans="1:21">
      <c r="A29" s="1" t="s">
        <v>135</v>
      </c>
      <c r="B29" s="1" t="s">
        <v>136</v>
      </c>
      <c r="C29" s="1">
        <v>2</v>
      </c>
      <c r="D29" s="1">
        <v>2.2000000000000002</v>
      </c>
      <c r="E29" s="1">
        <v>2.2999999999999998</v>
      </c>
      <c r="F29" s="1">
        <v>2.4</v>
      </c>
      <c r="G29" s="1">
        <v>2.9</v>
      </c>
      <c r="H29" s="1">
        <v>3.8</v>
      </c>
      <c r="I29" s="1">
        <v>3.9</v>
      </c>
      <c r="J29" s="1">
        <v>5.8</v>
      </c>
      <c r="K29" s="1">
        <v>5.3</v>
      </c>
      <c r="L29" s="1">
        <v>5.8</v>
      </c>
      <c r="M29" s="1">
        <v>6.2</v>
      </c>
      <c r="N29" s="1">
        <v>7.1</v>
      </c>
      <c r="O29" s="1">
        <v>18.7</v>
      </c>
      <c r="P29" s="1">
        <v>56</v>
      </c>
      <c r="Q29" s="1">
        <v>89.2</v>
      </c>
      <c r="R29" s="1">
        <v>101.6</v>
      </c>
      <c r="S29" s="1">
        <v>87.9</v>
      </c>
      <c r="T29" s="1">
        <v>24.7</v>
      </c>
      <c r="U29" s="1">
        <v>18.5</v>
      </c>
    </row>
    <row r="30" spans="1:21">
      <c r="A30" s="1" t="s">
        <v>137</v>
      </c>
      <c r="B30" s="1" t="s">
        <v>138</v>
      </c>
      <c r="C30" s="1">
        <v>1.1000000000000001</v>
      </c>
      <c r="D30" s="1">
        <v>1.2</v>
      </c>
      <c r="E30" s="1">
        <v>1.2</v>
      </c>
      <c r="F30" s="1">
        <v>1.2</v>
      </c>
      <c r="G30" s="1">
        <v>1.1000000000000001</v>
      </c>
      <c r="H30" s="1">
        <v>1</v>
      </c>
      <c r="I30" s="1">
        <v>1.2</v>
      </c>
      <c r="J30" s="1">
        <v>1.4</v>
      </c>
      <c r="K30" s="1">
        <v>1.4</v>
      </c>
      <c r="L30" s="1">
        <v>1.5</v>
      </c>
      <c r="M30" s="1">
        <v>1.7</v>
      </c>
      <c r="N30" s="1">
        <v>2.9</v>
      </c>
      <c r="O30" s="1">
        <v>14.9</v>
      </c>
      <c r="P30" s="1">
        <v>53.1</v>
      </c>
      <c r="Q30" s="1">
        <v>87.2</v>
      </c>
      <c r="R30" s="1">
        <v>99.7</v>
      </c>
      <c r="S30" s="1">
        <v>86.3</v>
      </c>
      <c r="T30" s="1">
        <v>21.5</v>
      </c>
      <c r="U30" s="1">
        <v>14.8</v>
      </c>
    </row>
    <row r="31" spans="1:21">
      <c r="A31" s="1" t="s">
        <v>139</v>
      </c>
      <c r="B31" s="1" t="s">
        <v>140</v>
      </c>
      <c r="C31" s="1">
        <v>0.9</v>
      </c>
      <c r="D31" s="1">
        <v>1</v>
      </c>
      <c r="E31" s="1">
        <v>1.1000000000000001</v>
      </c>
      <c r="F31" s="1">
        <v>1.2</v>
      </c>
      <c r="G31" s="1">
        <v>1.8</v>
      </c>
      <c r="H31" s="1">
        <v>2.8</v>
      </c>
      <c r="I31" s="1">
        <v>2.7</v>
      </c>
      <c r="J31" s="1">
        <v>4.4000000000000004</v>
      </c>
      <c r="K31" s="1">
        <v>3.8</v>
      </c>
      <c r="L31" s="1">
        <v>4.3</v>
      </c>
      <c r="M31" s="1">
        <v>4.5999999999999996</v>
      </c>
      <c r="N31" s="1">
        <v>4.2</v>
      </c>
      <c r="O31" s="1">
        <v>3.7</v>
      </c>
      <c r="P31" s="1">
        <v>2.8</v>
      </c>
      <c r="Q31" s="1">
        <v>2.2999999999999998</v>
      </c>
      <c r="R31" s="1">
        <v>2.2999999999999998</v>
      </c>
      <c r="S31" s="1">
        <v>1.9</v>
      </c>
      <c r="T31" s="1">
        <v>2.8</v>
      </c>
      <c r="U31" s="1">
        <v>3.3</v>
      </c>
    </row>
    <row r="32" spans="1:21">
      <c r="A32" s="1" t="s">
        <v>141</v>
      </c>
      <c r="B32" s="1" t="s">
        <v>142</v>
      </c>
      <c r="C32" s="1">
        <v>7.4</v>
      </c>
      <c r="D32" s="1">
        <v>8.1</v>
      </c>
      <c r="E32" s="1">
        <v>8.5</v>
      </c>
      <c r="F32" s="1">
        <v>8.1</v>
      </c>
      <c r="G32" s="1">
        <v>7.3</v>
      </c>
      <c r="H32" s="1">
        <v>7.6</v>
      </c>
      <c r="I32" s="1">
        <v>7.9</v>
      </c>
      <c r="J32" s="1">
        <v>7.9</v>
      </c>
      <c r="K32" s="1">
        <v>7.9</v>
      </c>
      <c r="L32" s="1">
        <v>8.3000000000000007</v>
      </c>
      <c r="M32" s="1">
        <v>9.1</v>
      </c>
      <c r="N32" s="1">
        <v>8.9</v>
      </c>
      <c r="O32" s="1">
        <v>8.3000000000000007</v>
      </c>
      <c r="P32" s="1">
        <v>7.6</v>
      </c>
      <c r="Q32" s="1">
        <v>6.9</v>
      </c>
      <c r="R32" s="1">
        <v>6.7</v>
      </c>
      <c r="S32" s="1">
        <v>6.9</v>
      </c>
      <c r="T32" s="1">
        <v>7.6</v>
      </c>
      <c r="U32" s="1">
        <v>8.6</v>
      </c>
    </row>
    <row r="33" spans="1:21">
      <c r="A33" s="1" t="s">
        <v>143</v>
      </c>
      <c r="B33" s="1" t="s">
        <v>144</v>
      </c>
      <c r="C33" s="1">
        <v>-1.3</v>
      </c>
      <c r="D33" s="1">
        <v>0.2</v>
      </c>
      <c r="E33" s="1">
        <v>1</v>
      </c>
      <c r="F33" s="1">
        <v>2.6</v>
      </c>
      <c r="G33" s="1">
        <v>1.6</v>
      </c>
      <c r="H33" s="1">
        <v>0.9</v>
      </c>
      <c r="I33" s="1">
        <v>0.4</v>
      </c>
      <c r="J33" s="1">
        <v>0.2</v>
      </c>
      <c r="K33" s="1">
        <v>-0.1</v>
      </c>
      <c r="L33" s="1">
        <v>1.4</v>
      </c>
      <c r="M33" s="1">
        <v>1.1000000000000001</v>
      </c>
      <c r="N33" s="1">
        <v>0</v>
      </c>
      <c r="O33" s="1">
        <v>-0.4</v>
      </c>
      <c r="P33" s="1">
        <v>-2</v>
      </c>
      <c r="Q33" s="1">
        <v>-6.1</v>
      </c>
      <c r="R33" s="1">
        <v>-7.8</v>
      </c>
      <c r="S33" s="1">
        <v>-3.8</v>
      </c>
      <c r="T33" s="1">
        <v>8.1</v>
      </c>
      <c r="U33" s="1">
        <v>10.8</v>
      </c>
    </row>
    <row r="34" spans="1:21" ht="13">
      <c r="A34" s="48" t="s">
        <v>145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1:21">
      <c r="A35" s="44" t="s">
        <v>146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</row>
    <row r="37" spans="1:21">
      <c r="A37" s="1" t="s">
        <v>156</v>
      </c>
    </row>
    <row r="38" spans="1:21">
      <c r="C38" s="1">
        <f>100*(C7/$F7)</f>
        <v>134.04255319148936</v>
      </c>
      <c r="D38" s="18">
        <f t="shared" ref="D38:U38" si="0">100*(D7/$F7)</f>
        <v>122.64437689969606</v>
      </c>
      <c r="E38" s="18">
        <f t="shared" si="0"/>
        <v>114.74164133738603</v>
      </c>
      <c r="F38" s="18">
        <f t="shared" si="0"/>
        <v>100</v>
      </c>
      <c r="G38" s="18">
        <f t="shared" si="0"/>
        <v>98.784194528875375</v>
      </c>
      <c r="H38" s="18">
        <f t="shared" si="0"/>
        <v>109.42249240121582</v>
      </c>
      <c r="I38" s="18">
        <f t="shared" si="0"/>
        <v>119.14893617021278</v>
      </c>
      <c r="J38" s="18">
        <f t="shared" si="0"/>
        <v>134.49848024316108</v>
      </c>
      <c r="K38" s="18">
        <f t="shared" si="0"/>
        <v>141.33738601823708</v>
      </c>
      <c r="L38" s="18">
        <f t="shared" si="0"/>
        <v>136.77811550151978</v>
      </c>
      <c r="M38" s="18">
        <f t="shared" si="0"/>
        <v>147.56838905775075</v>
      </c>
      <c r="N38" s="18">
        <f t="shared" si="0"/>
        <v>160.63829787234042</v>
      </c>
      <c r="O38" s="18">
        <f t="shared" si="0"/>
        <v>189.05775075987842</v>
      </c>
      <c r="P38" s="18">
        <f t="shared" si="0"/>
        <v>224.77203647416414</v>
      </c>
      <c r="Q38" s="18">
        <f t="shared" si="0"/>
        <v>263.06990881458967</v>
      </c>
      <c r="R38" s="18">
        <f t="shared" si="0"/>
        <v>284.04255319148939</v>
      </c>
      <c r="S38" s="18">
        <f t="shared" si="0"/>
        <v>281.306990881459</v>
      </c>
      <c r="T38" s="18">
        <f t="shared" si="0"/>
        <v>248.78419452887539</v>
      </c>
      <c r="U38" s="18">
        <f t="shared" si="0"/>
        <v>246.048632218845</v>
      </c>
    </row>
    <row r="40" spans="1:21">
      <c r="A40" s="1" t="s">
        <v>160</v>
      </c>
    </row>
    <row r="41" spans="1:21">
      <c r="F41" s="1">
        <v>100</v>
      </c>
      <c r="G41" s="1">
        <f>F41*(1+$F5)</f>
        <v>87.152317880794698</v>
      </c>
      <c r="H41" s="18">
        <f t="shared" ref="H41:M41" si="1">G41*(1+$F5)</f>
        <v>75.955265119950866</v>
      </c>
      <c r="I41" s="18">
        <f t="shared" si="1"/>
        <v>66.196774104539955</v>
      </c>
      <c r="J41" s="18">
        <f t="shared" si="1"/>
        <v>57.692022994420249</v>
      </c>
      <c r="K41" s="18">
        <f t="shared" si="1"/>
        <v>50.279935271958308</v>
      </c>
      <c r="L41" s="18">
        <f t="shared" si="1"/>
        <v>43.820129018474923</v>
      </c>
      <c r="M41" s="18">
        <f t="shared" si="1"/>
        <v>38.190258137955624</v>
      </c>
    </row>
  </sheetData>
  <mergeCells count="6">
    <mergeCell ref="A35:U35"/>
    <mergeCell ref="A1:U1"/>
    <mergeCell ref="A2:U2"/>
    <mergeCell ref="A3:U3"/>
    <mergeCell ref="A4:U4"/>
    <mergeCell ref="A34:U34"/>
  </mergeCells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topLeftCell="A8" zoomScale="150" zoomScaleNormal="150" zoomScalePageLayoutView="150" workbookViewId="0">
      <selection activeCell="C28" sqref="C28"/>
    </sheetView>
  </sheetViews>
  <sheetFormatPr baseColWidth="10" defaultColWidth="8.83203125" defaultRowHeight="12" x14ac:dyDescent="0"/>
  <cols>
    <col min="1" max="256" width="20.6640625" style="18" customWidth="1"/>
    <col min="257" max="16384" width="8.83203125" style="18"/>
  </cols>
  <sheetData>
    <row r="1" spans="1:2">
      <c r="A1" s="18" t="s">
        <v>61</v>
      </c>
    </row>
    <row r="2" spans="1:2">
      <c r="A2" s="18" t="s">
        <v>60</v>
      </c>
    </row>
    <row r="3" spans="1:2">
      <c r="A3" s="18" t="s">
        <v>59</v>
      </c>
    </row>
    <row r="4" spans="1:2">
      <c r="A4" s="18" t="s">
        <v>58</v>
      </c>
    </row>
    <row r="5" spans="1:2">
      <c r="A5" s="18" t="s">
        <v>57</v>
      </c>
    </row>
    <row r="6" spans="1:2">
      <c r="A6" s="18" t="s">
        <v>56</v>
      </c>
    </row>
    <row r="8" spans="1:2">
      <c r="A8" s="18" t="s">
        <v>157</v>
      </c>
      <c r="B8" s="18" t="s">
        <v>159</v>
      </c>
    </row>
    <row r="10" spans="1:2">
      <c r="A10" s="18" t="s">
        <v>158</v>
      </c>
    </row>
    <row r="11" spans="1:2">
      <c r="A11" s="18" t="s">
        <v>53</v>
      </c>
      <c r="B11" s="18" t="s">
        <v>157</v>
      </c>
    </row>
    <row r="12" spans="1:2">
      <c r="A12" s="15">
        <v>4750</v>
      </c>
      <c r="B12" s="20">
        <v>9.8829999999999991</v>
      </c>
    </row>
    <row r="13" spans="1:2">
      <c r="A13" s="15">
        <v>5115</v>
      </c>
      <c r="B13" s="20">
        <v>10.016999999999999</v>
      </c>
    </row>
    <row r="14" spans="1:2">
      <c r="A14" s="15">
        <v>5480</v>
      </c>
      <c r="B14" s="20">
        <v>10.108000000000001</v>
      </c>
    </row>
    <row r="15" spans="1:2">
      <c r="A15" s="15">
        <v>5845</v>
      </c>
      <c r="B15" s="20">
        <v>10.882999999999999</v>
      </c>
    </row>
    <row r="16" spans="1:2">
      <c r="A16" s="15">
        <v>6211</v>
      </c>
      <c r="B16" s="20">
        <v>12.824999999999999</v>
      </c>
    </row>
    <row r="17" spans="1:3">
      <c r="A17" s="15">
        <v>6576</v>
      </c>
      <c r="B17" s="20">
        <v>15.042</v>
      </c>
    </row>
    <row r="18" spans="1:3">
      <c r="A18" s="15">
        <v>6941</v>
      </c>
      <c r="B18" s="20">
        <v>17.332999999999998</v>
      </c>
    </row>
    <row r="19" spans="1:3">
      <c r="A19" s="15">
        <v>7306</v>
      </c>
      <c r="B19" s="20">
        <v>20.042000000000002</v>
      </c>
    </row>
    <row r="20" spans="1:3">
      <c r="A20" s="15">
        <v>7672</v>
      </c>
      <c r="B20" s="20">
        <v>17.850000000000001</v>
      </c>
    </row>
    <row r="21" spans="1:3">
      <c r="A21" s="15">
        <v>8037</v>
      </c>
      <c r="B21" s="20">
        <v>16.75</v>
      </c>
    </row>
    <row r="22" spans="1:3">
      <c r="A22" s="15">
        <v>8402</v>
      </c>
      <c r="B22" s="20">
        <v>17.05</v>
      </c>
    </row>
    <row r="23" spans="1:3">
      <c r="A23" s="15">
        <v>8767</v>
      </c>
      <c r="B23" s="20">
        <v>17.125</v>
      </c>
    </row>
    <row r="24" spans="1:3">
      <c r="A24" s="15">
        <v>9133</v>
      </c>
      <c r="B24" s="20">
        <v>17.542000000000002</v>
      </c>
    </row>
    <row r="25" spans="1:3">
      <c r="A25" s="15">
        <v>9498</v>
      </c>
      <c r="B25" s="20">
        <v>17.7</v>
      </c>
    </row>
    <row r="26" spans="1:3">
      <c r="A26" s="15">
        <v>9863</v>
      </c>
      <c r="B26" s="20">
        <v>17.358000000000001</v>
      </c>
    </row>
    <row r="27" spans="1:3">
      <c r="A27" s="15">
        <v>10228</v>
      </c>
      <c r="B27" s="20">
        <v>17.158000000000001</v>
      </c>
    </row>
    <row r="28" spans="1:3">
      <c r="A28" s="15">
        <v>10594</v>
      </c>
      <c r="B28" s="20">
        <v>17.158000000000001</v>
      </c>
      <c r="C28" s="30">
        <f>(B28/B20)^(1/8)-1</f>
        <v>-4.930177963318072E-3</v>
      </c>
    </row>
    <row r="29" spans="1:3">
      <c r="A29" s="15">
        <v>10959</v>
      </c>
      <c r="B29" s="20">
        <v>16.7</v>
      </c>
    </row>
    <row r="30" spans="1:3">
      <c r="A30" s="15">
        <v>11324</v>
      </c>
      <c r="B30" s="20">
        <v>15.208</v>
      </c>
    </row>
    <row r="31" spans="1:3">
      <c r="A31" s="15">
        <v>11689</v>
      </c>
      <c r="B31" s="20">
        <v>13.641999999999999</v>
      </c>
      <c r="C31" s="21">
        <f>B31/B30-1</f>
        <v>-0.10297211993687538</v>
      </c>
    </row>
    <row r="32" spans="1:3">
      <c r="A32" s="15">
        <v>12055</v>
      </c>
      <c r="B32" s="20">
        <v>12.933</v>
      </c>
      <c r="C32" s="21">
        <f>B32/B31-1</f>
        <v>-5.1971851634657673E-2</v>
      </c>
    </row>
    <row r="33" spans="1:4">
      <c r="A33" s="15">
        <v>12420</v>
      </c>
      <c r="B33" s="20">
        <v>13.382999999999999</v>
      </c>
      <c r="C33" s="21">
        <f>B33/B32-1</f>
        <v>3.4794711203896878E-2</v>
      </c>
    </row>
    <row r="34" spans="1:4">
      <c r="A34" s="15">
        <v>12785</v>
      </c>
      <c r="B34" s="20">
        <v>13.725</v>
      </c>
      <c r="C34" s="21">
        <f t="shared" ref="C34:C38" si="0">B34/B33-1</f>
        <v>2.5554808338937418E-2</v>
      </c>
    </row>
    <row r="35" spans="1:4">
      <c r="A35" s="15">
        <v>13150</v>
      </c>
      <c r="B35" s="20">
        <v>13.867000000000001</v>
      </c>
      <c r="C35" s="21">
        <f t="shared" si="0"/>
        <v>1.0346083788706828E-2</v>
      </c>
    </row>
    <row r="36" spans="1:4">
      <c r="A36" s="15">
        <v>13516</v>
      </c>
      <c r="B36" s="20">
        <v>14.382999999999999</v>
      </c>
      <c r="C36" s="21">
        <f t="shared" si="0"/>
        <v>3.7210643974904256E-2</v>
      </c>
      <c r="D36" s="22"/>
    </row>
    <row r="37" spans="1:4">
      <c r="A37" s="15">
        <v>13881</v>
      </c>
      <c r="B37" s="20">
        <v>14.092000000000001</v>
      </c>
      <c r="C37" s="21">
        <f t="shared" si="0"/>
        <v>-2.023221859139257E-2</v>
      </c>
    </row>
    <row r="38" spans="1:4">
      <c r="A38" s="15">
        <v>14246</v>
      </c>
      <c r="B38" s="20">
        <v>13.907999999999999</v>
      </c>
      <c r="C38" s="21">
        <f t="shared" si="0"/>
        <v>-1.3057053647459571E-2</v>
      </c>
      <c r="D38" s="22"/>
    </row>
    <row r="39" spans="1:4">
      <c r="A39" s="15">
        <v>14611</v>
      </c>
      <c r="B39" s="20">
        <v>14.007999999999999</v>
      </c>
    </row>
    <row r="40" spans="1:4">
      <c r="A40" s="15">
        <v>14977</v>
      </c>
      <c r="B40" s="20">
        <v>14.725</v>
      </c>
    </row>
    <row r="41" spans="1:4">
      <c r="A41" s="15">
        <v>15342</v>
      </c>
      <c r="B41" s="20">
        <v>16.332999999999998</v>
      </c>
    </row>
    <row r="42" spans="1:4">
      <c r="A42" s="15">
        <v>15707</v>
      </c>
      <c r="B42" s="20">
        <v>17.308</v>
      </c>
    </row>
    <row r="43" spans="1:4">
      <c r="A43" s="15">
        <v>16072</v>
      </c>
      <c r="B43" s="20">
        <v>17.591999999999999</v>
      </c>
    </row>
    <row r="44" spans="1:4">
      <c r="A44" s="15">
        <v>16438</v>
      </c>
      <c r="B44" s="20">
        <v>17.992000000000001</v>
      </c>
    </row>
    <row r="45" spans="1:4">
      <c r="A45" s="15">
        <v>16803</v>
      </c>
      <c r="B45" s="20">
        <v>19.516999999999999</v>
      </c>
    </row>
    <row r="46" spans="1:4">
      <c r="A46" s="15">
        <v>17168</v>
      </c>
      <c r="B46" s="20">
        <v>22.324999999999999</v>
      </c>
    </row>
    <row r="47" spans="1:4">
      <c r="A47" s="15">
        <v>17533</v>
      </c>
      <c r="B47" s="20">
        <v>24.042000000000002</v>
      </c>
    </row>
    <row r="48" spans="1:4">
      <c r="A48" s="15">
        <v>17899</v>
      </c>
      <c r="B48" s="20">
        <v>23.808</v>
      </c>
    </row>
    <row r="49" spans="1:2">
      <c r="A49" s="15">
        <v>18264</v>
      </c>
      <c r="B49" s="20">
        <v>24.067</v>
      </c>
    </row>
    <row r="50" spans="1:2">
      <c r="A50" s="15">
        <v>18629</v>
      </c>
      <c r="B50" s="20">
        <v>25.957999999999998</v>
      </c>
    </row>
    <row r="51" spans="1:2">
      <c r="A51" s="15">
        <v>18994</v>
      </c>
      <c r="B51" s="20">
        <v>26.55</v>
      </c>
    </row>
    <row r="52" spans="1:2">
      <c r="A52" s="15">
        <v>19360</v>
      </c>
      <c r="B52" s="20">
        <v>26.766999999999999</v>
      </c>
    </row>
    <row r="53" spans="1:2">
      <c r="A53" s="15">
        <v>19725</v>
      </c>
      <c r="B53" s="20">
        <v>26.85</v>
      </c>
    </row>
    <row r="54" spans="1:2">
      <c r="A54" s="15">
        <v>20090</v>
      </c>
      <c r="B54" s="20">
        <v>26.774999999999999</v>
      </c>
    </row>
    <row r="55" spans="1:2">
      <c r="A55" s="15">
        <v>20455</v>
      </c>
      <c r="B55" s="20">
        <v>27.183</v>
      </c>
    </row>
    <row r="56" spans="1:2">
      <c r="A56" s="15">
        <v>20821</v>
      </c>
      <c r="B56" s="20">
        <v>28.091999999999999</v>
      </c>
    </row>
    <row r="57" spans="1:2">
      <c r="A57" s="15">
        <v>21186</v>
      </c>
      <c r="B57" s="20">
        <v>28.858000000000001</v>
      </c>
    </row>
    <row r="58" spans="1:2">
      <c r="A58" s="15">
        <v>21551</v>
      </c>
      <c r="B58" s="20">
        <v>29.15</v>
      </c>
    </row>
    <row r="59" spans="1:2">
      <c r="A59" s="15">
        <v>21916</v>
      </c>
      <c r="B59" s="20">
        <v>29.574999999999999</v>
      </c>
    </row>
    <row r="60" spans="1:2">
      <c r="A60" s="15">
        <v>22282</v>
      </c>
      <c r="B60" s="20">
        <v>29.891999999999999</v>
      </c>
    </row>
    <row r="61" spans="1:2">
      <c r="A61" s="15">
        <v>22647</v>
      </c>
      <c r="B61" s="20">
        <v>30.25</v>
      </c>
    </row>
    <row r="62" spans="1:2">
      <c r="A62" s="15">
        <v>23012</v>
      </c>
      <c r="B62" s="20">
        <v>30.625</v>
      </c>
    </row>
    <row r="63" spans="1:2">
      <c r="A63" s="15">
        <v>23377</v>
      </c>
      <c r="B63" s="20">
        <v>31.016999999999999</v>
      </c>
    </row>
    <row r="64" spans="1:2">
      <c r="A64" s="15">
        <v>23743</v>
      </c>
      <c r="B64" s="20">
        <v>31.507999999999999</v>
      </c>
    </row>
    <row r="65" spans="1:2">
      <c r="A65" s="15">
        <v>24108</v>
      </c>
      <c r="B65" s="20">
        <v>32.457999999999998</v>
      </c>
    </row>
    <row r="66" spans="1:2">
      <c r="A66" s="15">
        <v>24473</v>
      </c>
      <c r="B66" s="20">
        <v>33.357999999999997</v>
      </c>
    </row>
    <row r="67" spans="1:2">
      <c r="A67" s="15">
        <v>24838</v>
      </c>
      <c r="B67" s="20">
        <v>34.783000000000001</v>
      </c>
    </row>
    <row r="68" spans="1:2">
      <c r="A68" s="15">
        <v>25204</v>
      </c>
      <c r="B68" s="20">
        <v>36.683</v>
      </c>
    </row>
    <row r="69" spans="1:2">
      <c r="A69" s="15">
        <v>25569</v>
      </c>
      <c r="B69" s="20">
        <v>38.825000000000003</v>
      </c>
    </row>
    <row r="70" spans="1:2">
      <c r="A70" s="15">
        <v>25934</v>
      </c>
      <c r="B70" s="20">
        <v>40.491999999999997</v>
      </c>
    </row>
    <row r="71" spans="1:2">
      <c r="A71" s="15">
        <v>26299</v>
      </c>
      <c r="B71" s="20">
        <v>41.817</v>
      </c>
    </row>
    <row r="72" spans="1:2">
      <c r="A72" s="15">
        <v>26665</v>
      </c>
      <c r="B72" s="20">
        <v>44.4</v>
      </c>
    </row>
    <row r="73" spans="1:2">
      <c r="A73" s="15">
        <v>27030</v>
      </c>
      <c r="B73" s="20">
        <v>49.308</v>
      </c>
    </row>
    <row r="74" spans="1:2">
      <c r="A74" s="15">
        <v>27395</v>
      </c>
      <c r="B74" s="20">
        <v>53.817</v>
      </c>
    </row>
    <row r="75" spans="1:2">
      <c r="A75" s="15">
        <v>27760</v>
      </c>
      <c r="B75" s="20">
        <v>56.908000000000001</v>
      </c>
    </row>
    <row r="76" spans="1:2">
      <c r="A76" s="15">
        <v>28126</v>
      </c>
      <c r="B76" s="20">
        <v>60.607999999999997</v>
      </c>
    </row>
    <row r="77" spans="1:2">
      <c r="A77" s="15">
        <v>28491</v>
      </c>
      <c r="B77" s="20">
        <v>65.233000000000004</v>
      </c>
    </row>
    <row r="78" spans="1:2">
      <c r="A78" s="15">
        <v>28856</v>
      </c>
      <c r="B78" s="20">
        <v>72.575000000000003</v>
      </c>
    </row>
    <row r="79" spans="1:2">
      <c r="A79" s="15">
        <v>29221</v>
      </c>
      <c r="B79" s="20">
        <v>82.408000000000001</v>
      </c>
    </row>
    <row r="80" spans="1:2">
      <c r="A80" s="15">
        <v>29587</v>
      </c>
      <c r="B80" s="20">
        <v>90.924999999999997</v>
      </c>
    </row>
    <row r="81" spans="1:2">
      <c r="A81" s="15">
        <v>29952</v>
      </c>
      <c r="B81" s="20">
        <v>96.5</v>
      </c>
    </row>
    <row r="82" spans="1:2">
      <c r="A82" s="15">
        <v>30317</v>
      </c>
      <c r="B82" s="20">
        <v>99.6</v>
      </c>
    </row>
    <row r="83" spans="1:2">
      <c r="A83" s="15">
        <v>30682</v>
      </c>
      <c r="B83" s="20">
        <v>103.883</v>
      </c>
    </row>
    <row r="84" spans="1:2">
      <c r="A84" s="15">
        <v>31048</v>
      </c>
      <c r="B84" s="20">
        <v>107.56699999999999</v>
      </c>
    </row>
    <row r="85" spans="1:2">
      <c r="A85" s="15">
        <v>31413</v>
      </c>
      <c r="B85" s="20">
        <v>109.608</v>
      </c>
    </row>
    <row r="86" spans="1:2">
      <c r="A86" s="15">
        <v>31778</v>
      </c>
      <c r="B86" s="20">
        <v>113.625</v>
      </c>
    </row>
    <row r="87" spans="1:2">
      <c r="A87" s="15">
        <v>32143</v>
      </c>
      <c r="B87" s="20">
        <v>118.258</v>
      </c>
    </row>
    <row r="88" spans="1:2">
      <c r="A88" s="15">
        <v>32509</v>
      </c>
      <c r="B88" s="20">
        <v>123.967</v>
      </c>
    </row>
    <row r="89" spans="1:2">
      <c r="A89" s="15">
        <v>32874</v>
      </c>
      <c r="B89" s="20">
        <v>130.65799999999999</v>
      </c>
    </row>
    <row r="90" spans="1:2">
      <c r="A90" s="15">
        <v>33239</v>
      </c>
      <c r="B90" s="20">
        <v>136.19200000000001</v>
      </c>
    </row>
    <row r="91" spans="1:2">
      <c r="A91" s="15">
        <v>33604</v>
      </c>
      <c r="B91" s="20">
        <v>140.31700000000001</v>
      </c>
    </row>
    <row r="92" spans="1:2">
      <c r="A92" s="15">
        <v>33970</v>
      </c>
      <c r="B92" s="20">
        <v>144.458</v>
      </c>
    </row>
    <row r="93" spans="1:2">
      <c r="A93" s="15">
        <v>34335</v>
      </c>
      <c r="B93" s="20">
        <v>148.22499999999999</v>
      </c>
    </row>
    <row r="94" spans="1:2">
      <c r="A94" s="15">
        <v>34700</v>
      </c>
      <c r="B94" s="20">
        <v>152.38300000000001</v>
      </c>
    </row>
    <row r="95" spans="1:2">
      <c r="A95" s="15">
        <v>35065</v>
      </c>
      <c r="B95" s="20">
        <v>156.85</v>
      </c>
    </row>
    <row r="96" spans="1:2">
      <c r="A96" s="15">
        <v>35431</v>
      </c>
      <c r="B96" s="20">
        <v>160.517</v>
      </c>
    </row>
    <row r="97" spans="1:2">
      <c r="A97" s="15">
        <v>35796</v>
      </c>
      <c r="B97" s="20">
        <v>163.00800000000001</v>
      </c>
    </row>
    <row r="98" spans="1:2">
      <c r="A98" s="15">
        <v>36161</v>
      </c>
      <c r="B98" s="20">
        <v>166.57499999999999</v>
      </c>
    </row>
    <row r="99" spans="1:2">
      <c r="A99" s="15">
        <v>36526</v>
      </c>
      <c r="B99" s="20">
        <v>172.2</v>
      </c>
    </row>
    <row r="100" spans="1:2">
      <c r="A100" s="15">
        <v>36892</v>
      </c>
      <c r="B100" s="20">
        <v>177.06700000000001</v>
      </c>
    </row>
    <row r="101" spans="1:2">
      <c r="A101" s="15">
        <v>37257</v>
      </c>
      <c r="B101" s="20">
        <v>179.875</v>
      </c>
    </row>
    <row r="102" spans="1:2">
      <c r="A102" s="15">
        <v>37622</v>
      </c>
      <c r="B102" s="20">
        <v>183.958</v>
      </c>
    </row>
    <row r="103" spans="1:2">
      <c r="A103" s="15">
        <v>37987</v>
      </c>
      <c r="B103" s="20">
        <v>188.88300000000001</v>
      </c>
    </row>
    <row r="104" spans="1:2">
      <c r="A104" s="15">
        <v>38353</v>
      </c>
      <c r="B104" s="20">
        <v>195.292</v>
      </c>
    </row>
    <row r="105" spans="1:2">
      <c r="A105" s="15">
        <v>38718</v>
      </c>
      <c r="B105" s="20">
        <v>201.59200000000001</v>
      </c>
    </row>
    <row r="106" spans="1:2">
      <c r="A106" s="15">
        <v>39083</v>
      </c>
      <c r="B106" s="20">
        <v>207.34200000000001</v>
      </c>
    </row>
    <row r="107" spans="1:2">
      <c r="A107" s="15">
        <v>39448</v>
      </c>
      <c r="B107" s="20">
        <v>215.303</v>
      </c>
    </row>
    <row r="108" spans="1:2">
      <c r="A108" s="15">
        <v>39814</v>
      </c>
      <c r="B108" s="20">
        <v>214.53700000000001</v>
      </c>
    </row>
    <row r="109" spans="1:2">
      <c r="A109" s="15">
        <v>40179</v>
      </c>
      <c r="B109" s="20">
        <v>218.05600000000001</v>
      </c>
    </row>
    <row r="110" spans="1:2">
      <c r="A110" s="15">
        <v>40544</v>
      </c>
      <c r="B110" s="20">
        <v>224.93899999999999</v>
      </c>
    </row>
    <row r="111" spans="1:2">
      <c r="A111" s="15">
        <v>40909</v>
      </c>
      <c r="B111" s="20">
        <v>229.59399999999999</v>
      </c>
    </row>
    <row r="112" spans="1:2">
      <c r="A112" s="15">
        <v>41275</v>
      </c>
      <c r="B112" s="19" t="e">
        <f>NA()</f>
        <v>#N/A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dr comparison only</vt:lpstr>
      <vt:lpstr>sheet1 (2)</vt:lpstr>
      <vt:lpstr>old spreadsheet</vt:lpstr>
      <vt:lpstr>Annual GDP</vt:lpstr>
      <vt:lpstr>nominal rate</vt:lpstr>
      <vt:lpstr>alternative nominal rate</vt:lpstr>
      <vt:lpstr>NIPA 1.1.6A</vt:lpstr>
      <vt:lpstr>cpi</vt:lpstr>
    </vt:vector>
  </TitlesOfParts>
  <Company>Ford School of Public Policy, 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Hausman</dc:creator>
  <cp:lastModifiedBy>Joshua Hausman</cp:lastModifiedBy>
  <dcterms:created xsi:type="dcterms:W3CDTF">2014-01-10T19:39:10Z</dcterms:created>
  <dcterms:modified xsi:type="dcterms:W3CDTF">2014-04-22T17:56:35Z</dcterms:modified>
</cp:coreProperties>
</file>