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0" windowHeight="12220"/>
  </bookViews>
  <sheets>
    <sheet name="From Acemoglu and Autor" sheetId="1" r:id="rId1"/>
    <sheet name="Chart - Figure 9" sheetId="5" r:id="rId2"/>
    <sheet name="Chart - KS complementarity" sheetId="4" r:id="rId3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3" i="1"/>
  <c r="A2" i="1"/>
  <c r="N50" i="1" l="1"/>
  <c r="K50" i="1"/>
  <c r="M49" i="1"/>
  <c r="L49" i="1"/>
  <c r="C49" i="1"/>
  <c r="D49" i="1"/>
  <c r="E49" i="1"/>
  <c r="F49" i="1"/>
  <c r="G49" i="1"/>
  <c r="H49" i="1"/>
  <c r="I49" i="1"/>
  <c r="J49" i="1"/>
  <c r="K49" i="1"/>
  <c r="N49" i="1"/>
  <c r="B49" i="1"/>
  <c r="N4" i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2" i="1"/>
  <c r="M2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" i="1"/>
  <c r="N3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3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2" i="1"/>
  <c r="L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2" i="1"/>
</calcChain>
</file>

<file path=xl/comments1.xml><?xml version="1.0" encoding="utf-8"?>
<comments xmlns="http://schemas.openxmlformats.org/spreadsheetml/2006/main">
  <authors>
    <author xml:space="preserve">Mike ELSBY </author>
  </authors>
  <commentList>
    <comment ref="G1" authorId="0">
      <text>
        <r>
          <rPr>
            <b/>
            <sz val="9"/>
            <color indexed="81"/>
            <rFont val="Tahoma"/>
            <family val="2"/>
          </rPr>
          <t>Mike ELSBY :</t>
        </r>
        <r>
          <rPr>
            <sz val="9"/>
            <color indexed="81"/>
            <rFont val="Tahoma"/>
            <family val="2"/>
          </rPr>
          <t xml:space="preserve">
Taken from Krusell, Ohanian, Rios-Rull and Violante (2000), Table 2.</t>
        </r>
      </text>
    </comment>
    <comment ref="N2" authorId="0">
      <text>
        <r>
          <rPr>
            <b/>
            <sz val="9"/>
            <color indexed="81"/>
            <rFont val="Tahoma"/>
            <family val="2"/>
          </rPr>
          <t>Mike ELSBY :</t>
        </r>
        <r>
          <rPr>
            <sz val="9"/>
            <color indexed="81"/>
            <rFont val="Tahoma"/>
            <family val="2"/>
          </rPr>
          <t xml:space="preserve">
Normalization.</t>
        </r>
      </text>
    </comment>
  </commentList>
</comments>
</file>

<file path=xl/sharedStrings.xml><?xml version="1.0" encoding="utf-8"?>
<sst xmlns="http://schemas.openxmlformats.org/spreadsheetml/2006/main" count="16" uniqueCount="16">
  <si>
    <t>Composition Adjusted College/High-School Log Weekly Wage Ratio</t>
  </si>
  <si>
    <t>College/High-School Log Relative Supply</t>
  </si>
  <si>
    <t>Coeff on dlnk</t>
  </si>
  <si>
    <t>Coeff on dlns</t>
  </si>
  <si>
    <t>dlns</t>
  </si>
  <si>
    <r>
      <t>dln</t>
    </r>
    <r>
      <rPr>
        <sz val="11"/>
        <color theme="1"/>
        <rFont val="Calibri"/>
        <family val="2"/>
      </rPr>
      <t>λ due to dlns</t>
    </r>
  </si>
  <si>
    <r>
      <rPr>
        <sz val="11"/>
        <color theme="1"/>
        <rFont val="Calibri"/>
        <family val="2"/>
      </rPr>
      <t>ρ</t>
    </r>
    <r>
      <rPr>
        <vertAlign val="subscript"/>
        <sz val="11"/>
        <color theme="1"/>
        <rFont val="Calibri"/>
        <family val="2"/>
        <scheme val="minor"/>
      </rPr>
      <t>ks</t>
    </r>
    <r>
      <rPr>
        <sz val="11"/>
        <color theme="1"/>
        <rFont val="Calibri"/>
        <family val="2"/>
        <scheme val="minor"/>
      </rPr>
      <t xml:space="preserve"> (KORV)</t>
    </r>
  </si>
  <si>
    <r>
      <rPr>
        <sz val="11"/>
        <color theme="1"/>
        <rFont val="Calibri"/>
        <family val="2"/>
      </rPr>
      <t>ρ</t>
    </r>
    <r>
      <rPr>
        <vertAlign val="subscript"/>
        <sz val="11"/>
        <color theme="1"/>
        <rFont val="Calibri"/>
        <family val="2"/>
        <scheme val="minor"/>
      </rPr>
      <t>ku</t>
    </r>
    <r>
      <rPr>
        <sz val="11"/>
        <color theme="1"/>
        <rFont val="Calibri"/>
        <family val="2"/>
        <scheme val="minor"/>
      </rPr>
      <t xml:space="preserve"> (KORV)</t>
    </r>
  </si>
  <si>
    <r>
      <t>w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U</t>
    </r>
  </si>
  <si>
    <r>
      <t xml:space="preserve">Skill share of labor income, </t>
    </r>
    <r>
      <rPr>
        <sz val="11"/>
        <color theme="1"/>
        <rFont val="Calibri"/>
        <family val="2"/>
      </rPr>
      <t>ω</t>
    </r>
    <r>
      <rPr>
        <vertAlign val="subscript"/>
        <sz val="11"/>
        <color theme="1"/>
        <rFont val="Calibri"/>
        <family val="2"/>
      </rPr>
      <t>s</t>
    </r>
  </si>
  <si>
    <t>s/(1-s)</t>
  </si>
  <si>
    <t>AVERAGE</t>
  </si>
  <si>
    <r>
      <t>ln(s</t>
    </r>
    <r>
      <rPr>
        <vertAlign val="subscript"/>
        <sz val="11"/>
        <color theme="1"/>
        <rFont val="Calibri"/>
        <family val="2"/>
        <scheme val="minor"/>
      </rPr>
      <t>2008</t>
    </r>
    <r>
      <rPr>
        <sz val="11"/>
        <color theme="1"/>
        <rFont val="Calibri"/>
        <family val="2"/>
        <scheme val="minor"/>
      </rPr>
      <t>/s</t>
    </r>
    <r>
      <rPr>
        <vertAlign val="subscript"/>
        <sz val="11"/>
        <color theme="1"/>
        <rFont val="Calibri"/>
        <family val="2"/>
        <scheme val="minor"/>
      </rPr>
      <t>1963</t>
    </r>
    <r>
      <rPr>
        <sz val="11"/>
        <color theme="1"/>
        <rFont val="Calibri"/>
        <family val="2"/>
        <scheme val="minor"/>
      </rPr>
      <t>)</t>
    </r>
  </si>
  <si>
    <r>
      <t>ln(</t>
    </r>
    <r>
      <rPr>
        <sz val="11"/>
        <color theme="1"/>
        <rFont val="Calibri"/>
        <family val="2"/>
      </rPr>
      <t>λ</t>
    </r>
    <r>
      <rPr>
        <vertAlign val="subscript"/>
        <sz val="11"/>
        <color theme="1"/>
        <rFont val="Calibri"/>
        <family val="2"/>
        <scheme val="minor"/>
      </rPr>
      <t>2008</t>
    </r>
    <r>
      <rPr>
        <sz val="11"/>
        <color theme="1"/>
        <rFont val="Calibri"/>
        <family val="2"/>
        <scheme val="minor"/>
      </rPr>
      <t>/λ</t>
    </r>
    <r>
      <rPr>
        <vertAlign val="subscript"/>
        <sz val="11"/>
        <color theme="1"/>
        <rFont val="Calibri"/>
        <family val="2"/>
        <scheme val="minor"/>
      </rPr>
      <t>1963</t>
    </r>
    <r>
      <rPr>
        <sz val="11"/>
        <color theme="1"/>
        <rFont val="Calibri"/>
        <family val="2"/>
        <scheme val="minor"/>
      </rPr>
      <t>)</t>
    </r>
  </si>
  <si>
    <t>Skill share of labor, s</t>
  </si>
  <si>
    <r>
      <t xml:space="preserve">Implied path of labor share, </t>
    </r>
    <r>
      <rPr>
        <sz val="11"/>
        <color theme="1"/>
        <rFont val="Calibri"/>
        <family val="2"/>
      </rPr>
      <t>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</si>
</sst>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5003965256959821E-2"/>
          <c:y val="4.9827636650426776E-2"/>
          <c:w val="0.96999206948608041"/>
          <c:h val="0.95017236334957322"/>
        </c:manualLayout>
      </c:layout>
      <c:lineChart>
        <c:grouping val="standard"/>
        <c:varyColors val="0"/>
        <c:ser>
          <c:idx val="0"/>
          <c:order val="0"/>
          <c:tx>
            <c:strRef>
              <c:f>'From Acemoglu and Autor'!$N$1</c:f>
              <c:strCache>
                <c:ptCount val="1"/>
                <c:pt idx="0">
                  <c:v>Implied path of labor share, λ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'From Acemoglu and Autor'!$A$2:$A$47</c:f>
              <c:numCache>
                <c:formatCode>yyyy</c:formatCode>
                <c:ptCount val="46"/>
                <c:pt idx="0">
                  <c:v>23163</c:v>
                </c:pt>
                <c:pt idx="1">
                  <c:v>23529</c:v>
                </c:pt>
                <c:pt idx="2">
                  <c:v>23894</c:v>
                </c:pt>
                <c:pt idx="3">
                  <c:v>24259</c:v>
                </c:pt>
                <c:pt idx="4">
                  <c:v>24624</c:v>
                </c:pt>
                <c:pt idx="5">
                  <c:v>24990</c:v>
                </c:pt>
                <c:pt idx="6">
                  <c:v>25355</c:v>
                </c:pt>
                <c:pt idx="7">
                  <c:v>25720</c:v>
                </c:pt>
                <c:pt idx="8">
                  <c:v>26085</c:v>
                </c:pt>
                <c:pt idx="9">
                  <c:v>26451</c:v>
                </c:pt>
                <c:pt idx="10">
                  <c:v>26816</c:v>
                </c:pt>
                <c:pt idx="11">
                  <c:v>27181</c:v>
                </c:pt>
                <c:pt idx="12">
                  <c:v>27546</c:v>
                </c:pt>
                <c:pt idx="13">
                  <c:v>27912</c:v>
                </c:pt>
                <c:pt idx="14">
                  <c:v>28277</c:v>
                </c:pt>
                <c:pt idx="15">
                  <c:v>28642</c:v>
                </c:pt>
                <c:pt idx="16">
                  <c:v>29007</c:v>
                </c:pt>
                <c:pt idx="17">
                  <c:v>29373</c:v>
                </c:pt>
                <c:pt idx="18">
                  <c:v>29738</c:v>
                </c:pt>
                <c:pt idx="19">
                  <c:v>30103</c:v>
                </c:pt>
                <c:pt idx="20">
                  <c:v>30468</c:v>
                </c:pt>
                <c:pt idx="21">
                  <c:v>30834</c:v>
                </c:pt>
                <c:pt idx="22">
                  <c:v>31199</c:v>
                </c:pt>
                <c:pt idx="23">
                  <c:v>31564</c:v>
                </c:pt>
                <c:pt idx="24">
                  <c:v>31929</c:v>
                </c:pt>
                <c:pt idx="25">
                  <c:v>32295</c:v>
                </c:pt>
                <c:pt idx="26">
                  <c:v>32660</c:v>
                </c:pt>
                <c:pt idx="27">
                  <c:v>33025</c:v>
                </c:pt>
                <c:pt idx="28">
                  <c:v>33390</c:v>
                </c:pt>
                <c:pt idx="29">
                  <c:v>33756</c:v>
                </c:pt>
                <c:pt idx="30">
                  <c:v>34121</c:v>
                </c:pt>
                <c:pt idx="31">
                  <c:v>34486</c:v>
                </c:pt>
                <c:pt idx="32">
                  <c:v>34851</c:v>
                </c:pt>
                <c:pt idx="33">
                  <c:v>35217</c:v>
                </c:pt>
                <c:pt idx="34">
                  <c:v>35582</c:v>
                </c:pt>
                <c:pt idx="35">
                  <c:v>35947</c:v>
                </c:pt>
                <c:pt idx="36">
                  <c:v>36312</c:v>
                </c:pt>
                <c:pt idx="37">
                  <c:v>36678</c:v>
                </c:pt>
                <c:pt idx="38">
                  <c:v>37043</c:v>
                </c:pt>
                <c:pt idx="39">
                  <c:v>37408</c:v>
                </c:pt>
                <c:pt idx="40">
                  <c:v>37773</c:v>
                </c:pt>
                <c:pt idx="41">
                  <c:v>38139</c:v>
                </c:pt>
                <c:pt idx="42">
                  <c:v>38504</c:v>
                </c:pt>
                <c:pt idx="43">
                  <c:v>38869</c:v>
                </c:pt>
                <c:pt idx="44">
                  <c:v>39234</c:v>
                </c:pt>
                <c:pt idx="45">
                  <c:v>39600</c:v>
                </c:pt>
              </c:numCache>
            </c:numRef>
          </c:cat>
          <c:val>
            <c:numRef>
              <c:f>'From Acemoglu and Autor'!$N$2:$N$47</c:f>
              <c:numCache>
                <c:formatCode>General</c:formatCode>
                <c:ptCount val="46"/>
                <c:pt idx="0">
                  <c:v>0.64</c:v>
                </c:pt>
                <c:pt idx="1">
                  <c:v>0.63759207092126025</c:v>
                </c:pt>
                <c:pt idx="2">
                  <c:v>0.63738011614376544</c:v>
                </c:pt>
                <c:pt idx="3">
                  <c:v>0.63578112752479132</c:v>
                </c:pt>
                <c:pt idx="4">
                  <c:v>0.63338340039583907</c:v>
                </c:pt>
                <c:pt idx="5">
                  <c:v>0.63282702496029974</c:v>
                </c:pt>
                <c:pt idx="6">
                  <c:v>0.63055929085255025</c:v>
                </c:pt>
                <c:pt idx="7">
                  <c:v>0.62708336362313077</c:v>
                </c:pt>
                <c:pt idx="8">
                  <c:v>0.62539259640853029</c:v>
                </c:pt>
                <c:pt idx="9">
                  <c:v>0.62250503401938206</c:v>
                </c:pt>
                <c:pt idx="10">
                  <c:v>0.61972314828396047</c:v>
                </c:pt>
                <c:pt idx="11">
                  <c:v>0.61620269883717738</c:v>
                </c:pt>
                <c:pt idx="12">
                  <c:v>0.61136021622108594</c:v>
                </c:pt>
                <c:pt idx="13">
                  <c:v>0.60950061379910692</c:v>
                </c:pt>
                <c:pt idx="14">
                  <c:v>0.60812256104929241</c:v>
                </c:pt>
                <c:pt idx="15">
                  <c:v>0.6056484939090826</c:v>
                </c:pt>
                <c:pt idx="16">
                  <c:v>0.60393393859707656</c:v>
                </c:pt>
                <c:pt idx="17">
                  <c:v>0.602074739991736</c:v>
                </c:pt>
                <c:pt idx="18">
                  <c:v>0.59964086122553195</c:v>
                </c:pt>
                <c:pt idx="19">
                  <c:v>0.59435670682751596</c:v>
                </c:pt>
                <c:pt idx="20">
                  <c:v>0.59314015933188546</c:v>
                </c:pt>
                <c:pt idx="21">
                  <c:v>0.59275672648231859</c:v>
                </c:pt>
                <c:pt idx="22">
                  <c:v>0.5921381440975797</c:v>
                </c:pt>
                <c:pt idx="23">
                  <c:v>0.59074117932285608</c:v>
                </c:pt>
                <c:pt idx="24">
                  <c:v>0.59039634994897661</c:v>
                </c:pt>
                <c:pt idx="25">
                  <c:v>0.58808389194161081</c:v>
                </c:pt>
                <c:pt idx="26">
                  <c:v>0.58783963818103879</c:v>
                </c:pt>
                <c:pt idx="27">
                  <c:v>0.58740749785769608</c:v>
                </c:pt>
                <c:pt idx="28">
                  <c:v>0.58570854245165405</c:v>
                </c:pt>
                <c:pt idx="29">
                  <c:v>0.58291239468611189</c:v>
                </c:pt>
                <c:pt idx="30">
                  <c:v>0.58146219810153466</c:v>
                </c:pt>
                <c:pt idx="31">
                  <c:v>0.57964437152371062</c:v>
                </c:pt>
                <c:pt idx="32">
                  <c:v>0.5801731554200692</c:v>
                </c:pt>
                <c:pt idx="33">
                  <c:v>0.58012405206216711</c:v>
                </c:pt>
                <c:pt idx="34">
                  <c:v>0.57895371400736306</c:v>
                </c:pt>
                <c:pt idx="35">
                  <c:v>0.57761182952886836</c:v>
                </c:pt>
                <c:pt idx="36">
                  <c:v>0.57650105990075495</c:v>
                </c:pt>
                <c:pt idx="37">
                  <c:v>0.57591701908438242</c:v>
                </c:pt>
                <c:pt idx="38">
                  <c:v>0.57445695152841314</c:v>
                </c:pt>
                <c:pt idx="39">
                  <c:v>0.57328745167439421</c:v>
                </c:pt>
                <c:pt idx="40">
                  <c:v>0.5726571999039437</c:v>
                </c:pt>
                <c:pt idx="41">
                  <c:v>0.57332994962977413</c:v>
                </c:pt>
                <c:pt idx="42">
                  <c:v>0.57262008230033801</c:v>
                </c:pt>
                <c:pt idx="43">
                  <c:v>0.57124558446734119</c:v>
                </c:pt>
                <c:pt idx="44">
                  <c:v>0.56933235154270756</c:v>
                </c:pt>
                <c:pt idx="45">
                  <c:v>0.56836806811843488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09312"/>
        <c:axId val="103719296"/>
      </c:lineChart>
      <c:lineChart>
        <c:grouping val="standard"/>
        <c:varyColors val="0"/>
        <c:ser>
          <c:idx val="1"/>
          <c:order val="1"/>
          <c:tx>
            <c:strRef>
              <c:f>'From Acemoglu and Autor'!$K$1</c:f>
              <c:strCache>
                <c:ptCount val="1"/>
                <c:pt idx="0">
                  <c:v>Skill share of labor, s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val>
            <c:numRef>
              <c:f>'From Acemoglu and Autor'!$K$2:$K$47</c:f>
              <c:numCache>
                <c:formatCode>General</c:formatCode>
                <c:ptCount val="46"/>
                <c:pt idx="0">
                  <c:v>0.27544128825160208</c:v>
                </c:pt>
                <c:pt idx="1">
                  <c:v>0.28468355401136775</c:v>
                </c:pt>
                <c:pt idx="2">
                  <c:v>0.2855086223727909</c:v>
                </c:pt>
                <c:pt idx="3">
                  <c:v>0.29171544563707197</c:v>
                </c:pt>
                <c:pt idx="4">
                  <c:v>0.30096936205636021</c:v>
                </c:pt>
                <c:pt idx="5">
                  <c:v>0.30314584832838182</c:v>
                </c:pt>
                <c:pt idx="6">
                  <c:v>0.31199202561188299</c:v>
                </c:pt>
                <c:pt idx="7">
                  <c:v>0.32562928724659418</c:v>
                </c:pt>
                <c:pt idx="8">
                  <c:v>0.33235160953789006</c:v>
                </c:pt>
                <c:pt idx="9">
                  <c:v>0.34388944021722545</c:v>
                </c:pt>
                <c:pt idx="10">
                  <c:v>0.3551210517165902</c:v>
                </c:pt>
                <c:pt idx="11">
                  <c:v>0.36950442993468358</c:v>
                </c:pt>
                <c:pt idx="12">
                  <c:v>0.38950052985275269</c:v>
                </c:pt>
                <c:pt idx="13">
                  <c:v>0.3973794046637435</c:v>
                </c:pt>
                <c:pt idx="14">
                  <c:v>0.40327761325210898</c:v>
                </c:pt>
                <c:pt idx="15">
                  <c:v>0.41391980121982641</c:v>
                </c:pt>
                <c:pt idx="16">
                  <c:v>0.42136452214652842</c:v>
                </c:pt>
                <c:pt idx="17">
                  <c:v>0.42947655764195419</c:v>
                </c:pt>
                <c:pt idx="18">
                  <c:v>0.44016390117483728</c:v>
                </c:pt>
                <c:pt idx="19">
                  <c:v>0.46337031653668143</c:v>
                </c:pt>
                <c:pt idx="20">
                  <c:v>0.46884765398184408</c:v>
                </c:pt>
                <c:pt idx="21">
                  <c:v>0.47058306217360796</c:v>
                </c:pt>
                <c:pt idx="22">
                  <c:v>0.47338161471421958</c:v>
                </c:pt>
                <c:pt idx="23">
                  <c:v>0.47970398337148124</c:v>
                </c:pt>
                <c:pt idx="24">
                  <c:v>0.48127605983852706</c:v>
                </c:pt>
                <c:pt idx="25">
                  <c:v>0.49179058781108465</c:v>
                </c:pt>
                <c:pt idx="26">
                  <c:v>0.49291339957507313</c:v>
                </c:pt>
                <c:pt idx="27">
                  <c:v>0.49490135173842942</c:v>
                </c:pt>
                <c:pt idx="28">
                  <c:v>0.50270932348272013</c:v>
                </c:pt>
                <c:pt idx="29">
                  <c:v>0.51563722379633692</c:v>
                </c:pt>
                <c:pt idx="30">
                  <c:v>0.52242846371342722</c:v>
                </c:pt>
                <c:pt idx="31">
                  <c:v>0.53099161913267934</c:v>
                </c:pt>
                <c:pt idx="32">
                  <c:v>0.52847545413117025</c:v>
                </c:pt>
                <c:pt idx="33">
                  <c:v>0.52870846468250043</c:v>
                </c:pt>
                <c:pt idx="34">
                  <c:v>0.53425692118495127</c:v>
                </c:pt>
                <c:pt idx="35">
                  <c:v>0.54064970876922136</c:v>
                </c:pt>
                <c:pt idx="36">
                  <c:v>0.54597360575167808</c:v>
                </c:pt>
                <c:pt idx="37">
                  <c:v>0.54878831826350782</c:v>
                </c:pt>
                <c:pt idx="38">
                  <c:v>0.55584031473134787</c:v>
                </c:pt>
                <c:pt idx="39">
                  <c:v>0.56152861956402234</c:v>
                </c:pt>
                <c:pt idx="40">
                  <c:v>0.564611144030844</c:v>
                </c:pt>
                <c:pt idx="41">
                  <c:v>0.56130814721170574</c:v>
                </c:pt>
                <c:pt idx="42">
                  <c:v>0.56478053476545209</c:v>
                </c:pt>
                <c:pt idx="43">
                  <c:v>0.57152474690449795</c:v>
                </c:pt>
                <c:pt idx="44">
                  <c:v>0.5809717761647375</c:v>
                </c:pt>
                <c:pt idx="45">
                  <c:v>0.58578093203106496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22368"/>
        <c:axId val="103720832"/>
      </c:lineChart>
      <c:dateAx>
        <c:axId val="103709312"/>
        <c:scaling>
          <c:orientation val="minMax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719296"/>
        <c:crosses val="min"/>
        <c:auto val="1"/>
        <c:lblOffset val="100"/>
        <c:baseTimeUnit val="years"/>
        <c:majorUnit val="5"/>
        <c:majorTimeUnit val="years"/>
      </c:dateAx>
      <c:valAx>
        <c:axId val="1037192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709312"/>
        <c:crosses val="autoZero"/>
        <c:crossBetween val="between"/>
      </c:valAx>
      <c:valAx>
        <c:axId val="103720832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722368"/>
        <c:crosses val="max"/>
        <c:crossBetween val="between"/>
      </c:valAx>
      <c:catAx>
        <c:axId val="103722368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20832"/>
        <c:crosses val="min"/>
        <c:auto val="1"/>
        <c:lblAlgn val="ctr"/>
        <c:lblOffset val="100"/>
        <c:noMultiLvlLbl val="0"/>
      </c:catAx>
      <c:spPr>
        <a:noFill/>
        <a:ln w="19050">
          <a:solidFill>
            <a:srgbClr val="000000"/>
          </a:solidFill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5003965256959821E-2"/>
          <c:y val="0.1127184474636377"/>
          <c:w val="0.96999206948608041"/>
          <c:h val="0.864320387312288"/>
        </c:manualLayout>
      </c:layout>
      <c:lineChart>
        <c:grouping val="standard"/>
        <c:varyColors val="0"/>
        <c:ser>
          <c:idx val="0"/>
          <c:order val="0"/>
          <c:tx>
            <c:strRef>
              <c:f>'From Acemoglu and Autor'!$N$1</c:f>
              <c:strCache>
                <c:ptCount val="1"/>
                <c:pt idx="0">
                  <c:v>Implied path of labor share, λ</c:v>
                </c:pt>
              </c:strCache>
            </c:strRef>
          </c:tx>
          <c:spPr>
            <a:ln w="28575">
              <a:solidFill>
                <a:srgbClr val="1F497D"/>
              </a:solidFill>
              <a:prstDash val="solid"/>
            </a:ln>
          </c:spPr>
          <c:marker>
            <c:symbol val="none"/>
          </c:marker>
          <c:cat>
            <c:numRef>
              <c:f>'From Acemoglu and Autor'!$A$2:$A$47</c:f>
              <c:numCache>
                <c:formatCode>yyyy</c:formatCode>
                <c:ptCount val="46"/>
                <c:pt idx="0">
                  <c:v>23163</c:v>
                </c:pt>
                <c:pt idx="1">
                  <c:v>23529</c:v>
                </c:pt>
                <c:pt idx="2">
                  <c:v>23894</c:v>
                </c:pt>
                <c:pt idx="3">
                  <c:v>24259</c:v>
                </c:pt>
                <c:pt idx="4">
                  <c:v>24624</c:v>
                </c:pt>
                <c:pt idx="5">
                  <c:v>24990</c:v>
                </c:pt>
                <c:pt idx="6">
                  <c:v>25355</c:v>
                </c:pt>
                <c:pt idx="7">
                  <c:v>25720</c:v>
                </c:pt>
                <c:pt idx="8">
                  <c:v>26085</c:v>
                </c:pt>
                <c:pt idx="9">
                  <c:v>26451</c:v>
                </c:pt>
                <c:pt idx="10">
                  <c:v>26816</c:v>
                </c:pt>
                <c:pt idx="11">
                  <c:v>27181</c:v>
                </c:pt>
                <c:pt idx="12">
                  <c:v>27546</c:v>
                </c:pt>
                <c:pt idx="13">
                  <c:v>27912</c:v>
                </c:pt>
                <c:pt idx="14">
                  <c:v>28277</c:v>
                </c:pt>
                <c:pt idx="15">
                  <c:v>28642</c:v>
                </c:pt>
                <c:pt idx="16">
                  <c:v>29007</c:v>
                </c:pt>
                <c:pt idx="17">
                  <c:v>29373</c:v>
                </c:pt>
                <c:pt idx="18">
                  <c:v>29738</c:v>
                </c:pt>
                <c:pt idx="19">
                  <c:v>30103</c:v>
                </c:pt>
                <c:pt idx="20">
                  <c:v>30468</c:v>
                </c:pt>
                <c:pt idx="21">
                  <c:v>30834</c:v>
                </c:pt>
                <c:pt idx="22">
                  <c:v>31199</c:v>
                </c:pt>
                <c:pt idx="23">
                  <c:v>31564</c:v>
                </c:pt>
                <c:pt idx="24">
                  <c:v>31929</c:v>
                </c:pt>
                <c:pt idx="25">
                  <c:v>32295</c:v>
                </c:pt>
                <c:pt idx="26">
                  <c:v>32660</c:v>
                </c:pt>
                <c:pt idx="27">
                  <c:v>33025</c:v>
                </c:pt>
                <c:pt idx="28">
                  <c:v>33390</c:v>
                </c:pt>
                <c:pt idx="29">
                  <c:v>33756</c:v>
                </c:pt>
                <c:pt idx="30">
                  <c:v>34121</c:v>
                </c:pt>
                <c:pt idx="31">
                  <c:v>34486</c:v>
                </c:pt>
                <c:pt idx="32">
                  <c:v>34851</c:v>
                </c:pt>
                <c:pt idx="33">
                  <c:v>35217</c:v>
                </c:pt>
                <c:pt idx="34">
                  <c:v>35582</c:v>
                </c:pt>
                <c:pt idx="35">
                  <c:v>35947</c:v>
                </c:pt>
                <c:pt idx="36">
                  <c:v>36312</c:v>
                </c:pt>
                <c:pt idx="37">
                  <c:v>36678</c:v>
                </c:pt>
                <c:pt idx="38">
                  <c:v>37043</c:v>
                </c:pt>
                <c:pt idx="39">
                  <c:v>37408</c:v>
                </c:pt>
                <c:pt idx="40">
                  <c:v>37773</c:v>
                </c:pt>
                <c:pt idx="41">
                  <c:v>38139</c:v>
                </c:pt>
                <c:pt idx="42">
                  <c:v>38504</c:v>
                </c:pt>
                <c:pt idx="43">
                  <c:v>38869</c:v>
                </c:pt>
                <c:pt idx="44">
                  <c:v>39234</c:v>
                </c:pt>
                <c:pt idx="45">
                  <c:v>39600</c:v>
                </c:pt>
              </c:numCache>
            </c:numRef>
          </c:cat>
          <c:val>
            <c:numRef>
              <c:f>'From Acemoglu and Autor'!$N$2:$N$47</c:f>
              <c:numCache>
                <c:formatCode>General</c:formatCode>
                <c:ptCount val="46"/>
                <c:pt idx="0">
                  <c:v>0.64</c:v>
                </c:pt>
                <c:pt idx="1">
                  <c:v>0.63759207092126025</c:v>
                </c:pt>
                <c:pt idx="2">
                  <c:v>0.63738011614376544</c:v>
                </c:pt>
                <c:pt idx="3">
                  <c:v>0.63578112752479132</c:v>
                </c:pt>
                <c:pt idx="4">
                  <c:v>0.63338340039583907</c:v>
                </c:pt>
                <c:pt idx="5">
                  <c:v>0.63282702496029974</c:v>
                </c:pt>
                <c:pt idx="6">
                  <c:v>0.63055929085255025</c:v>
                </c:pt>
                <c:pt idx="7">
                  <c:v>0.62708336362313077</c:v>
                </c:pt>
                <c:pt idx="8">
                  <c:v>0.62539259640853029</c:v>
                </c:pt>
                <c:pt idx="9">
                  <c:v>0.62250503401938206</c:v>
                </c:pt>
                <c:pt idx="10">
                  <c:v>0.61972314828396047</c:v>
                </c:pt>
                <c:pt idx="11">
                  <c:v>0.61620269883717738</c:v>
                </c:pt>
                <c:pt idx="12">
                  <c:v>0.61136021622108594</c:v>
                </c:pt>
                <c:pt idx="13">
                  <c:v>0.60950061379910692</c:v>
                </c:pt>
                <c:pt idx="14">
                  <c:v>0.60812256104929241</c:v>
                </c:pt>
                <c:pt idx="15">
                  <c:v>0.6056484939090826</c:v>
                </c:pt>
                <c:pt idx="16">
                  <c:v>0.60393393859707656</c:v>
                </c:pt>
                <c:pt idx="17">
                  <c:v>0.602074739991736</c:v>
                </c:pt>
                <c:pt idx="18">
                  <c:v>0.59964086122553195</c:v>
                </c:pt>
                <c:pt idx="19">
                  <c:v>0.59435670682751596</c:v>
                </c:pt>
                <c:pt idx="20">
                  <c:v>0.59314015933188546</c:v>
                </c:pt>
                <c:pt idx="21">
                  <c:v>0.59275672648231859</c:v>
                </c:pt>
                <c:pt idx="22">
                  <c:v>0.5921381440975797</c:v>
                </c:pt>
                <c:pt idx="23">
                  <c:v>0.59074117932285608</c:v>
                </c:pt>
                <c:pt idx="24">
                  <c:v>0.59039634994897661</c:v>
                </c:pt>
                <c:pt idx="25">
                  <c:v>0.58808389194161081</c:v>
                </c:pt>
                <c:pt idx="26">
                  <c:v>0.58783963818103879</c:v>
                </c:pt>
                <c:pt idx="27">
                  <c:v>0.58740749785769608</c:v>
                </c:pt>
                <c:pt idx="28">
                  <c:v>0.58570854245165405</c:v>
                </c:pt>
                <c:pt idx="29">
                  <c:v>0.58291239468611189</c:v>
                </c:pt>
                <c:pt idx="30">
                  <c:v>0.58146219810153466</c:v>
                </c:pt>
                <c:pt idx="31">
                  <c:v>0.57964437152371062</c:v>
                </c:pt>
                <c:pt idx="32">
                  <c:v>0.5801731554200692</c:v>
                </c:pt>
                <c:pt idx="33">
                  <c:v>0.58012405206216711</c:v>
                </c:pt>
                <c:pt idx="34">
                  <c:v>0.57895371400736306</c:v>
                </c:pt>
                <c:pt idx="35">
                  <c:v>0.57761182952886836</c:v>
                </c:pt>
                <c:pt idx="36">
                  <c:v>0.57650105990075495</c:v>
                </c:pt>
                <c:pt idx="37">
                  <c:v>0.57591701908438242</c:v>
                </c:pt>
                <c:pt idx="38">
                  <c:v>0.57445695152841314</c:v>
                </c:pt>
                <c:pt idx="39">
                  <c:v>0.57328745167439421</c:v>
                </c:pt>
                <c:pt idx="40">
                  <c:v>0.5726571999039437</c:v>
                </c:pt>
                <c:pt idx="41">
                  <c:v>0.57332994962977413</c:v>
                </c:pt>
                <c:pt idx="42">
                  <c:v>0.57262008230033801</c:v>
                </c:pt>
                <c:pt idx="43">
                  <c:v>0.57124558446734119</c:v>
                </c:pt>
                <c:pt idx="44">
                  <c:v>0.56933235154270756</c:v>
                </c:pt>
                <c:pt idx="45">
                  <c:v>0.56836806811843488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93952"/>
        <c:axId val="104095744"/>
      </c:lineChart>
      <c:lineChart>
        <c:grouping val="standard"/>
        <c:varyColors val="0"/>
        <c:ser>
          <c:idx val="1"/>
          <c:order val="1"/>
          <c:tx>
            <c:strRef>
              <c:f>'From Acemoglu and Autor'!$K$1</c:f>
              <c:strCache>
                <c:ptCount val="1"/>
                <c:pt idx="0">
                  <c:v>Skill share of labor, s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'From Acemoglu and Autor'!$K$2:$K$47</c:f>
              <c:numCache>
                <c:formatCode>General</c:formatCode>
                <c:ptCount val="46"/>
                <c:pt idx="0">
                  <c:v>0.27544128825160208</c:v>
                </c:pt>
                <c:pt idx="1">
                  <c:v>0.28468355401136775</c:v>
                </c:pt>
                <c:pt idx="2">
                  <c:v>0.2855086223727909</c:v>
                </c:pt>
                <c:pt idx="3">
                  <c:v>0.29171544563707197</c:v>
                </c:pt>
                <c:pt idx="4">
                  <c:v>0.30096936205636021</c:v>
                </c:pt>
                <c:pt idx="5">
                  <c:v>0.30314584832838182</c:v>
                </c:pt>
                <c:pt idx="6">
                  <c:v>0.31199202561188299</c:v>
                </c:pt>
                <c:pt idx="7">
                  <c:v>0.32562928724659418</c:v>
                </c:pt>
                <c:pt idx="8">
                  <c:v>0.33235160953789006</c:v>
                </c:pt>
                <c:pt idx="9">
                  <c:v>0.34388944021722545</c:v>
                </c:pt>
                <c:pt idx="10">
                  <c:v>0.3551210517165902</c:v>
                </c:pt>
                <c:pt idx="11">
                  <c:v>0.36950442993468358</c:v>
                </c:pt>
                <c:pt idx="12">
                  <c:v>0.38950052985275269</c:v>
                </c:pt>
                <c:pt idx="13">
                  <c:v>0.3973794046637435</c:v>
                </c:pt>
                <c:pt idx="14">
                  <c:v>0.40327761325210898</c:v>
                </c:pt>
                <c:pt idx="15">
                  <c:v>0.41391980121982641</c:v>
                </c:pt>
                <c:pt idx="16">
                  <c:v>0.42136452214652842</c:v>
                </c:pt>
                <c:pt idx="17">
                  <c:v>0.42947655764195419</c:v>
                </c:pt>
                <c:pt idx="18">
                  <c:v>0.44016390117483728</c:v>
                </c:pt>
                <c:pt idx="19">
                  <c:v>0.46337031653668143</c:v>
                </c:pt>
                <c:pt idx="20">
                  <c:v>0.46884765398184408</c:v>
                </c:pt>
                <c:pt idx="21">
                  <c:v>0.47058306217360796</c:v>
                </c:pt>
                <c:pt idx="22">
                  <c:v>0.47338161471421958</c:v>
                </c:pt>
                <c:pt idx="23">
                  <c:v>0.47970398337148124</c:v>
                </c:pt>
                <c:pt idx="24">
                  <c:v>0.48127605983852706</c:v>
                </c:pt>
                <c:pt idx="25">
                  <c:v>0.49179058781108465</c:v>
                </c:pt>
                <c:pt idx="26">
                  <c:v>0.49291339957507313</c:v>
                </c:pt>
                <c:pt idx="27">
                  <c:v>0.49490135173842942</c:v>
                </c:pt>
                <c:pt idx="28">
                  <c:v>0.50270932348272013</c:v>
                </c:pt>
                <c:pt idx="29">
                  <c:v>0.51563722379633692</c:v>
                </c:pt>
                <c:pt idx="30">
                  <c:v>0.52242846371342722</c:v>
                </c:pt>
                <c:pt idx="31">
                  <c:v>0.53099161913267934</c:v>
                </c:pt>
                <c:pt idx="32">
                  <c:v>0.52847545413117025</c:v>
                </c:pt>
                <c:pt idx="33">
                  <c:v>0.52870846468250043</c:v>
                </c:pt>
                <c:pt idx="34">
                  <c:v>0.53425692118495127</c:v>
                </c:pt>
                <c:pt idx="35">
                  <c:v>0.54064970876922136</c:v>
                </c:pt>
                <c:pt idx="36">
                  <c:v>0.54597360575167808</c:v>
                </c:pt>
                <c:pt idx="37">
                  <c:v>0.54878831826350782</c:v>
                </c:pt>
                <c:pt idx="38">
                  <c:v>0.55584031473134787</c:v>
                </c:pt>
                <c:pt idx="39">
                  <c:v>0.56152861956402234</c:v>
                </c:pt>
                <c:pt idx="40">
                  <c:v>0.564611144030844</c:v>
                </c:pt>
                <c:pt idx="41">
                  <c:v>0.56130814721170574</c:v>
                </c:pt>
                <c:pt idx="42">
                  <c:v>0.56478053476545209</c:v>
                </c:pt>
                <c:pt idx="43">
                  <c:v>0.57152474690449795</c:v>
                </c:pt>
                <c:pt idx="44">
                  <c:v>0.5809717761647375</c:v>
                </c:pt>
                <c:pt idx="45">
                  <c:v>0.58578093203106496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98816"/>
        <c:axId val="104097280"/>
      </c:lineChart>
      <c:dateAx>
        <c:axId val="104093952"/>
        <c:scaling>
          <c:orientation val="minMax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5744"/>
        <c:crosses val="min"/>
        <c:auto val="1"/>
        <c:lblOffset val="100"/>
        <c:baseTimeUnit val="years"/>
        <c:majorUnit val="5"/>
        <c:majorTimeUnit val="years"/>
      </c:dateAx>
      <c:valAx>
        <c:axId val="1040957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3952"/>
        <c:crosses val="autoZero"/>
        <c:crossBetween val="between"/>
      </c:valAx>
      <c:valAx>
        <c:axId val="10409728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8816"/>
        <c:crosses val="max"/>
        <c:crossBetween val="between"/>
      </c:valAx>
      <c:catAx>
        <c:axId val="104098816"/>
        <c:scaling>
          <c:orientation val="minMax"/>
        </c:scaling>
        <c:delete val="1"/>
        <c:axPos val="b"/>
        <c:majorTickMark val="out"/>
        <c:minorTickMark val="none"/>
        <c:tickLblPos val="nextTo"/>
        <c:crossAx val="104097280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75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7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907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GB" sz="1100"/>
            <a:t>Brookings-like</a:t>
          </a:r>
        </a:p>
      </cdr:txBody>
    </cdr:sp>
  </cdr:relSizeAnchor>
  <cdr:relSizeAnchor xmlns:cdr="http://schemas.openxmlformats.org/drawingml/2006/chartDrawing">
    <cdr:from>
      <cdr:x>0.00383</cdr:x>
      <cdr:y>0.10048</cdr:y>
    </cdr:from>
    <cdr:to>
      <cdr:x>0.05162</cdr:x>
      <cdr:y>0.1296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35591" y="610460"/>
          <a:ext cx="444289" cy="176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GB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0.0858</cdr:x>
      <cdr:y>0.96869</cdr:y>
    </cdr:from>
    <cdr:to>
      <cdr:x>0.92738</cdr:x>
      <cdr:y>1</cdr:y>
    </cdr:to>
    <cdr:sp macro="" textlink="">
      <cdr:nvSpPr>
        <cdr:cNvPr id="5" name="source" hidden="1"/>
        <cdr:cNvSpPr txBox="1"/>
      </cdr:nvSpPr>
      <cdr:spPr>
        <a:xfrm xmlns:a="http://schemas.openxmlformats.org/drawingml/2006/main">
          <a:off x="743621" y="6092130"/>
          <a:ext cx="7293539" cy="1969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GB" sz="1200" b="0" i="0" u="none">
              <a:solidFill>
                <a:srgbClr val="000000"/>
              </a:solidFill>
              <a:latin typeface="Times New Roman"/>
            </a:rPr>
            <a:t>Source: Skill share of labor and</a:t>
          </a:r>
          <a:r>
            <a:rPr lang="en-GB" sz="1200" b="0" i="0" u="none" baseline="0">
              <a:solidFill>
                <a:srgbClr val="000000"/>
              </a:solidFill>
              <a:latin typeface="Times New Roman"/>
            </a:rPr>
            <a:t> implied path of labor share based on estimates of Acemoglu and Autor (2011) and Krusell et al. (2000).</a:t>
          </a:r>
          <a:endParaRPr lang="en-GB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</cdr:x>
      <cdr:y>0.00808</cdr:y>
    </cdr:from>
    <cdr:to>
      <cdr:x>1</cdr:x>
      <cdr:y>0.054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0" y="50800"/>
          <a:ext cx="8666480" cy="288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endParaRPr lang="en-GB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</cdr:x>
      <cdr:y>0.00808</cdr:y>
    </cdr:from>
    <cdr:to>
      <cdr:x>1</cdr:x>
      <cdr:y>0.06653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0" y="50800"/>
          <a:ext cx="8666480" cy="367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GB" sz="2800" b="1" i="0" u="none">
              <a:solidFill>
                <a:srgbClr val="000000"/>
              </a:solidFill>
              <a:latin typeface="Times New Roman"/>
            </a:rPr>
            <a:t>Skill deepening and capital-skill complementarity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0.84704</cdr:x>
      <cdr:y>0.0501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47319" y="52513"/>
          <a:ext cx="7293539" cy="262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GB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0.04983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620" cy="262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GB" sz="1200" b="0" i="0" u="none">
              <a:solidFill>
                <a:srgbClr val="000000"/>
              </a:solidFill>
              <a:latin typeface="Times New Roman"/>
            </a:rPr>
            <a:t>Implied</a:t>
          </a:r>
          <a:r>
            <a:rPr lang="en-GB" sz="1200" b="0" i="0" u="none" baseline="0">
              <a:solidFill>
                <a:srgbClr val="000000"/>
              </a:solidFill>
              <a:latin typeface="Times New Roman"/>
            </a:rPr>
            <a:t> labor share</a:t>
          </a:r>
          <a:endParaRPr lang="en-GB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0.00808</cdr:y>
    </cdr:from>
    <cdr:to>
      <cdr:x>1</cdr:x>
      <cdr:y>0.04983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50660" y="50800"/>
          <a:ext cx="2166620" cy="262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GB" sz="1200" b="0" i="0" u="none">
              <a:solidFill>
                <a:srgbClr val="000000"/>
              </a:solidFill>
              <a:latin typeface="Times New Roman"/>
            </a:rPr>
            <a:t>Skill share of labor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GB" sz="1100" i="0"/>
            <a:t>False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 i="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0.0858</cdr:x>
      <cdr:y>0.06996</cdr:y>
    </cdr:from>
    <cdr:to>
      <cdr:x>0.92738</cdr:x>
      <cdr:y>0.07021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743621" y="439955"/>
          <a:ext cx="7293539" cy="158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0.0858</cdr:x>
      <cdr:y>0.06996</cdr:y>
    </cdr:from>
    <cdr:to>
      <cdr:x>0.08599</cdr:x>
      <cdr:y>0.93512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743621" y="439955"/>
          <a:ext cx="1588" cy="5441056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3" name="FRBMDSeriesMarkers: Skill share of labor, 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5" name="FRBMDSeriesMarkers: Implied path of labor share, λ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0.48326</cdr:x>
      <cdr:y>0.57345</cdr:y>
    </cdr:from>
    <cdr:to>
      <cdr:x>0.70327</cdr:x>
      <cdr:y>0.64849</cdr:y>
    </cdr:to>
    <cdr:sp macro="" textlink="">
      <cdr:nvSpPr>
        <cdr:cNvPr id="27" name="SeriesLabel: Implied path of labor share, λ"/>
        <cdr:cNvSpPr txBox="1"/>
      </cdr:nvSpPr>
      <cdr:spPr>
        <a:xfrm xmlns:a="http://schemas.openxmlformats.org/drawingml/2006/main">
          <a:off x="4188129" y="3606470"/>
          <a:ext cx="1906740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="0" i="1" u="none">
              <a:solidFill>
                <a:srgbClr val="000000"/>
              </a:solidFill>
              <a:latin typeface="Times New Roman"/>
            </a:rPr>
            <a:t>Implied labor share (</a:t>
          </a:r>
          <a:r>
            <a:rPr lang="el-GR" sz="1600" b="0" i="1" u="none">
              <a:solidFill>
                <a:srgbClr val="000000"/>
              </a:solidFill>
              <a:latin typeface="Times New Roman"/>
            </a:rPr>
            <a:t>λ</a:t>
          </a:r>
          <a:r>
            <a:rPr lang="en-GB" sz="1600" b="0" i="1" u="none">
              <a:solidFill>
                <a:srgbClr val="000000"/>
              </a:solidFill>
              <a:latin typeface="Times New Roman"/>
            </a:rPr>
            <a:t>)</a:t>
          </a:r>
        </a:p>
        <a:p xmlns:a="http://schemas.openxmlformats.org/drawingml/2006/main">
          <a:pPr algn="ctr"/>
          <a:r>
            <a:rPr lang="en-GB" sz="1600" b="0" i="1" u="none">
              <a:solidFill>
                <a:srgbClr val="000000"/>
              </a:solidFill>
              <a:latin typeface="Times New Roman"/>
            </a:rPr>
            <a:t>(left axis)</a:t>
          </a:r>
        </a:p>
      </cdr:txBody>
    </cdr:sp>
  </cdr:relSizeAnchor>
  <cdr:relSizeAnchor xmlns:cdr="http://schemas.openxmlformats.org/drawingml/2006/chartDrawing">
    <cdr:from>
      <cdr:x>0.49051</cdr:x>
      <cdr:y>0.1907</cdr:y>
    </cdr:from>
    <cdr:to>
      <cdr:x>0.70223</cdr:x>
      <cdr:y>0.26574</cdr:y>
    </cdr:to>
    <cdr:sp macro="" textlink="">
      <cdr:nvSpPr>
        <cdr:cNvPr id="28" name="SeriesLabel: Skill share of labor, s"/>
        <cdr:cNvSpPr txBox="1"/>
      </cdr:nvSpPr>
      <cdr:spPr>
        <a:xfrm xmlns:a="http://schemas.openxmlformats.org/drawingml/2006/main">
          <a:off x="4250973" y="1199297"/>
          <a:ext cx="1834861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="0" i="1" u="none">
              <a:solidFill>
                <a:srgbClr val="000000"/>
              </a:solidFill>
              <a:latin typeface="Times New Roman"/>
            </a:rPr>
            <a:t>Skill share of labor (s)</a:t>
          </a:r>
        </a:p>
        <a:p xmlns:a="http://schemas.openxmlformats.org/drawingml/2006/main">
          <a:pPr algn="ctr"/>
          <a:r>
            <a:rPr lang="en-GB" sz="1600" b="0" i="1" u="none">
              <a:solidFill>
                <a:srgbClr val="000000"/>
              </a:solidFill>
              <a:latin typeface="Times New Roman"/>
            </a:rPr>
            <a:t>(right axis)</a:t>
          </a:r>
        </a:p>
      </cdr:txBody>
    </cdr:sp>
  </cdr:relSizeAnchor>
  <cdr:relSizeAnchor xmlns:cdr="http://schemas.openxmlformats.org/drawingml/2006/chartDrawing">
    <cdr:from>
      <cdr:x>0.00546</cdr:x>
      <cdr:y>0.00836</cdr:y>
    </cdr:from>
    <cdr:to>
      <cdr:x>0.14208</cdr:x>
      <cdr:y>0.21739</cdr:y>
    </cdr:to>
    <cdr:sp macro="" textlink="">
      <cdr:nvSpPr>
        <cdr:cNvPr id="11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0.00277</cdr:x>
      <cdr:y>0.10171</cdr:y>
    </cdr:from>
    <cdr:to>
      <cdr:x>0.05162</cdr:x>
      <cdr:y>0.12837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GB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0.07831</cdr:x>
      <cdr:y>0.96869</cdr:y>
    </cdr:from>
    <cdr:to>
      <cdr:x>0.97462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29116" y="5893686"/>
          <a:ext cx="8345477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GB" sz="1100" b="0" i="0" u="none">
              <a:solidFill>
                <a:srgbClr val="000000"/>
              </a:solidFill>
              <a:latin typeface="Arial"/>
            </a:rPr>
            <a:t>Source: Skill share of labor and</a:t>
          </a:r>
          <a:r>
            <a:rPr lang="en-GB" sz="1100" b="0" i="0" u="none" baseline="0">
              <a:solidFill>
                <a:srgbClr val="000000"/>
              </a:solidFill>
              <a:latin typeface="Arial"/>
            </a:rPr>
            <a:t> implied path of labor share based on estimates of Acemoglu and Autor (2011) and Krusell et al. (2000).</a:t>
          </a:r>
          <a:endParaRPr lang="en-GB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0.07831</cdr:x>
      <cdr:y>0.0668</cdr:y>
    </cdr:from>
    <cdr:to>
      <cdr:x>0.93383</cdr:x>
      <cdr:y>0.11272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729118" y="406400"/>
          <a:ext cx="7965666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GB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0.07831</cdr:x>
      <cdr:y>0.00835</cdr:y>
    </cdr:from>
    <cdr:to>
      <cdr:x>0.93383</cdr:x>
      <cdr:y>0.0668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729118" y="50800"/>
          <a:ext cx="7965666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GB" sz="2400" b="1" i="0" u="none">
              <a:solidFill>
                <a:srgbClr val="000000"/>
              </a:solidFill>
              <a:latin typeface="Arial"/>
            </a:rPr>
            <a:t>Skill deepening and capital-skill complementarity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0.86098</cdr:x>
      <cdr:y>0.0501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99" y="50800"/>
          <a:ext cx="7965666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0.00546</cdr:x>
      <cdr:y>0.07097</cdr:y>
    </cdr:from>
    <cdr:to>
      <cdr:x>0.25546</cdr:x>
      <cdr:y>0.11272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431800"/>
          <a:ext cx="2327718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GB" sz="1600" b="0" i="0" u="none">
              <a:solidFill>
                <a:srgbClr val="000000"/>
              </a:solidFill>
              <a:latin typeface="Arial"/>
            </a:rPr>
            <a:t>Implied</a:t>
          </a:r>
          <a:r>
            <a:rPr lang="en-GB" sz="1600" b="0" i="0" u="none" baseline="0">
              <a:solidFill>
                <a:srgbClr val="000000"/>
              </a:solidFill>
              <a:latin typeface="Arial"/>
            </a:rPr>
            <a:t> labor share</a:t>
          </a:r>
          <a:endParaRPr lang="en-GB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0.75</cdr:x>
      <cdr:y>0.07097</cdr:y>
    </cdr:from>
    <cdr:to>
      <cdr:x>1</cdr:x>
      <cdr:y>0.11272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7033954" y="431800"/>
          <a:ext cx="2327718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GB" sz="1600" b="0" i="0" u="none">
              <a:solidFill>
                <a:srgbClr val="000000"/>
              </a:solidFill>
              <a:latin typeface="Arial"/>
            </a:rPr>
            <a:t>Skill share of labor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GB" sz="1100" i="0"/>
            <a:t>False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 i="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0.07831</cdr:x>
      <cdr:y>0.13137</cdr:y>
    </cdr:from>
    <cdr:to>
      <cdr:x>0.93383</cdr:x>
      <cdr:y>0.13164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729118" y="799306"/>
          <a:ext cx="7965666" cy="158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0.07831</cdr:x>
      <cdr:y>0.13137</cdr:y>
    </cdr:from>
    <cdr:to>
      <cdr:x>0.07848</cdr:x>
      <cdr:y>0.91644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729118" y="799306"/>
          <a:ext cx="1588" cy="477647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3" name="FRBMDSeriesMarkers: Skill share of labor, 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0.14186</cdr:x>
      <cdr:y>0.21709</cdr:y>
    </cdr:to>
    <cdr:sp macro="" textlink="">
      <cdr:nvSpPr>
        <cdr:cNvPr id="25" name="FRBMDSeriesMarkers: Implied path of labor share, λ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0.63513</cdr:x>
      <cdr:y>0.63196</cdr:y>
    </cdr:from>
    <cdr:to>
      <cdr:x>0.87027</cdr:x>
      <cdr:y>0.69984</cdr:y>
    </cdr:to>
    <cdr:sp macro="" textlink="">
      <cdr:nvSpPr>
        <cdr:cNvPr id="27" name="SeriesLabel: Implied path of labor share, λ"/>
        <cdr:cNvSpPr txBox="1"/>
      </cdr:nvSpPr>
      <cdr:spPr>
        <a:xfrm xmlns:a="http://schemas.openxmlformats.org/drawingml/2006/main">
          <a:off x="5913598" y="3844941"/>
          <a:ext cx="2189382" cy="412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="1" i="0" u="none">
              <a:solidFill>
                <a:srgbClr val="1F497D"/>
              </a:solidFill>
              <a:latin typeface="Arial"/>
            </a:rPr>
            <a:t>Implied labor share (</a:t>
          </a:r>
          <a:r>
            <a:rPr lang="el-GR" sz="1600" b="1" i="0" u="none">
              <a:solidFill>
                <a:srgbClr val="1F497D"/>
              </a:solidFill>
              <a:latin typeface="Arial"/>
            </a:rPr>
            <a:t>λ</a:t>
          </a:r>
          <a:r>
            <a:rPr lang="en-GB" sz="1600" b="1" i="0" u="none">
              <a:solidFill>
                <a:srgbClr val="1F497D"/>
              </a:solidFill>
              <a:latin typeface="Arial"/>
            </a:rPr>
            <a:t>)</a:t>
          </a:r>
        </a:p>
        <a:p xmlns:a="http://schemas.openxmlformats.org/drawingml/2006/main">
          <a:pPr algn="ctr"/>
          <a:r>
            <a:rPr lang="en-GB" sz="1200" b="1" i="0" u="none">
              <a:solidFill>
                <a:srgbClr val="1F497D"/>
              </a:solidFill>
              <a:latin typeface="Arial"/>
            </a:rPr>
            <a:t>(left axis)</a:t>
          </a:r>
        </a:p>
      </cdr:txBody>
    </cdr:sp>
  </cdr:relSizeAnchor>
  <cdr:relSizeAnchor xmlns:cdr="http://schemas.openxmlformats.org/drawingml/2006/chartDrawing">
    <cdr:from>
      <cdr:x>0.63599</cdr:x>
      <cdr:y>0.2072</cdr:y>
    </cdr:from>
    <cdr:to>
      <cdr:x>0.86624</cdr:x>
      <cdr:y>0.27508</cdr:y>
    </cdr:to>
    <cdr:sp macro="" textlink="">
      <cdr:nvSpPr>
        <cdr:cNvPr id="28" name="SeriesLabel: Skill share of labor, s"/>
        <cdr:cNvSpPr txBox="1"/>
      </cdr:nvSpPr>
      <cdr:spPr>
        <a:xfrm xmlns:a="http://schemas.openxmlformats.org/drawingml/2006/main">
          <a:off x="5921627" y="1260639"/>
          <a:ext cx="2143792" cy="412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="1" i="0" u="none">
              <a:solidFill>
                <a:srgbClr val="FF0000"/>
              </a:solidFill>
              <a:latin typeface="Arial"/>
            </a:rPr>
            <a:t>Skill share of labor (s)</a:t>
          </a:r>
        </a:p>
        <a:p xmlns:a="http://schemas.openxmlformats.org/drawingml/2006/main">
          <a:pPr algn="ctr"/>
          <a:r>
            <a:rPr lang="en-GB" sz="1200" b="1" i="0" u="none">
              <a:solidFill>
                <a:srgbClr val="FF0000"/>
              </a:solidFill>
              <a:latin typeface="Arial"/>
            </a:rPr>
            <a:t>(right axis)</a:t>
          </a:r>
        </a:p>
      </cdr:txBody>
    </cdr:sp>
  </cdr:relSizeAnchor>
  <cdr:relSizeAnchor xmlns:cdr="http://schemas.openxmlformats.org/drawingml/2006/chartDrawing">
    <cdr:from>
      <cdr:x>0.00546</cdr:x>
      <cdr:y>0.00836</cdr:y>
    </cdr:from>
    <cdr:to>
      <cdr:x>0.14208</cdr:x>
      <cdr:y>0.21739</cdr:y>
    </cdr:to>
    <cdr:sp macro="" textlink="">
      <cdr:nvSpPr>
        <cdr:cNvPr id="11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A1:N50"/>
  <sheetViews>
    <sheetView tabSelected="1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H1" sqref="H1"/>
    </sheetView>
  </sheetViews>
  <sheetFormatPr defaultRowHeight="14.5" x14ac:dyDescent="0.35"/>
  <cols>
    <col min="1" max="1" width="9.36328125" style="1" bestFit="1" customWidth="1"/>
    <col min="2" max="2" width="62" bestFit="1" customWidth="1"/>
    <col min="3" max="3" width="37.54296875" bestFit="1" customWidth="1"/>
    <col min="4" max="5" width="12" bestFit="1" customWidth="1"/>
    <col min="6" max="6" width="32.08984375" bestFit="1" customWidth="1"/>
    <col min="7" max="7" width="13.90625" bestFit="1" customWidth="1"/>
    <col min="8" max="8" width="14.08984375" bestFit="1" customWidth="1"/>
    <col min="9" max="10" width="14.08984375" customWidth="1"/>
    <col min="11" max="11" width="19.453125" bestFit="1" customWidth="1"/>
    <col min="12" max="12" width="14.08984375" customWidth="1"/>
    <col min="13" max="13" width="15.36328125" bestFit="1" customWidth="1"/>
    <col min="14" max="14" width="27.453125" bestFit="1" customWidth="1"/>
  </cols>
  <sheetData>
    <row r="1" spans="1:14" ht="16.5" x14ac:dyDescent="0.45">
      <c r="B1" t="s">
        <v>0</v>
      </c>
      <c r="C1" t="s">
        <v>1</v>
      </c>
      <c r="D1" t="s">
        <v>8</v>
      </c>
      <c r="E1" t="s">
        <v>10</v>
      </c>
      <c r="F1" t="s">
        <v>9</v>
      </c>
      <c r="G1" t="s">
        <v>6</v>
      </c>
      <c r="H1" t="s">
        <v>7</v>
      </c>
      <c r="I1" t="s">
        <v>2</v>
      </c>
      <c r="J1" t="s">
        <v>3</v>
      </c>
      <c r="K1" t="s">
        <v>14</v>
      </c>
      <c r="L1" t="s">
        <v>4</v>
      </c>
      <c r="M1" t="s">
        <v>5</v>
      </c>
      <c r="N1" t="s">
        <v>15</v>
      </c>
    </row>
    <row r="2" spans="1:14" ht="15" x14ac:dyDescent="0.25">
      <c r="A2" s="1">
        <f>DATE(1963,6,1)</f>
        <v>23163</v>
      </c>
      <c r="B2">
        <v>0.39135170000000002</v>
      </c>
      <c r="C2">
        <v>-0.9671883</v>
      </c>
      <c r="D2">
        <f>EXP(B2)</f>
        <v>1.4789785787204381</v>
      </c>
      <c r="E2">
        <f>EXP(C2)</f>
        <v>0.38015040573723541</v>
      </c>
      <c r="F2">
        <f>1/(1 + ( (1/D2)*(1/E2) ) )</f>
        <v>0.35989115354731388</v>
      </c>
      <c r="G2">
        <f>-0.495</f>
        <v>-0.495</v>
      </c>
      <c r="H2">
        <v>0.40100000000000002</v>
      </c>
      <c r="I2">
        <f>-(1-0.6)*( (F2*G2) + ( (1-F2)*H2 ) )</f>
        <v>-3.1415010568642709E-2</v>
      </c>
      <c r="J2">
        <f>-(1-0.6)*( ( E2*(1-F2)*H2 ) - (F2*G2) )</f>
        <v>-0.11028980548864331</v>
      </c>
      <c r="K2">
        <f>E2/(1+E2)</f>
        <v>0.27544128825160208</v>
      </c>
      <c r="L2" t="e">
        <f>NA()</f>
        <v>#N/A</v>
      </c>
      <c r="M2" t="e">
        <f>J2*L2</f>
        <v>#N/A</v>
      </c>
      <c r="N2">
        <v>0.64</v>
      </c>
    </row>
    <row r="3" spans="1:14" ht="15" x14ac:dyDescent="0.25">
      <c r="A3" s="1">
        <f>DATE(YEAR(A2)+1,6,1)</f>
        <v>23529</v>
      </c>
      <c r="B3">
        <v>0.41262389999999999</v>
      </c>
      <c r="C3">
        <v>-0.92134680000000002</v>
      </c>
      <c r="D3">
        <f t="shared" ref="D3:D47" si="0">EXP(B3)</f>
        <v>1.5107767159471319</v>
      </c>
      <c r="E3">
        <f t="shared" ref="E3:E47" si="1">EXP(C3)</f>
        <v>0.3979826769086921</v>
      </c>
      <c r="F3">
        <f t="shared" ref="F3:F47" si="2">1/(1 + ( (1/D3)*(1/E3) ) )</f>
        <v>0.37549295526961785</v>
      </c>
      <c r="G3">
        <f t="shared" ref="G3:G47" si="3">-0.495</f>
        <v>-0.495</v>
      </c>
      <c r="H3">
        <v>0.40100000000000002</v>
      </c>
      <c r="I3">
        <f t="shared" ref="I3:I47" si="4">-(1-0.6)*( (F3*G3) + ( (1-F3)*H3 ) )</f>
        <v>-2.5823324831368989E-2</v>
      </c>
      <c r="J3">
        <f t="shared" ref="J3:J47" si="5">-(1-0.6)*( ( E3*(1-F3)*H3 ) - (F3*G3) )</f>
        <v>-0.1142139000031698</v>
      </c>
      <c r="K3">
        <f t="shared" ref="K3:K47" si="6">E3/(1+E3)</f>
        <v>0.28468355401136775</v>
      </c>
      <c r="L3">
        <f>LN(K3/K2)</f>
        <v>3.3003730498550161E-2</v>
      </c>
      <c r="M3">
        <f t="shared" ref="M3:M47" si="7">J3*L3</f>
        <v>-3.7694847748929736E-3</v>
      </c>
      <c r="N3">
        <f>N2*EXP(M3)</f>
        <v>0.63759207092126025</v>
      </c>
    </row>
    <row r="4" spans="1:14" ht="15" x14ac:dyDescent="0.25">
      <c r="A4" s="1">
        <f t="shared" ref="A4:A47" si="8">DATE(YEAR(A3)+1,6,1)</f>
        <v>23894</v>
      </c>
      <c r="B4">
        <v>0.42485139999999999</v>
      </c>
      <c r="C4">
        <v>-0.91729870000000002</v>
      </c>
      <c r="D4">
        <f t="shared" si="0"/>
        <v>1.5293631394143574</v>
      </c>
      <c r="E4">
        <f t="shared" si="1"/>
        <v>0.39959701588135471</v>
      </c>
      <c r="F4">
        <f t="shared" si="2"/>
        <v>0.37931721601631063</v>
      </c>
      <c r="G4">
        <f t="shared" si="3"/>
        <v>-0.495</v>
      </c>
      <c r="H4">
        <v>0.40100000000000002</v>
      </c>
      <c r="I4">
        <f t="shared" si="4"/>
        <v>-2.4452709779754278E-2</v>
      </c>
      <c r="J4">
        <f t="shared" si="5"/>
        <v>-0.11488769609275525</v>
      </c>
      <c r="K4">
        <f t="shared" si="6"/>
        <v>0.2855086223727909</v>
      </c>
      <c r="L4">
        <f t="shared" ref="L4:L47" si="9">LN(K4/K3)</f>
        <v>2.8940030096574598E-3</v>
      </c>
      <c r="M4">
        <f t="shared" si="7"/>
        <v>-3.3248533826504525E-4</v>
      </c>
      <c r="N4">
        <f t="shared" ref="N4:N47" si="10">N3*EXP(M4)</f>
        <v>0.63738011614376544</v>
      </c>
    </row>
    <row r="5" spans="1:14" ht="15" x14ac:dyDescent="0.25">
      <c r="A5" s="1">
        <f t="shared" si="8"/>
        <v>24259</v>
      </c>
      <c r="B5">
        <v>0.41662169999999998</v>
      </c>
      <c r="C5">
        <v>-0.8870671</v>
      </c>
      <c r="D5">
        <f t="shared" si="0"/>
        <v>1.516828588129163</v>
      </c>
      <c r="E5">
        <f t="shared" si="1"/>
        <v>0.41186193294792039</v>
      </c>
      <c r="F5">
        <f t="shared" si="2"/>
        <v>0.38451082882139526</v>
      </c>
      <c r="G5">
        <f t="shared" si="3"/>
        <v>-0.495</v>
      </c>
      <c r="H5">
        <v>0.40100000000000002</v>
      </c>
      <c r="I5">
        <f t="shared" si="4"/>
        <v>-2.2591318950411957E-2</v>
      </c>
      <c r="J5">
        <f t="shared" si="5"/>
        <v>-0.1167939922905577</v>
      </c>
      <c r="K5">
        <f t="shared" si="6"/>
        <v>0.29171544563707197</v>
      </c>
      <c r="L5">
        <f t="shared" si="9"/>
        <v>2.1506596294826485E-2</v>
      </c>
      <c r="M5">
        <f t="shared" si="7"/>
        <v>-2.5118412418541013E-3</v>
      </c>
      <c r="N5">
        <f t="shared" si="10"/>
        <v>0.63578112752479132</v>
      </c>
    </row>
    <row r="6" spans="1:14" ht="15" x14ac:dyDescent="0.25">
      <c r="A6" s="1">
        <f t="shared" si="8"/>
        <v>24624</v>
      </c>
      <c r="B6">
        <v>0.44859789999999999</v>
      </c>
      <c r="C6">
        <v>-0.84268609999999999</v>
      </c>
      <c r="D6">
        <f t="shared" si="0"/>
        <v>1.5661147958149093</v>
      </c>
      <c r="E6">
        <f t="shared" si="1"/>
        <v>0.43055246182303414</v>
      </c>
      <c r="F6">
        <f t="shared" si="2"/>
        <v>0.40273353838311332</v>
      </c>
      <c r="G6">
        <f t="shared" si="3"/>
        <v>-0.495</v>
      </c>
      <c r="H6">
        <v>0.40100000000000002</v>
      </c>
      <c r="I6">
        <f t="shared" si="4"/>
        <v>-1.60602998434922E-2</v>
      </c>
      <c r="J6">
        <f t="shared" si="5"/>
        <v>-0.12098882968417915</v>
      </c>
      <c r="K6">
        <f t="shared" si="6"/>
        <v>0.30096936205636021</v>
      </c>
      <c r="L6">
        <f t="shared" si="9"/>
        <v>3.1229646489699895E-2</v>
      </c>
      <c r="M6">
        <f t="shared" si="7"/>
        <v>-3.778438380239424E-3</v>
      </c>
      <c r="N6">
        <f t="shared" si="10"/>
        <v>0.63338340039583907</v>
      </c>
    </row>
    <row r="7" spans="1:14" ht="15" x14ac:dyDescent="0.25">
      <c r="A7" s="1">
        <f t="shared" si="8"/>
        <v>24990</v>
      </c>
      <c r="B7">
        <v>0.45591399999999999</v>
      </c>
      <c r="C7">
        <v>-0.83236209999999999</v>
      </c>
      <c r="D7">
        <f t="shared" si="0"/>
        <v>1.5776146640711814</v>
      </c>
      <c r="E7">
        <f t="shared" si="1"/>
        <v>0.43502050981714557</v>
      </c>
      <c r="F7">
        <f t="shared" si="2"/>
        <v>0.40698385699006701</v>
      </c>
      <c r="G7">
        <f t="shared" si="3"/>
        <v>-0.495</v>
      </c>
      <c r="H7">
        <v>0.40100000000000002</v>
      </c>
      <c r="I7">
        <f t="shared" si="4"/>
        <v>-1.4536985654759993E-2</v>
      </c>
      <c r="J7">
        <f t="shared" si="5"/>
        <v>-0.1219618629358946</v>
      </c>
      <c r="K7">
        <f t="shared" si="6"/>
        <v>0.30314584832838182</v>
      </c>
      <c r="L7">
        <f t="shared" si="9"/>
        <v>7.2055649371517956E-3</v>
      </c>
      <c r="M7">
        <f t="shared" si="7"/>
        <v>-8.7880412324059531E-4</v>
      </c>
      <c r="N7">
        <f t="shared" si="10"/>
        <v>0.63282702496029974</v>
      </c>
    </row>
    <row r="8" spans="1:14" ht="15" x14ac:dyDescent="0.25">
      <c r="A8" s="1">
        <f t="shared" si="8"/>
        <v>25355</v>
      </c>
      <c r="B8">
        <v>0.45035649999999999</v>
      </c>
      <c r="C8">
        <v>-0.79082280000000005</v>
      </c>
      <c r="D8">
        <f t="shared" si="0"/>
        <v>1.5688713884563021</v>
      </c>
      <c r="E8">
        <f t="shared" si="1"/>
        <v>0.4534715253690984</v>
      </c>
      <c r="F8">
        <f t="shared" si="2"/>
        <v>0.41569621166821058</v>
      </c>
      <c r="G8">
        <f t="shared" si="3"/>
        <v>-0.495</v>
      </c>
      <c r="H8">
        <v>0.40100000000000002</v>
      </c>
      <c r="I8">
        <f t="shared" si="4"/>
        <v>-1.1414477738113327E-2</v>
      </c>
      <c r="J8">
        <f t="shared" si="5"/>
        <v>-0.12480825679017671</v>
      </c>
      <c r="K8">
        <f t="shared" si="6"/>
        <v>0.31199202561188299</v>
      </c>
      <c r="L8">
        <f t="shared" si="9"/>
        <v>2.8763591229386633E-2</v>
      </c>
      <c r="M8">
        <f t="shared" si="7"/>
        <v>-3.5899336803649614E-3</v>
      </c>
      <c r="N8">
        <f t="shared" si="10"/>
        <v>0.63055929085255025</v>
      </c>
    </row>
    <row r="9" spans="1:14" ht="15" x14ac:dyDescent="0.25">
      <c r="A9" s="1">
        <f t="shared" si="8"/>
        <v>25720</v>
      </c>
      <c r="B9">
        <v>0.4434304</v>
      </c>
      <c r="C9">
        <v>-0.72802040000000001</v>
      </c>
      <c r="D9">
        <f t="shared" si="0"/>
        <v>1.5580427716622418</v>
      </c>
      <c r="E9">
        <f t="shared" si="1"/>
        <v>0.48286392200674577</v>
      </c>
      <c r="F9">
        <f t="shared" si="2"/>
        <v>0.42932883748414596</v>
      </c>
      <c r="G9">
        <f t="shared" si="3"/>
        <v>-0.495</v>
      </c>
      <c r="H9">
        <v>0.40100000000000002</v>
      </c>
      <c r="I9">
        <f t="shared" si="4"/>
        <v>-6.5285446456820884E-3</v>
      </c>
      <c r="J9">
        <f t="shared" si="5"/>
        <v>-0.12920637494151302</v>
      </c>
      <c r="K9">
        <f t="shared" si="6"/>
        <v>0.32562928724659418</v>
      </c>
      <c r="L9">
        <f t="shared" si="9"/>
        <v>4.2781950082733562E-2</v>
      </c>
      <c r="M9">
        <f t="shared" si="7"/>
        <v>-5.5277006831187664E-3</v>
      </c>
      <c r="N9">
        <f t="shared" si="10"/>
        <v>0.62708336362313077</v>
      </c>
    </row>
    <row r="10" spans="1:14" ht="15" x14ac:dyDescent="0.25">
      <c r="A10" s="1">
        <f t="shared" si="8"/>
        <v>26085</v>
      </c>
      <c r="B10">
        <v>0.46648879999999998</v>
      </c>
      <c r="C10">
        <v>-0.69756819999999997</v>
      </c>
      <c r="D10">
        <f t="shared" si="0"/>
        <v>1.5943861448574155</v>
      </c>
      <c r="E10">
        <f t="shared" si="1"/>
        <v>0.49779436944025923</v>
      </c>
      <c r="F10">
        <f t="shared" si="2"/>
        <v>0.44248584941843078</v>
      </c>
      <c r="G10">
        <f t="shared" si="3"/>
        <v>-0.495</v>
      </c>
      <c r="H10">
        <v>0.40100000000000002</v>
      </c>
      <c r="I10">
        <f t="shared" si="4"/>
        <v>-1.8130715684344324E-3</v>
      </c>
      <c r="J10">
        <f t="shared" si="5"/>
        <v>-0.13212759395371024</v>
      </c>
      <c r="K10">
        <f t="shared" si="6"/>
        <v>0.33235160953789006</v>
      </c>
      <c r="L10">
        <f t="shared" si="9"/>
        <v>2.0433894746781554E-2</v>
      </c>
      <c r="M10">
        <f t="shared" si="7"/>
        <v>-2.6998813479956058E-3</v>
      </c>
      <c r="N10">
        <f t="shared" si="10"/>
        <v>0.62539259640853029</v>
      </c>
    </row>
    <row r="11" spans="1:14" ht="15" x14ac:dyDescent="0.25">
      <c r="A11" s="1">
        <f t="shared" si="8"/>
        <v>26451</v>
      </c>
      <c r="B11">
        <v>0.45490649999999999</v>
      </c>
      <c r="C11">
        <v>-0.6460091</v>
      </c>
      <c r="D11">
        <f t="shared" si="0"/>
        <v>1.5760260177121137</v>
      </c>
      <c r="E11">
        <f t="shared" si="1"/>
        <v>0.52413337217294687</v>
      </c>
      <c r="F11">
        <f t="shared" si="2"/>
        <v>0.45236921899772631</v>
      </c>
      <c r="G11">
        <f t="shared" si="3"/>
        <v>-0.495</v>
      </c>
      <c r="H11">
        <v>0.40100000000000002</v>
      </c>
      <c r="I11">
        <f t="shared" si="4"/>
        <v>1.7291280887851035E-3</v>
      </c>
      <c r="J11">
        <f t="shared" si="5"/>
        <v>-0.13560896886111898</v>
      </c>
      <c r="K11">
        <f t="shared" si="6"/>
        <v>0.34388944021722545</v>
      </c>
      <c r="L11">
        <f t="shared" si="9"/>
        <v>3.4126737621589624E-2</v>
      </c>
      <c r="M11">
        <f t="shared" si="7"/>
        <v>-4.6278916994577247E-3</v>
      </c>
      <c r="N11">
        <f t="shared" si="10"/>
        <v>0.62250503401938206</v>
      </c>
    </row>
    <row r="12" spans="1:14" ht="15" x14ac:dyDescent="0.25">
      <c r="A12" s="1">
        <f t="shared" si="8"/>
        <v>26816</v>
      </c>
      <c r="B12">
        <v>0.4576788</v>
      </c>
      <c r="C12">
        <v>-0.59660389999999996</v>
      </c>
      <c r="D12">
        <f t="shared" si="0"/>
        <v>1.5804012966316541</v>
      </c>
      <c r="E12">
        <f t="shared" si="1"/>
        <v>0.55067862373532228</v>
      </c>
      <c r="F12">
        <f t="shared" si="2"/>
        <v>0.46532447739745253</v>
      </c>
      <c r="G12">
        <f t="shared" si="3"/>
        <v>-0.495</v>
      </c>
      <c r="H12">
        <v>0.40100000000000002</v>
      </c>
      <c r="I12">
        <f t="shared" si="4"/>
        <v>6.3722926992469736E-3</v>
      </c>
      <c r="J12">
        <f t="shared" si="5"/>
        <v>-0.1393615212261459</v>
      </c>
      <c r="K12">
        <f t="shared" si="6"/>
        <v>0.3551210517165902</v>
      </c>
      <c r="L12">
        <f t="shared" si="9"/>
        <v>3.2138511104561278E-2</v>
      </c>
      <c r="M12">
        <f t="shared" si="7"/>
        <v>-4.4788717974750423E-3</v>
      </c>
      <c r="N12">
        <f t="shared" si="10"/>
        <v>0.61972314828396047</v>
      </c>
    </row>
    <row r="13" spans="1:14" ht="15" x14ac:dyDescent="0.25">
      <c r="A13" s="1">
        <f t="shared" si="8"/>
        <v>27181</v>
      </c>
      <c r="B13">
        <v>0.4374247</v>
      </c>
      <c r="C13">
        <v>-0.53434340000000002</v>
      </c>
      <c r="D13">
        <f t="shared" si="0"/>
        <v>1.5487136761035394</v>
      </c>
      <c r="E13">
        <f t="shared" si="1"/>
        <v>0.58605396687625355</v>
      </c>
      <c r="F13">
        <f t="shared" si="2"/>
        <v>0.47578927345288513</v>
      </c>
      <c r="G13">
        <f t="shared" si="3"/>
        <v>-0.495</v>
      </c>
      <c r="H13">
        <v>0.40100000000000002</v>
      </c>
      <c r="I13">
        <f t="shared" si="4"/>
        <v>1.0122875605514026E-2</v>
      </c>
      <c r="J13">
        <f t="shared" si="5"/>
        <v>-0.14348368657750321</v>
      </c>
      <c r="K13">
        <f t="shared" si="6"/>
        <v>0.36950442993468358</v>
      </c>
      <c r="L13">
        <f t="shared" si="9"/>
        <v>3.970400721193873E-2</v>
      </c>
      <c r="M13">
        <f t="shared" si="7"/>
        <v>-5.6968773266687436E-3</v>
      </c>
      <c r="N13">
        <f t="shared" si="10"/>
        <v>0.61620269883717738</v>
      </c>
    </row>
    <row r="14" spans="1:14" ht="15" x14ac:dyDescent="0.25">
      <c r="A14" s="1">
        <f t="shared" si="8"/>
        <v>27546</v>
      </c>
      <c r="B14">
        <v>0.42990109999999998</v>
      </c>
      <c r="C14">
        <v>-0.44941219999999998</v>
      </c>
      <c r="D14">
        <f t="shared" si="0"/>
        <v>1.5371054962970738</v>
      </c>
      <c r="E14">
        <f t="shared" si="1"/>
        <v>0.63800305962396398</v>
      </c>
      <c r="F14">
        <f t="shared" si="2"/>
        <v>0.49512237973462075</v>
      </c>
      <c r="G14">
        <f t="shared" si="3"/>
        <v>-0.495</v>
      </c>
      <c r="H14">
        <v>0.40100000000000002</v>
      </c>
      <c r="I14">
        <f t="shared" si="4"/>
        <v>1.7051860896888073E-2</v>
      </c>
      <c r="J14">
        <f t="shared" si="5"/>
        <v>-0.14970123120843737</v>
      </c>
      <c r="K14">
        <f t="shared" si="6"/>
        <v>0.38950052985275269</v>
      </c>
      <c r="L14">
        <f t="shared" si="9"/>
        <v>5.2702496336526787E-2</v>
      </c>
      <c r="M14">
        <f t="shared" si="7"/>
        <v>-7.8896285893362197E-3</v>
      </c>
      <c r="N14">
        <f t="shared" si="10"/>
        <v>0.61136021622108594</v>
      </c>
    </row>
    <row r="15" spans="1:14" ht="15" x14ac:dyDescent="0.25">
      <c r="A15" s="1">
        <f t="shared" si="8"/>
        <v>27912</v>
      </c>
      <c r="B15">
        <v>0.42653659999999999</v>
      </c>
      <c r="C15">
        <v>-0.4163963</v>
      </c>
      <c r="D15">
        <f t="shared" si="0"/>
        <v>1.5319425950157388</v>
      </c>
      <c r="E15">
        <f t="shared" si="1"/>
        <v>0.659418890988964</v>
      </c>
      <c r="F15">
        <f t="shared" si="2"/>
        <v>0.50253505327765491</v>
      </c>
      <c r="G15">
        <f t="shared" si="3"/>
        <v>-0.495</v>
      </c>
      <c r="H15">
        <v>0.40100000000000002</v>
      </c>
      <c r="I15">
        <f t="shared" si="4"/>
        <v>1.9708563094711518E-2</v>
      </c>
      <c r="J15">
        <f t="shared" si="5"/>
        <v>-0.15211920101813037</v>
      </c>
      <c r="K15">
        <f t="shared" si="6"/>
        <v>0.3973794046637435</v>
      </c>
      <c r="L15">
        <f t="shared" si="9"/>
        <v>2.0026277919567671E-2</v>
      </c>
      <c r="M15">
        <f t="shared" si="7"/>
        <v>-3.0463813964916602E-3</v>
      </c>
      <c r="N15">
        <f t="shared" si="10"/>
        <v>0.60950061379910692</v>
      </c>
    </row>
    <row r="16" spans="1:14" ht="15" x14ac:dyDescent="0.25">
      <c r="A16" s="1">
        <f t="shared" si="8"/>
        <v>28277</v>
      </c>
      <c r="B16">
        <v>0.41091680000000003</v>
      </c>
      <c r="C16">
        <v>-0.39182679999999998</v>
      </c>
      <c r="D16">
        <f t="shared" si="0"/>
        <v>1.5081998691087428</v>
      </c>
      <c r="E16">
        <f t="shared" si="1"/>
        <v>0.67582115604871629</v>
      </c>
      <c r="F16">
        <f t="shared" si="2"/>
        <v>0.50477235506918949</v>
      </c>
      <c r="G16">
        <f t="shared" si="3"/>
        <v>-0.495</v>
      </c>
      <c r="H16">
        <v>0.40100000000000002</v>
      </c>
      <c r="I16">
        <f t="shared" si="4"/>
        <v>2.0510412056797513E-2</v>
      </c>
      <c r="J16">
        <f t="shared" si="5"/>
        <v>-0.15362845155220906</v>
      </c>
      <c r="K16">
        <f t="shared" si="6"/>
        <v>0.40327761325210898</v>
      </c>
      <c r="L16">
        <f t="shared" si="9"/>
        <v>1.4733687847243276E-2</v>
      </c>
      <c r="M16">
        <f t="shared" si="7"/>
        <v>-2.2635136496255851E-3</v>
      </c>
      <c r="N16">
        <f t="shared" si="10"/>
        <v>0.60812256104929241</v>
      </c>
    </row>
    <row r="17" spans="1:14" ht="15" x14ac:dyDescent="0.25">
      <c r="A17" s="1">
        <f t="shared" si="8"/>
        <v>28642</v>
      </c>
      <c r="B17">
        <v>0.38888499999999998</v>
      </c>
      <c r="C17">
        <v>-0.34778439999999999</v>
      </c>
      <c r="D17">
        <f t="shared" si="0"/>
        <v>1.4753348780660513</v>
      </c>
      <c r="E17">
        <f t="shared" si="1"/>
        <v>0.70625112754419983</v>
      </c>
      <c r="F17">
        <f t="shared" si="2"/>
        <v>0.51027370379489223</v>
      </c>
      <c r="G17">
        <f t="shared" si="3"/>
        <v>-0.495</v>
      </c>
      <c r="H17">
        <v>0.40100000000000002</v>
      </c>
      <c r="I17">
        <f t="shared" si="4"/>
        <v>2.2482095440089368E-2</v>
      </c>
      <c r="J17">
        <f t="shared" si="5"/>
        <v>-0.15651170107220619</v>
      </c>
      <c r="K17">
        <f t="shared" si="6"/>
        <v>0.41391980121982641</v>
      </c>
      <c r="L17">
        <f t="shared" si="9"/>
        <v>2.6047046781940131E-2</v>
      </c>
      <c r="M17">
        <f t="shared" si="7"/>
        <v>-4.0766675997487845E-3</v>
      </c>
      <c r="N17">
        <f t="shared" si="10"/>
        <v>0.6056484939090826</v>
      </c>
    </row>
    <row r="18" spans="1:14" ht="15" x14ac:dyDescent="0.25">
      <c r="A18" s="1">
        <f t="shared" si="8"/>
        <v>29007</v>
      </c>
      <c r="B18">
        <v>0.39763209999999999</v>
      </c>
      <c r="C18">
        <v>-0.31717440000000002</v>
      </c>
      <c r="D18">
        <f t="shared" si="0"/>
        <v>1.4882963849341446</v>
      </c>
      <c r="E18">
        <f t="shared" si="1"/>
        <v>0.72820374531758492</v>
      </c>
      <c r="F18">
        <f t="shared" si="2"/>
        <v>0.52010358122349054</v>
      </c>
      <c r="G18">
        <f t="shared" si="3"/>
        <v>-0.495</v>
      </c>
      <c r="H18">
        <v>0.40100000000000002</v>
      </c>
      <c r="I18">
        <f t="shared" si="4"/>
        <v>2.600512351049902E-2</v>
      </c>
      <c r="J18">
        <f t="shared" si="5"/>
        <v>-0.15903427315286622</v>
      </c>
      <c r="K18">
        <f t="shared" si="6"/>
        <v>0.42136452214652842</v>
      </c>
      <c r="L18">
        <f t="shared" si="9"/>
        <v>1.7826069181539006E-2</v>
      </c>
      <c r="M18">
        <f t="shared" si="7"/>
        <v>-2.8349559554587647E-3</v>
      </c>
      <c r="N18">
        <f t="shared" si="10"/>
        <v>0.60393393859707656</v>
      </c>
    </row>
    <row r="19" spans="1:14" ht="15" x14ac:dyDescent="0.25">
      <c r="A19" s="1">
        <f t="shared" si="8"/>
        <v>29373</v>
      </c>
      <c r="B19">
        <v>0.40407660000000001</v>
      </c>
      <c r="C19">
        <v>-0.28398709999999999</v>
      </c>
      <c r="D19">
        <f t="shared" si="0"/>
        <v>1.4979186831348152</v>
      </c>
      <c r="E19">
        <f t="shared" si="1"/>
        <v>0.75277635545854715</v>
      </c>
      <c r="F19">
        <f t="shared" si="2"/>
        <v>0.52998634634769404</v>
      </c>
      <c r="G19">
        <f t="shared" si="3"/>
        <v>-0.495</v>
      </c>
      <c r="H19">
        <v>0.40100000000000002</v>
      </c>
      <c r="I19">
        <f t="shared" si="4"/>
        <v>2.9547106531013525E-2</v>
      </c>
      <c r="J19">
        <f t="shared" si="5"/>
        <v>-0.16168924907687049</v>
      </c>
      <c r="K19">
        <f t="shared" si="6"/>
        <v>0.42947655764195419</v>
      </c>
      <c r="L19">
        <f t="shared" si="9"/>
        <v>1.9068851976217629E-2</v>
      </c>
      <c r="M19">
        <f t="shared" si="7"/>
        <v>-3.0832283567926262E-3</v>
      </c>
      <c r="N19">
        <f t="shared" si="10"/>
        <v>0.602074739991736</v>
      </c>
    </row>
    <row r="20" spans="1:14" ht="15" x14ac:dyDescent="0.25">
      <c r="A20" s="1">
        <f t="shared" si="8"/>
        <v>29738</v>
      </c>
      <c r="B20">
        <v>0.39322610000000002</v>
      </c>
      <c r="C20">
        <v>-0.24049690000000001</v>
      </c>
      <c r="D20">
        <f t="shared" si="0"/>
        <v>1.4817533758958961</v>
      </c>
      <c r="E20">
        <f t="shared" si="1"/>
        <v>0.78623708277929549</v>
      </c>
      <c r="F20">
        <f t="shared" si="2"/>
        <v>0.53810825203003898</v>
      </c>
      <c r="G20">
        <f t="shared" si="3"/>
        <v>-0.495</v>
      </c>
      <c r="H20">
        <v>0.40100000000000002</v>
      </c>
      <c r="I20">
        <f t="shared" si="4"/>
        <v>3.2457997527565972E-2</v>
      </c>
      <c r="J20">
        <f t="shared" si="5"/>
        <v>-0.16479572374753831</v>
      </c>
      <c r="K20">
        <f t="shared" si="6"/>
        <v>0.44016390117483728</v>
      </c>
      <c r="L20">
        <f t="shared" si="9"/>
        <v>2.4580000863282443E-2</v>
      </c>
      <c r="M20">
        <f t="shared" si="7"/>
        <v>-4.0506790319797467E-3</v>
      </c>
      <c r="N20">
        <f t="shared" si="10"/>
        <v>0.59964086122553195</v>
      </c>
    </row>
    <row r="21" spans="1:14" ht="15" x14ac:dyDescent="0.25">
      <c r="A21" s="1">
        <f t="shared" si="8"/>
        <v>30103</v>
      </c>
      <c r="B21">
        <v>0.4187903</v>
      </c>
      <c r="C21">
        <v>-0.14678169999999999</v>
      </c>
      <c r="D21">
        <f t="shared" si="0"/>
        <v>1.5201215518754505</v>
      </c>
      <c r="E21">
        <f t="shared" si="1"/>
        <v>0.86348245506317611</v>
      </c>
      <c r="F21">
        <f t="shared" si="2"/>
        <v>0.5675859467276666</v>
      </c>
      <c r="G21">
        <f t="shared" si="3"/>
        <v>-0.495</v>
      </c>
      <c r="H21">
        <v>0.40100000000000002</v>
      </c>
      <c r="I21">
        <f t="shared" si="4"/>
        <v>4.3022803307195705E-2</v>
      </c>
      <c r="J21">
        <f t="shared" si="5"/>
        <v>-0.17227248196315351</v>
      </c>
      <c r="K21">
        <f t="shared" si="6"/>
        <v>0.46337031653668143</v>
      </c>
      <c r="L21">
        <f t="shared" si="9"/>
        <v>5.1379393914036807E-2</v>
      </c>
      <c r="M21">
        <f t="shared" si="7"/>
        <v>-8.8512557113336644E-3</v>
      </c>
      <c r="N21">
        <f t="shared" si="10"/>
        <v>0.59435670682751596</v>
      </c>
    </row>
    <row r="22" spans="1:14" ht="15" x14ac:dyDescent="0.25">
      <c r="A22" s="1">
        <f t="shared" si="8"/>
        <v>30468</v>
      </c>
      <c r="B22">
        <v>0.45129059999999999</v>
      </c>
      <c r="C22">
        <v>-0.12477100000000001</v>
      </c>
      <c r="D22">
        <f t="shared" si="0"/>
        <v>1.57033755588715</v>
      </c>
      <c r="E22">
        <f t="shared" si="1"/>
        <v>0.88269901751656377</v>
      </c>
      <c r="F22">
        <f t="shared" si="2"/>
        <v>0.58091230172403641</v>
      </c>
      <c r="G22">
        <f t="shared" si="3"/>
        <v>-0.495</v>
      </c>
      <c r="H22">
        <v>0.40100000000000002</v>
      </c>
      <c r="I22">
        <f t="shared" si="4"/>
        <v>4.7798968937894648E-2</v>
      </c>
      <c r="J22">
        <f t="shared" si="5"/>
        <v>-0.1743571349846032</v>
      </c>
      <c r="K22">
        <f t="shared" si="6"/>
        <v>0.46884765398184408</v>
      </c>
      <c r="L22">
        <f t="shared" si="9"/>
        <v>1.1751329947320657E-2</v>
      </c>
      <c r="M22">
        <f t="shared" si="7"/>
        <v>-2.0489282218735978E-3</v>
      </c>
      <c r="N22">
        <f t="shared" si="10"/>
        <v>0.59314015933188546</v>
      </c>
    </row>
    <row r="23" spans="1:14" ht="15" x14ac:dyDescent="0.25">
      <c r="A23" s="1">
        <f t="shared" si="8"/>
        <v>30834</v>
      </c>
      <c r="B23">
        <v>0.46325110000000003</v>
      </c>
      <c r="C23">
        <v>-0.1178038</v>
      </c>
      <c r="D23">
        <f t="shared" si="0"/>
        <v>1.5892323485614859</v>
      </c>
      <c r="E23">
        <f t="shared" si="1"/>
        <v>0.88887043188618753</v>
      </c>
      <c r="F23">
        <f t="shared" si="2"/>
        <v>0.58551312740101669</v>
      </c>
      <c r="G23">
        <f t="shared" si="3"/>
        <v>-0.495</v>
      </c>
      <c r="H23">
        <v>0.40100000000000002</v>
      </c>
      <c r="I23">
        <f t="shared" si="4"/>
        <v>4.9447904860524389E-2</v>
      </c>
      <c r="J23">
        <f t="shared" si="5"/>
        <v>-0.17502698934889876</v>
      </c>
      <c r="K23">
        <f t="shared" si="6"/>
        <v>0.47058306217360796</v>
      </c>
      <c r="L23">
        <f t="shared" si="9"/>
        <v>3.6945995823977067E-3</v>
      </c>
      <c r="M23">
        <f t="shared" si="7"/>
        <v>-6.4665464175676923E-4</v>
      </c>
      <c r="N23">
        <f t="shared" si="10"/>
        <v>0.59275672648231859</v>
      </c>
    </row>
    <row r="24" spans="1:14" ht="15" x14ac:dyDescent="0.25">
      <c r="A24" s="1">
        <f t="shared" si="8"/>
        <v>31199</v>
      </c>
      <c r="B24">
        <v>0.48252489999999998</v>
      </c>
      <c r="C24">
        <v>-0.1065743</v>
      </c>
      <c r="D24">
        <f t="shared" si="0"/>
        <v>1.6201599841233922</v>
      </c>
      <c r="E24">
        <f t="shared" si="1"/>
        <v>0.89890825679648301</v>
      </c>
      <c r="F24">
        <f t="shared" si="2"/>
        <v>0.59289606682724372</v>
      </c>
      <c r="G24">
        <f t="shared" si="3"/>
        <v>-0.495</v>
      </c>
      <c r="H24">
        <v>0.40100000000000002</v>
      </c>
      <c r="I24">
        <f t="shared" si="4"/>
        <v>5.2093950350884148E-2</v>
      </c>
      <c r="J24">
        <f t="shared" si="5"/>
        <v>-0.1760916547710859</v>
      </c>
      <c r="K24">
        <f t="shared" si="6"/>
        <v>0.47338161471421958</v>
      </c>
      <c r="L24">
        <f t="shared" si="9"/>
        <v>5.929375978366595E-3</v>
      </c>
      <c r="M24">
        <f t="shared" si="7"/>
        <v>-1.0441136277905001E-3</v>
      </c>
      <c r="N24">
        <f t="shared" si="10"/>
        <v>0.5921381440975797</v>
      </c>
    </row>
    <row r="25" spans="1:14" ht="15" x14ac:dyDescent="0.25">
      <c r="A25" s="1">
        <f t="shared" si="8"/>
        <v>31564</v>
      </c>
      <c r="B25">
        <v>0.49290509999999998</v>
      </c>
      <c r="C25">
        <v>-8.1228700000000001E-2</v>
      </c>
      <c r="D25">
        <f t="shared" si="0"/>
        <v>1.6370651565338694</v>
      </c>
      <c r="E25">
        <f t="shared" si="1"/>
        <v>0.92198280986260273</v>
      </c>
      <c r="F25">
        <f t="shared" si="2"/>
        <v>0.6014897799185901</v>
      </c>
      <c r="G25">
        <f t="shared" si="3"/>
        <v>-0.495</v>
      </c>
      <c r="H25">
        <v>0.40100000000000002</v>
      </c>
      <c r="I25">
        <f t="shared" si="4"/>
        <v>5.5173937122822675E-2</v>
      </c>
      <c r="J25">
        <f t="shared" si="5"/>
        <v>-0.17802907584800831</v>
      </c>
      <c r="K25">
        <f t="shared" si="6"/>
        <v>0.47970398337148124</v>
      </c>
      <c r="L25">
        <f t="shared" si="9"/>
        <v>1.3267352711434265E-2</v>
      </c>
      <c r="M25">
        <f t="shared" si="7"/>
        <v>-2.3619745421662097E-3</v>
      </c>
      <c r="N25">
        <f t="shared" si="10"/>
        <v>0.59074117932285608</v>
      </c>
    </row>
    <row r="26" spans="1:14" ht="15" x14ac:dyDescent="0.25">
      <c r="A26" s="1">
        <f t="shared" si="8"/>
        <v>31929</v>
      </c>
      <c r="B26">
        <v>0.49169249999999998</v>
      </c>
      <c r="C26">
        <v>-7.4930800000000006E-2</v>
      </c>
      <c r="D26">
        <f t="shared" si="0"/>
        <v>1.6350812544080093</v>
      </c>
      <c r="E26">
        <f t="shared" si="1"/>
        <v>0.92780768839917283</v>
      </c>
      <c r="F26">
        <f t="shared" si="2"/>
        <v>0.60270809403179604</v>
      </c>
      <c r="G26">
        <f t="shared" si="3"/>
        <v>-0.495</v>
      </c>
      <c r="H26">
        <v>0.40100000000000002</v>
      </c>
      <c r="I26">
        <f t="shared" si="4"/>
        <v>5.5610580900995688E-2</v>
      </c>
      <c r="J26">
        <f t="shared" si="5"/>
        <v>-0.17846132439562379</v>
      </c>
      <c r="K26">
        <f t="shared" si="6"/>
        <v>0.48127605983852706</v>
      </c>
      <c r="L26">
        <f t="shared" si="9"/>
        <v>3.2718220956887145E-3</v>
      </c>
      <c r="M26">
        <f t="shared" si="7"/>
        <v>-5.8389370438347336E-4</v>
      </c>
      <c r="N26">
        <f t="shared" si="10"/>
        <v>0.59039634994897661</v>
      </c>
    </row>
    <row r="27" spans="1:14" ht="15" x14ac:dyDescent="0.25">
      <c r="A27" s="1">
        <f t="shared" si="8"/>
        <v>32295</v>
      </c>
      <c r="B27">
        <v>0.50709340000000003</v>
      </c>
      <c r="C27">
        <v>-3.2840599999999998E-2</v>
      </c>
      <c r="D27">
        <f t="shared" si="0"/>
        <v>1.6604578872075713</v>
      </c>
      <c r="E27">
        <f t="shared" si="1"/>
        <v>0.96769279752786763</v>
      </c>
      <c r="F27">
        <f t="shared" si="2"/>
        <v>0.61638984190927382</v>
      </c>
      <c r="G27">
        <f t="shared" si="3"/>
        <v>-0.495</v>
      </c>
      <c r="H27">
        <v>0.40100000000000002</v>
      </c>
      <c r="I27">
        <f t="shared" si="4"/>
        <v>6.0514119340283737E-2</v>
      </c>
      <c r="J27">
        <f t="shared" si="5"/>
        <v>-0.18158836133972101</v>
      </c>
      <c r="K27">
        <f t="shared" si="6"/>
        <v>0.49179058781108465</v>
      </c>
      <c r="L27">
        <f t="shared" si="9"/>
        <v>2.1611956904162986E-2</v>
      </c>
      <c r="M27">
        <f t="shared" si="7"/>
        <v>-3.9244798395716264E-3</v>
      </c>
      <c r="N27">
        <f t="shared" si="10"/>
        <v>0.58808389194161081</v>
      </c>
    </row>
    <row r="28" spans="1:14" ht="15" x14ac:dyDescent="0.25">
      <c r="A28" s="1">
        <f t="shared" si="8"/>
        <v>32660</v>
      </c>
      <c r="B28">
        <v>0.53354550000000001</v>
      </c>
      <c r="C28">
        <v>-2.83483E-2</v>
      </c>
      <c r="D28">
        <f t="shared" si="0"/>
        <v>1.7049665640238596</v>
      </c>
      <c r="E28">
        <f t="shared" si="1"/>
        <v>0.97204974290786439</v>
      </c>
      <c r="F28">
        <f t="shared" si="2"/>
        <v>0.6236799129135896</v>
      </c>
      <c r="G28">
        <f t="shared" si="3"/>
        <v>-0.495</v>
      </c>
      <c r="H28">
        <v>0.40100000000000002</v>
      </c>
      <c r="I28">
        <f t="shared" si="4"/>
        <v>6.3126880788230519E-2</v>
      </c>
      <c r="J28">
        <f t="shared" si="5"/>
        <v>-0.18216323851899779</v>
      </c>
      <c r="K28">
        <f t="shared" si="6"/>
        <v>0.49291339957507313</v>
      </c>
      <c r="L28">
        <f t="shared" si="9"/>
        <v>2.2805071676156655E-3</v>
      </c>
      <c r="M28">
        <f t="shared" si="7"/>
        <v>-4.1542457111865656E-4</v>
      </c>
      <c r="N28">
        <f t="shared" si="10"/>
        <v>0.58783963818103879</v>
      </c>
    </row>
    <row r="29" spans="1:14" ht="15" x14ac:dyDescent="0.25">
      <c r="A29" s="1">
        <f t="shared" si="8"/>
        <v>33025</v>
      </c>
      <c r="B29">
        <v>0.53386639999999996</v>
      </c>
      <c r="C29">
        <v>-2.0395300000000002E-2</v>
      </c>
      <c r="D29">
        <f t="shared" si="0"/>
        <v>1.7055137755896546</v>
      </c>
      <c r="E29">
        <f t="shared" si="1"/>
        <v>0.97981127734505358</v>
      </c>
      <c r="F29">
        <f t="shared" si="2"/>
        <v>0.62561982816327033</v>
      </c>
      <c r="G29">
        <f t="shared" si="3"/>
        <v>-0.495</v>
      </c>
      <c r="H29">
        <v>0.40100000000000002</v>
      </c>
      <c r="I29">
        <f t="shared" si="4"/>
        <v>6.3822146413716085E-2</v>
      </c>
      <c r="J29">
        <f t="shared" si="5"/>
        <v>-0.18271096104288065</v>
      </c>
      <c r="K29">
        <f t="shared" si="6"/>
        <v>0.49490135173842942</v>
      </c>
      <c r="L29">
        <f t="shared" si="9"/>
        <v>4.0249547690815743E-3</v>
      </c>
      <c r="M29">
        <f t="shared" si="7"/>
        <v>-7.3540335401302021E-4</v>
      </c>
      <c r="N29">
        <f t="shared" si="10"/>
        <v>0.58740749785769608</v>
      </c>
    </row>
    <row r="30" spans="1:14" ht="15" x14ac:dyDescent="0.25">
      <c r="A30" s="1">
        <f t="shared" si="8"/>
        <v>33390</v>
      </c>
      <c r="B30">
        <v>0.55756090000000003</v>
      </c>
      <c r="C30">
        <v>1.0837400000000001E-2</v>
      </c>
      <c r="D30">
        <f t="shared" si="0"/>
        <v>1.7464076383274221</v>
      </c>
      <c r="E30">
        <f t="shared" si="1"/>
        <v>1.0108963373361215</v>
      </c>
      <c r="F30">
        <f t="shared" si="2"/>
        <v>0.63839350915093995</v>
      </c>
      <c r="G30">
        <f t="shared" si="3"/>
        <v>-0.495</v>
      </c>
      <c r="H30">
        <v>0.40100000000000002</v>
      </c>
      <c r="I30">
        <f t="shared" si="4"/>
        <v>6.8400233679696887E-2</v>
      </c>
      <c r="J30">
        <f t="shared" si="5"/>
        <v>-0.18503560182775383</v>
      </c>
      <c r="K30">
        <f t="shared" si="6"/>
        <v>0.50270932348272013</v>
      </c>
      <c r="L30">
        <f t="shared" si="9"/>
        <v>1.5653664048590255E-2</v>
      </c>
      <c r="M30">
        <f t="shared" si="7"/>
        <v>-2.8964851480403715E-3</v>
      </c>
      <c r="N30">
        <f t="shared" si="10"/>
        <v>0.58570854245165405</v>
      </c>
    </row>
    <row r="31" spans="1:14" ht="15" x14ac:dyDescent="0.25">
      <c r="A31" s="1">
        <f t="shared" si="8"/>
        <v>33756</v>
      </c>
      <c r="B31">
        <v>0.55655149999999998</v>
      </c>
      <c r="C31">
        <v>6.2569299999999994E-2</v>
      </c>
      <c r="D31">
        <f t="shared" si="0"/>
        <v>1.7446457038552237</v>
      </c>
      <c r="E31">
        <f t="shared" si="1"/>
        <v>1.0645682309400335</v>
      </c>
      <c r="F31">
        <f t="shared" si="2"/>
        <v>0.65001856186040008</v>
      </c>
      <c r="G31">
        <f t="shared" si="3"/>
        <v>-0.495</v>
      </c>
      <c r="H31">
        <v>0.40100000000000002</v>
      </c>
      <c r="I31">
        <f t="shared" si="4"/>
        <v>7.2566652570767387E-2</v>
      </c>
      <c r="J31">
        <f t="shared" si="5"/>
        <v>-0.18846536617048371</v>
      </c>
      <c r="K31">
        <f t="shared" si="6"/>
        <v>0.51563722379633692</v>
      </c>
      <c r="L31">
        <f t="shared" si="9"/>
        <v>2.5391346225285417E-2</v>
      </c>
      <c r="M31">
        <f t="shared" si="7"/>
        <v>-4.7853893639099457E-3</v>
      </c>
      <c r="N31">
        <f t="shared" si="10"/>
        <v>0.58291239468611189</v>
      </c>
    </row>
    <row r="32" spans="1:14" ht="15" x14ac:dyDescent="0.25">
      <c r="A32" s="1">
        <f t="shared" si="8"/>
        <v>34121</v>
      </c>
      <c r="B32">
        <v>0.58024600000000004</v>
      </c>
      <c r="C32">
        <v>8.9774099999999996E-2</v>
      </c>
      <c r="D32">
        <f t="shared" si="0"/>
        <v>1.7864778502504206</v>
      </c>
      <c r="E32">
        <f t="shared" si="1"/>
        <v>1.0939271376507191</v>
      </c>
      <c r="F32">
        <f t="shared" si="2"/>
        <v>0.66150765991460625</v>
      </c>
      <c r="G32">
        <f t="shared" si="3"/>
        <v>-0.495</v>
      </c>
      <c r="H32">
        <v>0.40100000000000002</v>
      </c>
      <c r="I32">
        <f t="shared" si="4"/>
        <v>7.668434531339488E-2</v>
      </c>
      <c r="J32">
        <f t="shared" si="5"/>
        <v>-0.19037238411878393</v>
      </c>
      <c r="K32">
        <f t="shared" si="6"/>
        <v>0.52242846371342722</v>
      </c>
      <c r="L32">
        <f t="shared" si="9"/>
        <v>1.3084599347997626E-2</v>
      </c>
      <c r="M32">
        <f t="shared" si="7"/>
        <v>-2.4909463731173937E-3</v>
      </c>
      <c r="N32">
        <f t="shared" si="10"/>
        <v>0.58146219810153466</v>
      </c>
    </row>
    <row r="33" spans="1:14" ht="15" x14ac:dyDescent="0.25">
      <c r="A33" s="1">
        <f t="shared" si="8"/>
        <v>34486</v>
      </c>
      <c r="B33">
        <v>0.58541390000000004</v>
      </c>
      <c r="C33">
        <v>0.1241256</v>
      </c>
      <c r="D33">
        <f t="shared" si="0"/>
        <v>1.7957340861829052</v>
      </c>
      <c r="E33">
        <f t="shared" si="1"/>
        <v>1.1321580611219255</v>
      </c>
      <c r="F33">
        <f t="shared" si="2"/>
        <v>0.67029939815915651</v>
      </c>
      <c r="G33">
        <f t="shared" si="3"/>
        <v>-0.495</v>
      </c>
      <c r="H33">
        <v>0.40100000000000002</v>
      </c>
      <c r="I33">
        <f t="shared" si="4"/>
        <v>7.9835304300241702E-2</v>
      </c>
      <c r="J33">
        <f t="shared" si="5"/>
        <v>-0.19259230117410314</v>
      </c>
      <c r="K33">
        <f t="shared" si="6"/>
        <v>0.53099161913267934</v>
      </c>
      <c r="L33">
        <f t="shared" si="9"/>
        <v>1.6258175027280265E-2</v>
      </c>
      <c r="M33">
        <f t="shared" si="7"/>
        <v>-3.1311993413952431E-3</v>
      </c>
      <c r="N33">
        <f t="shared" si="10"/>
        <v>0.57964437152371062</v>
      </c>
    </row>
    <row r="34" spans="1:14" ht="15" x14ac:dyDescent="0.25">
      <c r="A34" s="1">
        <f t="shared" si="8"/>
        <v>34851</v>
      </c>
      <c r="B34">
        <v>0.59070489999999998</v>
      </c>
      <c r="C34">
        <v>0.11402519999999999</v>
      </c>
      <c r="D34">
        <f t="shared" si="0"/>
        <v>1.8052604951236972</v>
      </c>
      <c r="E34">
        <f t="shared" si="1"/>
        <v>1.1207803681935644</v>
      </c>
      <c r="F34">
        <f t="shared" si="2"/>
        <v>0.66923566063394624</v>
      </c>
      <c r="G34">
        <f t="shared" si="3"/>
        <v>-0.495</v>
      </c>
      <c r="H34">
        <v>0.40100000000000002</v>
      </c>
      <c r="I34">
        <f t="shared" si="4"/>
        <v>7.9454060771206328E-2</v>
      </c>
      <c r="J34">
        <f t="shared" si="5"/>
        <v>-0.19197121496634326</v>
      </c>
      <c r="K34">
        <f t="shared" si="6"/>
        <v>0.52847545413117025</v>
      </c>
      <c r="L34">
        <f t="shared" si="9"/>
        <v>-4.74987811452692E-3</v>
      </c>
      <c r="M34">
        <f t="shared" si="7"/>
        <v>9.1183987258777657E-4</v>
      </c>
      <c r="N34">
        <f t="shared" si="10"/>
        <v>0.5801731554200692</v>
      </c>
    </row>
    <row r="35" spans="1:14" ht="15" x14ac:dyDescent="0.25">
      <c r="A35" s="1">
        <f t="shared" si="8"/>
        <v>35217</v>
      </c>
      <c r="B35">
        <v>0.58479170000000003</v>
      </c>
      <c r="C35">
        <v>0.1149603</v>
      </c>
      <c r="D35">
        <f t="shared" si="0"/>
        <v>1.7946171279562209</v>
      </c>
      <c r="E35">
        <f t="shared" si="1"/>
        <v>1.1218289000805417</v>
      </c>
      <c r="F35">
        <f t="shared" si="2"/>
        <v>0.66813278508232865</v>
      </c>
      <c r="G35">
        <f t="shared" si="3"/>
        <v>-0.495</v>
      </c>
      <c r="H35">
        <v>0.40100000000000002</v>
      </c>
      <c r="I35">
        <f t="shared" si="4"/>
        <v>7.9058790173506588E-2</v>
      </c>
      <c r="J35">
        <f t="shared" si="5"/>
        <v>-0.19200692796879607</v>
      </c>
      <c r="K35">
        <f t="shared" si="6"/>
        <v>0.52870846468250043</v>
      </c>
      <c r="L35">
        <f t="shared" si="9"/>
        <v>4.408136577877221E-4</v>
      </c>
      <c r="M35">
        <f t="shared" si="7"/>
        <v>-8.4639276238508671E-5</v>
      </c>
      <c r="N35">
        <f t="shared" si="10"/>
        <v>0.58012405206216711</v>
      </c>
    </row>
    <row r="36" spans="1:14" ht="15" x14ac:dyDescent="0.25">
      <c r="A36" s="1">
        <f t="shared" si="8"/>
        <v>35582</v>
      </c>
      <c r="B36">
        <v>0.5901904</v>
      </c>
      <c r="C36">
        <v>0.1372427</v>
      </c>
      <c r="D36">
        <f t="shared" si="0"/>
        <v>1.8043319274934624</v>
      </c>
      <c r="E36">
        <f t="shared" si="1"/>
        <v>1.1471065174907522</v>
      </c>
      <c r="F36">
        <f t="shared" si="2"/>
        <v>0.67424173149034261</v>
      </c>
      <c r="G36">
        <f t="shared" si="3"/>
        <v>-0.495</v>
      </c>
      <c r="H36">
        <v>0.40100000000000002</v>
      </c>
      <c r="I36">
        <f t="shared" si="4"/>
        <v>8.124823656613879E-2</v>
      </c>
      <c r="J36">
        <f t="shared" si="5"/>
        <v>-0.19343804387769029</v>
      </c>
      <c r="K36">
        <f t="shared" si="6"/>
        <v>0.53425692118495127</v>
      </c>
      <c r="L36">
        <f t="shared" si="9"/>
        <v>1.0439675587780568E-2</v>
      </c>
      <c r="M36">
        <f t="shared" si="7"/>
        <v>-2.0194304244179496E-3</v>
      </c>
      <c r="N36">
        <f t="shared" si="10"/>
        <v>0.57895371400736306</v>
      </c>
    </row>
    <row r="37" spans="1:14" ht="15" x14ac:dyDescent="0.25">
      <c r="A37" s="1">
        <f t="shared" si="8"/>
        <v>35947</v>
      </c>
      <c r="B37">
        <v>0.60633090000000001</v>
      </c>
      <c r="C37">
        <v>0.16295850000000001</v>
      </c>
      <c r="D37">
        <f t="shared" si="0"/>
        <v>1.8336910450140895</v>
      </c>
      <c r="E37">
        <f t="shared" si="1"/>
        <v>1.1769878436794066</v>
      </c>
      <c r="F37">
        <f t="shared" si="2"/>
        <v>0.68336715664398062</v>
      </c>
      <c r="G37">
        <f t="shared" si="3"/>
        <v>-0.495</v>
      </c>
      <c r="H37">
        <v>0.40100000000000002</v>
      </c>
      <c r="I37">
        <f t="shared" si="4"/>
        <v>8.4518788941202669E-2</v>
      </c>
      <c r="J37">
        <f t="shared" si="5"/>
        <v>-0.19508344742487294</v>
      </c>
      <c r="K37">
        <f t="shared" si="6"/>
        <v>0.54064970876922136</v>
      </c>
      <c r="L37">
        <f t="shared" si="9"/>
        <v>1.1894731652744576E-2</v>
      </c>
      <c r="M37">
        <f t="shared" si="7"/>
        <v>-2.3204652570111683E-3</v>
      </c>
      <c r="N37">
        <f t="shared" si="10"/>
        <v>0.57761182952886836</v>
      </c>
    </row>
    <row r="38" spans="1:14" ht="15" x14ac:dyDescent="0.25">
      <c r="A38" s="1">
        <f t="shared" si="8"/>
        <v>36312</v>
      </c>
      <c r="B38">
        <v>0.63628439999999997</v>
      </c>
      <c r="C38">
        <v>0.1844153</v>
      </c>
      <c r="D38">
        <f t="shared" si="0"/>
        <v>1.8894473898583419</v>
      </c>
      <c r="E38">
        <f t="shared" si="1"/>
        <v>1.2025151239402772</v>
      </c>
      <c r="F38">
        <f t="shared" si="2"/>
        <v>0.69438484680810053</v>
      </c>
      <c r="G38">
        <f t="shared" si="3"/>
        <v>-0.495</v>
      </c>
      <c r="H38">
        <v>0.40100000000000002</v>
      </c>
      <c r="I38">
        <f t="shared" si="4"/>
        <v>8.8467529096023234E-2</v>
      </c>
      <c r="J38">
        <f t="shared" si="5"/>
        <v>-0.19643629741650473</v>
      </c>
      <c r="K38">
        <f t="shared" si="6"/>
        <v>0.54597360575167808</v>
      </c>
      <c r="L38">
        <f t="shared" si="9"/>
        <v>9.7990527387521488E-3</v>
      </c>
      <c r="M38">
        <f t="shared" si="7"/>
        <v>-1.9248896381895324E-3</v>
      </c>
      <c r="N38">
        <f t="shared" si="10"/>
        <v>0.57650105990075495</v>
      </c>
    </row>
    <row r="39" spans="1:14" ht="15" x14ac:dyDescent="0.25">
      <c r="A39" s="1">
        <f t="shared" si="8"/>
        <v>36678</v>
      </c>
      <c r="B39">
        <v>0.63197990000000004</v>
      </c>
      <c r="C39">
        <v>0.19577620000000001</v>
      </c>
      <c r="D39">
        <f t="shared" si="0"/>
        <v>1.8813317430006882</v>
      </c>
      <c r="E39">
        <f t="shared" si="1"/>
        <v>1.2162546770763807</v>
      </c>
      <c r="F39">
        <f t="shared" si="2"/>
        <v>0.69588026002756831</v>
      </c>
      <c r="G39">
        <f t="shared" si="3"/>
        <v>-0.495</v>
      </c>
      <c r="H39">
        <v>0.40100000000000002</v>
      </c>
      <c r="I39">
        <f t="shared" si="4"/>
        <v>8.9003485193880488E-2</v>
      </c>
      <c r="J39">
        <f t="shared" si="5"/>
        <v>-0.19711417528914726</v>
      </c>
      <c r="K39">
        <f t="shared" si="6"/>
        <v>0.54878831826350782</v>
      </c>
      <c r="L39">
        <f t="shared" si="9"/>
        <v>5.1421567598372662E-3</v>
      </c>
      <c r="M39">
        <f t="shared" si="7"/>
        <v>-1.0135919889228365E-3</v>
      </c>
      <c r="N39">
        <f t="shared" si="10"/>
        <v>0.57591701908438242</v>
      </c>
    </row>
    <row r="40" spans="1:14" ht="15" x14ac:dyDescent="0.25">
      <c r="A40" s="1">
        <f t="shared" si="8"/>
        <v>37043</v>
      </c>
      <c r="B40">
        <v>0.64411399999999996</v>
      </c>
      <c r="C40">
        <v>0.22429689999999999</v>
      </c>
      <c r="D40">
        <f t="shared" si="0"/>
        <v>1.904299072639196</v>
      </c>
      <c r="E40">
        <f t="shared" si="1"/>
        <v>1.2514425175601993</v>
      </c>
      <c r="F40">
        <f t="shared" si="2"/>
        <v>0.70441493179377346</v>
      </c>
      <c r="G40">
        <f t="shared" si="3"/>
        <v>-0.495</v>
      </c>
      <c r="H40">
        <v>0.40100000000000002</v>
      </c>
      <c r="I40">
        <f t="shared" si="4"/>
        <v>9.2062311554888407E-2</v>
      </c>
      <c r="J40">
        <f t="shared" si="5"/>
        <v>-0.19880735508940339</v>
      </c>
      <c r="K40">
        <f t="shared" si="6"/>
        <v>0.55584031473134787</v>
      </c>
      <c r="L40">
        <f t="shared" si="9"/>
        <v>1.2768259056967832E-2</v>
      </c>
      <c r="M40">
        <f t="shared" si="7"/>
        <v>-2.5384238122120946E-3</v>
      </c>
      <c r="N40">
        <f t="shared" si="10"/>
        <v>0.57445695152841314</v>
      </c>
    </row>
    <row r="41" spans="1:14" ht="14.4" x14ac:dyDescent="0.3">
      <c r="A41" s="1">
        <f t="shared" si="8"/>
        <v>37408</v>
      </c>
      <c r="B41">
        <v>0.64562850000000005</v>
      </c>
      <c r="C41">
        <v>0.24736820000000001</v>
      </c>
      <c r="D41">
        <f t="shared" si="0"/>
        <v>1.90718531864281</v>
      </c>
      <c r="E41">
        <f t="shared" si="1"/>
        <v>1.2806505615159813</v>
      </c>
      <c r="F41">
        <f t="shared" si="2"/>
        <v>0.70950819891401651</v>
      </c>
      <c r="G41">
        <f t="shared" si="3"/>
        <v>-0.495</v>
      </c>
      <c r="H41">
        <v>0.40100000000000002</v>
      </c>
      <c r="I41">
        <f t="shared" si="4"/>
        <v>9.3887738490783509E-2</v>
      </c>
      <c r="J41">
        <f t="shared" si="5"/>
        <v>-0.20015438888849446</v>
      </c>
      <c r="K41">
        <f t="shared" si="6"/>
        <v>0.56152861956402234</v>
      </c>
      <c r="L41">
        <f t="shared" si="9"/>
        <v>1.0181693438455763E-2</v>
      </c>
      <c r="M41">
        <f t="shared" si="7"/>
        <v>-2.0379106280241071E-3</v>
      </c>
      <c r="N41">
        <f t="shared" si="10"/>
        <v>0.57328745167439421</v>
      </c>
    </row>
    <row r="42" spans="1:14" ht="14.4" x14ac:dyDescent="0.3">
      <c r="A42" s="1">
        <f t="shared" si="8"/>
        <v>37773</v>
      </c>
      <c r="B42">
        <v>0.62400339999999999</v>
      </c>
      <c r="C42">
        <v>0.25989770000000001</v>
      </c>
      <c r="D42">
        <f t="shared" si="0"/>
        <v>1.8663849909846539</v>
      </c>
      <c r="E42">
        <f t="shared" si="1"/>
        <v>1.2967974175040493</v>
      </c>
      <c r="F42">
        <f t="shared" si="2"/>
        <v>0.70762997211363188</v>
      </c>
      <c r="G42">
        <f t="shared" si="3"/>
        <v>-0.495</v>
      </c>
      <c r="H42">
        <v>0.40100000000000002</v>
      </c>
      <c r="I42">
        <f t="shared" si="4"/>
        <v>9.3214582005525667E-2</v>
      </c>
      <c r="J42">
        <f t="shared" si="5"/>
        <v>-0.20092554389632725</v>
      </c>
      <c r="K42">
        <f t="shared" si="6"/>
        <v>0.564611144030844</v>
      </c>
      <c r="L42">
        <f t="shared" si="9"/>
        <v>5.4745108291916035E-3</v>
      </c>
      <c r="M42">
        <f t="shared" si="7"/>
        <v>-1.0999690659216565E-3</v>
      </c>
      <c r="N42">
        <f t="shared" si="10"/>
        <v>0.5726571999039437</v>
      </c>
    </row>
    <row r="43" spans="1:14" ht="14.4" x14ac:dyDescent="0.3">
      <c r="A43" s="1">
        <f t="shared" si="8"/>
        <v>38139</v>
      </c>
      <c r="B43">
        <v>0.63958879999999996</v>
      </c>
      <c r="C43">
        <v>0.24647279999999999</v>
      </c>
      <c r="D43">
        <f t="shared" si="0"/>
        <v>1.8957012066790588</v>
      </c>
      <c r="E43">
        <f t="shared" si="1"/>
        <v>1.2795043802251422</v>
      </c>
      <c r="F43">
        <f t="shared" si="2"/>
        <v>0.70807675692048411</v>
      </c>
      <c r="G43">
        <f t="shared" si="3"/>
        <v>-0.495</v>
      </c>
      <c r="H43">
        <v>0.40100000000000002</v>
      </c>
      <c r="I43">
        <f t="shared" si="4"/>
        <v>9.337470968030151E-2</v>
      </c>
      <c r="J43">
        <f t="shared" si="5"/>
        <v>-0.20011133561110289</v>
      </c>
      <c r="K43">
        <f t="shared" si="6"/>
        <v>0.56130814721170574</v>
      </c>
      <c r="L43">
        <f t="shared" si="9"/>
        <v>-5.8672168068969214E-3</v>
      </c>
      <c r="M43">
        <f t="shared" si="7"/>
        <v>1.1740965915480533E-3</v>
      </c>
      <c r="N43">
        <f t="shared" si="10"/>
        <v>0.57332994962977413</v>
      </c>
    </row>
    <row r="44" spans="1:14" ht="14.4" x14ac:dyDescent="0.3">
      <c r="A44" s="1">
        <f t="shared" si="8"/>
        <v>38504</v>
      </c>
      <c r="B44">
        <v>0.66132880000000005</v>
      </c>
      <c r="C44">
        <v>0.26058680000000001</v>
      </c>
      <c r="D44">
        <f t="shared" si="0"/>
        <v>1.9373649953533736</v>
      </c>
      <c r="E44">
        <f t="shared" si="1"/>
        <v>1.2976913485730268</v>
      </c>
      <c r="F44">
        <f t="shared" si="2"/>
        <v>0.71543226156676065</v>
      </c>
      <c r="G44">
        <f t="shared" si="3"/>
        <v>-0.495</v>
      </c>
      <c r="H44">
        <v>0.40100000000000002</v>
      </c>
      <c r="I44">
        <f t="shared" si="4"/>
        <v>9.6010922545527011E-2</v>
      </c>
      <c r="J44">
        <f t="shared" si="5"/>
        <v>-0.20088827498676684</v>
      </c>
      <c r="K44">
        <f t="shared" si="6"/>
        <v>0.56478053476545209</v>
      </c>
      <c r="L44">
        <f t="shared" si="9"/>
        <v>6.1671849031002361E-3</v>
      </c>
      <c r="M44">
        <f t="shared" si="7"/>
        <v>-1.2389151367082373E-3</v>
      </c>
      <c r="N44">
        <f t="shared" si="10"/>
        <v>0.57262008230033801</v>
      </c>
    </row>
    <row r="45" spans="1:14" ht="14.4" x14ac:dyDescent="0.3">
      <c r="A45" s="1">
        <f t="shared" si="8"/>
        <v>38869</v>
      </c>
      <c r="B45">
        <v>0.65995029999999999</v>
      </c>
      <c r="C45">
        <v>0.28807480000000002</v>
      </c>
      <c r="D45">
        <f t="shared" si="0"/>
        <v>1.9346961776125278</v>
      </c>
      <c r="E45">
        <f t="shared" si="1"/>
        <v>1.3338570729010386</v>
      </c>
      <c r="F45">
        <f t="shared" si="2"/>
        <v>0.72071783629734021</v>
      </c>
      <c r="G45">
        <f t="shared" si="3"/>
        <v>-0.495</v>
      </c>
      <c r="H45">
        <v>0.40100000000000002</v>
      </c>
      <c r="I45">
        <f t="shared" si="4"/>
        <v>9.7905272528966747E-2</v>
      </c>
      <c r="J45">
        <f t="shared" si="5"/>
        <v>-0.20245473888501309</v>
      </c>
      <c r="K45">
        <f t="shared" si="6"/>
        <v>0.57152474690449795</v>
      </c>
      <c r="L45">
        <f t="shared" si="9"/>
        <v>1.1870562324589039E-2</v>
      </c>
      <c r="M45">
        <f t="shared" si="7"/>
        <v>-2.4032515958429478E-3</v>
      </c>
      <c r="N45">
        <f t="shared" si="10"/>
        <v>0.57124558446734119</v>
      </c>
    </row>
    <row r="46" spans="1:14" ht="14.4" x14ac:dyDescent="0.3">
      <c r="A46" s="1">
        <f t="shared" si="8"/>
        <v>39234</v>
      </c>
      <c r="B46">
        <v>0.65776400000000002</v>
      </c>
      <c r="C46">
        <v>0.3267639</v>
      </c>
      <c r="D46">
        <f t="shared" si="0"/>
        <v>1.9304709718261266</v>
      </c>
      <c r="E46">
        <f t="shared" si="1"/>
        <v>1.3864740920008811</v>
      </c>
      <c r="F46">
        <f t="shared" si="2"/>
        <v>0.72800572620859805</v>
      </c>
      <c r="G46">
        <f t="shared" si="3"/>
        <v>-0.495</v>
      </c>
      <c r="H46">
        <v>0.40100000000000002</v>
      </c>
      <c r="I46">
        <f t="shared" si="4"/>
        <v>0.10051725227316154</v>
      </c>
      <c r="J46">
        <f t="shared" si="5"/>
        <v>-0.20463406120031583</v>
      </c>
      <c r="K46">
        <f t="shared" si="6"/>
        <v>0.5809717761647375</v>
      </c>
      <c r="L46">
        <f t="shared" si="9"/>
        <v>1.6394393674711044E-2</v>
      </c>
      <c r="M46">
        <f t="shared" si="7"/>
        <v>-3.3548513585728904E-3</v>
      </c>
      <c r="N46">
        <f t="shared" si="10"/>
        <v>0.56933235154270756</v>
      </c>
    </row>
    <row r="47" spans="1:14" ht="14.4" x14ac:dyDescent="0.3">
      <c r="A47" s="1">
        <f t="shared" si="8"/>
        <v>39600</v>
      </c>
      <c r="B47">
        <v>0.67576029999999998</v>
      </c>
      <c r="C47">
        <v>0.3465509</v>
      </c>
      <c r="D47">
        <f t="shared" si="0"/>
        <v>1.9655267980459799</v>
      </c>
      <c r="E47">
        <f t="shared" si="1"/>
        <v>1.4141814738354741</v>
      </c>
      <c r="F47">
        <f t="shared" si="2"/>
        <v>0.73542254865539924</v>
      </c>
      <c r="G47">
        <f t="shared" si="3"/>
        <v>-0.495</v>
      </c>
      <c r="H47">
        <v>0.40100000000000002</v>
      </c>
      <c r="I47">
        <f t="shared" si="4"/>
        <v>0.10317544143809509</v>
      </c>
      <c r="J47">
        <f t="shared" si="5"/>
        <v>-0.20562901365958608</v>
      </c>
      <c r="K47">
        <f t="shared" si="6"/>
        <v>0.58578093203106496</v>
      </c>
      <c r="L47">
        <f t="shared" si="9"/>
        <v>8.2437059161575427E-3</v>
      </c>
      <c r="M47">
        <f t="shared" si="7"/>
        <v>-1.6951451164391698E-3</v>
      </c>
      <c r="N47">
        <f t="shared" si="10"/>
        <v>0.56836806811843488</v>
      </c>
    </row>
    <row r="49" spans="1:14" ht="14.4" x14ac:dyDescent="0.3">
      <c r="A49" s="1" t="s">
        <v>11</v>
      </c>
      <c r="B49">
        <f>AVERAGE(B2:B47)</f>
        <v>0.51336028260869571</v>
      </c>
      <c r="C49">
        <f t="shared" ref="C49:N49" si="11">AVERAGE(C2:C47)</f>
        <v>-0.19881245434782616</v>
      </c>
      <c r="D49">
        <f t="shared" si="11"/>
        <v>1.6781126016745558</v>
      </c>
      <c r="E49">
        <f t="shared" si="11"/>
        <v>0.88321301607408187</v>
      </c>
      <c r="F49">
        <f t="shared" si="11"/>
        <v>0.57439760414743712</v>
      </c>
      <c r="G49">
        <f t="shared" si="11"/>
        <v>-0.49500000000000005</v>
      </c>
      <c r="H49">
        <f t="shared" si="11"/>
        <v>0.40099999999999986</v>
      </c>
      <c r="I49">
        <f t="shared" si="11"/>
        <v>4.5464101326441464E-2</v>
      </c>
      <c r="J49">
        <f t="shared" si="11"/>
        <v>-0.16821813074648018</v>
      </c>
      <c r="K49">
        <f t="shared" si="11"/>
        <v>0.45297320962884785</v>
      </c>
      <c r="L49">
        <f>AVERAGE(L3:L47)</f>
        <v>1.6768253054913428E-2</v>
      </c>
      <c r="M49">
        <f>AVERAGE(M3:M47)</f>
        <v>-2.6377546721742689E-3</v>
      </c>
      <c r="N49">
        <f t="shared" si="11"/>
        <v>0.59760603405841406</v>
      </c>
    </row>
    <row r="50" spans="1:14" ht="16.5" x14ac:dyDescent="0.45">
      <c r="J50" t="s">
        <v>12</v>
      </c>
      <c r="K50">
        <f>LN(K47/K2)</f>
        <v>0.75457138747110386</v>
      </c>
      <c r="M50" t="s">
        <v>13</v>
      </c>
      <c r="N50">
        <f>LN(N47/N2)</f>
        <v>-0.11869896024784084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From Acemoglu and Autor</vt:lpstr>
      <vt:lpstr>Chart - Figure 9</vt:lpstr>
      <vt:lpstr>Chart - KS complementarity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ELSBY</dc:creator>
  <cp:lastModifiedBy>Hobijn, Bart</cp:lastModifiedBy>
  <dcterms:created xsi:type="dcterms:W3CDTF">2013-07-30T17:46:47Z</dcterms:created>
  <dcterms:modified xsi:type="dcterms:W3CDTF">2013-10-11T20:53:34Z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