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7280" yWindow="2660" windowWidth="18200" windowHeight="838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52" i="1" l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S51" i="1"/>
  <c r="S27" i="1"/>
  <c r="S13" i="1"/>
  <c r="S6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S33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S15" i="1"/>
  <c r="S29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2" i="1"/>
  <c r="S31" i="1"/>
  <c r="S30" i="1"/>
  <c r="S28" i="1"/>
  <c r="S25" i="1"/>
  <c r="S24" i="1"/>
  <c r="S23" i="1"/>
  <c r="S22" i="1"/>
  <c r="S21" i="1"/>
  <c r="S20" i="1"/>
  <c r="S19" i="1"/>
  <c r="S18" i="1"/>
  <c r="S26" i="1"/>
  <c r="S17" i="1"/>
  <c r="S16" i="1"/>
  <c r="S14" i="1"/>
  <c r="S12" i="1"/>
  <c r="S11" i="1"/>
  <c r="S10" i="1"/>
  <c r="S9" i="1"/>
  <c r="S8" i="1"/>
  <c r="S7" i="1"/>
  <c r="S5" i="1"/>
  <c r="S4" i="1"/>
  <c r="S3" i="1"/>
  <c r="S2" i="1"/>
</calcChain>
</file>

<file path=xl/sharedStrings.xml><?xml version="1.0" encoding="utf-8"?>
<sst xmlns="http://schemas.openxmlformats.org/spreadsheetml/2006/main" count="121" uniqueCount="121">
  <si>
    <t>region_name</t>
  </si>
  <si>
    <t>age_0_4</t>
  </si>
  <si>
    <t>age_5_9</t>
  </si>
  <si>
    <t>age_10_14</t>
  </si>
  <si>
    <t>age_15_19</t>
  </si>
  <si>
    <t>age_20_24</t>
  </si>
  <si>
    <t>age_25_29</t>
  </si>
  <si>
    <t>age_30_34</t>
  </si>
  <si>
    <t>age_35_39</t>
  </si>
  <si>
    <t>age_40_44</t>
  </si>
  <si>
    <t>age_45_49</t>
  </si>
  <si>
    <t>age_50_54</t>
  </si>
  <si>
    <t>age_55_59</t>
  </si>
  <si>
    <t>age_60_64</t>
  </si>
  <si>
    <t>age_65_69</t>
  </si>
  <si>
    <t>age_70_74</t>
  </si>
  <si>
    <t>Lugo</t>
  </si>
  <si>
    <t>Pontevedra</t>
  </si>
  <si>
    <t>Asturias</t>
  </si>
  <si>
    <t>Cantabria</t>
  </si>
  <si>
    <t>Álava</t>
  </si>
  <si>
    <t>Guipúzcoa</t>
  </si>
  <si>
    <t>Vizcaya</t>
  </si>
  <si>
    <t>Navarra</t>
  </si>
  <si>
    <t>La Rioja</t>
  </si>
  <si>
    <t>Huesca</t>
  </si>
  <si>
    <t>Teruel</t>
  </si>
  <si>
    <t>Zaragoza</t>
  </si>
  <si>
    <t>Madrid</t>
  </si>
  <si>
    <t>Ávila</t>
  </si>
  <si>
    <t>Burgos</t>
  </si>
  <si>
    <t>León</t>
  </si>
  <si>
    <t>Palencia</t>
  </si>
  <si>
    <t>Salamanca</t>
  </si>
  <si>
    <t>Segovia</t>
  </si>
  <si>
    <t>Soria</t>
  </si>
  <si>
    <t>Valladolid</t>
  </si>
  <si>
    <t>Zamora</t>
  </si>
  <si>
    <t>Albacete</t>
  </si>
  <si>
    <t>Ciudad Real</t>
  </si>
  <si>
    <t>Cuenca</t>
  </si>
  <si>
    <t>Guadalajara</t>
  </si>
  <si>
    <t>Toledo</t>
  </si>
  <si>
    <t>Badajoz</t>
  </si>
  <si>
    <t>Cáceres</t>
  </si>
  <si>
    <t>Barcelona</t>
  </si>
  <si>
    <t>Tarragona</t>
  </si>
  <si>
    <t>Alicante / Alacant</t>
  </si>
  <si>
    <t>Castellón / Castelló</t>
  </si>
  <si>
    <t>Valencia / València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</si>
  <si>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</si>
  <si>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</si>
  <si>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</si>
  <si>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</si>
  <si>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</si>
  <si>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</si>
  <si>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</si>
  <si>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</si>
  <si>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Murcia</t>
  </si>
  <si>
    <t>Ceuta</t>
  </si>
  <si>
    <t>Melilla</t>
  </si>
  <si>
    <t>La Coruña</t>
  </si>
  <si>
    <t>Girona/Gerona</t>
  </si>
  <si>
    <t>Ourense/Orense</t>
  </si>
  <si>
    <t>age_75_plus</t>
  </si>
  <si>
    <t>ES111</t>
  </si>
  <si>
    <t>ES112</t>
  </si>
  <si>
    <t>ES113</t>
  </si>
  <si>
    <t>ES114</t>
  </si>
  <si>
    <t>ES120</t>
  </si>
  <si>
    <t>ES130</t>
  </si>
  <si>
    <t>ES211</t>
  </si>
  <si>
    <t>ES212</t>
  </si>
  <si>
    <t>ES213</t>
  </si>
  <si>
    <t>ES220</t>
  </si>
  <si>
    <t>ES230</t>
  </si>
  <si>
    <t>ES241</t>
  </si>
  <si>
    <t>ES242</t>
  </si>
  <si>
    <t>ES243</t>
  </si>
  <si>
    <t>ES300</t>
  </si>
  <si>
    <t>ES411</t>
  </si>
  <si>
    <t>ES412</t>
  </si>
  <si>
    <t>ES413</t>
  </si>
  <si>
    <t>ES414</t>
  </si>
  <si>
    <t>ES415</t>
  </si>
  <si>
    <t>ES416</t>
  </si>
  <si>
    <t>ES417</t>
  </si>
  <si>
    <t>ES418</t>
  </si>
  <si>
    <t>ES419</t>
  </si>
  <si>
    <t>ES421</t>
  </si>
  <si>
    <t>ES422</t>
  </si>
  <si>
    <t>ES423</t>
  </si>
  <si>
    <t>ES424</t>
  </si>
  <si>
    <t>ES425</t>
  </si>
  <si>
    <t>ES431</t>
  </si>
  <si>
    <t>ES432</t>
  </si>
  <si>
    <t>ES511</t>
  </si>
  <si>
    <t>ES512</t>
  </si>
  <si>
    <t>Lleida/Lérida</t>
  </si>
  <si>
    <t>ES513</t>
  </si>
  <si>
    <t>ES514</t>
  </si>
  <si>
    <t>ES521</t>
  </si>
  <si>
    <t>ES522</t>
  </si>
  <si>
    <t>ES523</t>
  </si>
  <si>
    <t>ES611</t>
  </si>
  <si>
    <t>ES612</t>
  </si>
  <si>
    <t>ES613</t>
  </si>
  <si>
    <t>ES614</t>
  </si>
  <si>
    <t>ES615</t>
  </si>
  <si>
    <t>ES616</t>
  </si>
  <si>
    <t>ES617</t>
  </si>
  <si>
    <t>ES618</t>
  </si>
  <si>
    <t>ES620</t>
  </si>
  <si>
    <t>ES630</t>
  </si>
  <si>
    <t>ES640</t>
  </si>
  <si>
    <t xml:space="preserve">Canarias </t>
  </si>
  <si>
    <t>Illes Balears</t>
  </si>
  <si>
    <t>age_total</t>
  </si>
  <si>
    <t>nuts</t>
  </si>
  <si>
    <t>ES703&amp;ES704&amp;ES705&amp;ES706&amp;ES707&amp;ES708&amp;ES709</t>
  </si>
  <si>
    <t>ES531&amp;ES532&amp;ES533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</si>
</sst>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topLeftCell="A43" workbookViewId="0">
      <selection activeCell="A52" sqref="A52"/>
    </sheetView>
  </sheetViews>
  <sheetFormatPr baseColWidth="10" defaultColWidth="8.83203125" defaultRowHeight="14" x14ac:dyDescent="0"/>
  <sheetData>
    <row r="1" spans="1:19">
      <c r="A1" t="s">
        <v>118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64</v>
      </c>
      <c r="S1" t="s">
        <v>117</v>
      </c>
    </row>
    <row r="2" spans="1:19">
      <c r="A2" t="s">
        <v>71</v>
      </c>
      <c r="B2" t="s">
        <v>20</v>
      </c>
      <c r="C2">
        <v>21222</v>
      </c>
      <c r="D2">
        <v>19546</v>
      </c>
      <c r="E2">
        <v>17290</v>
      </c>
      <c r="F2">
        <v>14546</v>
      </c>
      <c r="G2">
        <v>14728</v>
      </c>
      <c r="H2">
        <v>16412</v>
      </c>
      <c r="I2">
        <v>12832</v>
      </c>
      <c r="J2">
        <v>16038</v>
      </c>
      <c r="K2">
        <v>14733</v>
      </c>
      <c r="L2">
        <v>12967</v>
      </c>
      <c r="M2">
        <v>8852</v>
      </c>
      <c r="N2">
        <v>9572</v>
      </c>
      <c r="O2">
        <v>6607</v>
      </c>
      <c r="P2">
        <v>6076</v>
      </c>
      <c r="Q2">
        <v>3817</v>
      </c>
      <c r="R2">
        <v>4540</v>
      </c>
      <c r="S2">
        <f>SUM(C2:R2)</f>
        <v>199778</v>
      </c>
    </row>
    <row r="3" spans="1:19">
      <c r="A3" t="s">
        <v>89</v>
      </c>
      <c r="B3" t="s">
        <v>38</v>
      </c>
      <c r="C3">
        <v>31539</v>
      </c>
      <c r="D3">
        <v>34003</v>
      </c>
      <c r="E3">
        <v>30661</v>
      </c>
      <c r="F3">
        <v>26489</v>
      </c>
      <c r="G3">
        <v>24266</v>
      </c>
      <c r="H3">
        <v>17978</v>
      </c>
      <c r="I3">
        <v>19282</v>
      </c>
      <c r="J3">
        <v>22714</v>
      </c>
      <c r="K3">
        <v>22970</v>
      </c>
      <c r="L3">
        <v>21640</v>
      </c>
      <c r="M3">
        <v>16812</v>
      </c>
      <c r="N3">
        <v>16787</v>
      </c>
      <c r="O3">
        <v>13520</v>
      </c>
      <c r="P3">
        <v>15362</v>
      </c>
      <c r="Q3">
        <v>12632</v>
      </c>
      <c r="R3">
        <v>14065</v>
      </c>
      <c r="S3">
        <f>SUM(C3:R3)</f>
        <v>340720</v>
      </c>
    </row>
    <row r="4" spans="1:19">
      <c r="A4" t="s">
        <v>101</v>
      </c>
      <c r="B4" t="s">
        <v>47</v>
      </c>
      <c r="C4">
        <v>94733</v>
      </c>
      <c r="D4">
        <v>86118</v>
      </c>
      <c r="E4">
        <v>80651</v>
      </c>
      <c r="F4">
        <v>69549</v>
      </c>
      <c r="G4">
        <v>67767</v>
      </c>
      <c r="H4">
        <v>61578</v>
      </c>
      <c r="I4">
        <v>59487</v>
      </c>
      <c r="J4">
        <v>63690</v>
      </c>
      <c r="K4">
        <v>63394</v>
      </c>
      <c r="L4">
        <v>57559</v>
      </c>
      <c r="M4">
        <v>46290</v>
      </c>
      <c r="N4">
        <v>40282</v>
      </c>
      <c r="O4">
        <v>41462</v>
      </c>
      <c r="P4">
        <v>32228</v>
      </c>
      <c r="Q4">
        <v>25452</v>
      </c>
      <c r="R4">
        <v>31747</v>
      </c>
      <c r="S4">
        <f>SUM(C4:R4)</f>
        <v>921987</v>
      </c>
    </row>
    <row r="5" spans="1:19">
      <c r="A5" t="s">
        <v>104</v>
      </c>
      <c r="B5" t="s">
        <v>50</v>
      </c>
      <c r="C5">
        <v>40545</v>
      </c>
      <c r="D5">
        <v>40790</v>
      </c>
      <c r="E5">
        <v>38758</v>
      </c>
      <c r="F5">
        <v>30779</v>
      </c>
      <c r="G5">
        <v>28355</v>
      </c>
      <c r="H5">
        <v>22506</v>
      </c>
      <c r="I5">
        <v>22689</v>
      </c>
      <c r="J5">
        <v>25877</v>
      </c>
      <c r="K5">
        <v>25386</v>
      </c>
      <c r="L5">
        <v>20566</v>
      </c>
      <c r="M5">
        <v>15010</v>
      </c>
      <c r="N5">
        <v>16846</v>
      </c>
      <c r="O5">
        <v>13903</v>
      </c>
      <c r="P5">
        <v>12421</v>
      </c>
      <c r="Q5">
        <v>10026</v>
      </c>
      <c r="R5">
        <v>13176</v>
      </c>
      <c r="S5">
        <f>SUM(C5:R5)</f>
        <v>377633</v>
      </c>
    </row>
    <row r="6" spans="1:19">
      <c r="A6" t="s">
        <v>69</v>
      </c>
      <c r="B6" t="s">
        <v>18</v>
      </c>
      <c r="C6">
        <v>84905</v>
      </c>
      <c r="D6">
        <v>93131</v>
      </c>
      <c r="E6">
        <v>93140</v>
      </c>
      <c r="F6">
        <v>83066</v>
      </c>
      <c r="G6">
        <v>78379</v>
      </c>
      <c r="H6">
        <v>62564</v>
      </c>
      <c r="I6">
        <v>59396</v>
      </c>
      <c r="J6">
        <v>80668</v>
      </c>
      <c r="K6">
        <v>76498</v>
      </c>
      <c r="L6">
        <v>75362</v>
      </c>
      <c r="M6">
        <v>58676</v>
      </c>
      <c r="N6">
        <v>55628</v>
      </c>
      <c r="O6">
        <v>47601</v>
      </c>
      <c r="P6">
        <v>40890</v>
      </c>
      <c r="Q6">
        <v>28010</v>
      </c>
      <c r="R6">
        <v>34134</v>
      </c>
      <c r="S6">
        <f>SUM(C6:R6)</f>
        <v>1052048</v>
      </c>
    </row>
    <row r="7" spans="1:19">
      <c r="A7" t="s">
        <v>80</v>
      </c>
      <c r="B7" t="s">
        <v>29</v>
      </c>
      <c r="C7">
        <v>13196</v>
      </c>
      <c r="D7">
        <v>18130</v>
      </c>
      <c r="E7">
        <v>19687</v>
      </c>
      <c r="F7">
        <v>20321</v>
      </c>
      <c r="G7">
        <v>17763</v>
      </c>
      <c r="H7">
        <v>11303</v>
      </c>
      <c r="I7">
        <v>10039</v>
      </c>
      <c r="J7">
        <v>13013</v>
      </c>
      <c r="K7">
        <v>12599</v>
      </c>
      <c r="L7">
        <v>15334</v>
      </c>
      <c r="M7">
        <v>12176</v>
      </c>
      <c r="N7">
        <v>12772</v>
      </c>
      <c r="O7">
        <v>9817</v>
      </c>
      <c r="P7">
        <v>9803</v>
      </c>
      <c r="Q7">
        <v>7005</v>
      </c>
      <c r="R7">
        <v>8598</v>
      </c>
      <c r="S7">
        <f t="shared" ref="S7:S13" si="0">SUM(C7:R7)</f>
        <v>211556</v>
      </c>
    </row>
    <row r="8" spans="1:19">
      <c r="A8" t="s">
        <v>94</v>
      </c>
      <c r="B8" t="s">
        <v>43</v>
      </c>
      <c r="C8">
        <v>62253</v>
      </c>
      <c r="D8">
        <v>70574</v>
      </c>
      <c r="E8">
        <v>70611</v>
      </c>
      <c r="F8">
        <v>59700</v>
      </c>
      <c r="G8">
        <v>49973</v>
      </c>
      <c r="H8">
        <v>40288</v>
      </c>
      <c r="I8">
        <v>34181</v>
      </c>
      <c r="J8">
        <v>49006</v>
      </c>
      <c r="K8">
        <v>44567</v>
      </c>
      <c r="L8">
        <v>42549</v>
      </c>
      <c r="M8">
        <v>35302</v>
      </c>
      <c r="N8">
        <v>33585</v>
      </c>
      <c r="O8">
        <v>33167</v>
      </c>
      <c r="P8">
        <v>29573</v>
      </c>
      <c r="Q8">
        <v>19417</v>
      </c>
      <c r="R8">
        <v>26961</v>
      </c>
      <c r="S8">
        <f t="shared" si="0"/>
        <v>701707</v>
      </c>
    </row>
    <row r="9" spans="1:19">
      <c r="A9" t="s">
        <v>96</v>
      </c>
      <c r="B9" t="s">
        <v>45</v>
      </c>
      <c r="C9">
        <v>368590</v>
      </c>
      <c r="D9">
        <v>342993</v>
      </c>
      <c r="E9">
        <v>309215</v>
      </c>
      <c r="F9">
        <v>291200</v>
      </c>
      <c r="G9">
        <v>295504</v>
      </c>
      <c r="H9">
        <v>286778</v>
      </c>
      <c r="I9">
        <v>268720</v>
      </c>
      <c r="J9">
        <v>293887</v>
      </c>
      <c r="K9">
        <v>281129</v>
      </c>
      <c r="L9">
        <v>260362</v>
      </c>
      <c r="M9">
        <v>201405</v>
      </c>
      <c r="N9">
        <v>187121</v>
      </c>
      <c r="O9">
        <v>166016</v>
      </c>
      <c r="P9">
        <v>141637</v>
      </c>
      <c r="Q9">
        <v>102120</v>
      </c>
      <c r="R9">
        <v>117965</v>
      </c>
      <c r="S9">
        <f t="shared" si="0"/>
        <v>3914642</v>
      </c>
    </row>
    <row r="10" spans="1:19">
      <c r="A10" t="s">
        <v>81</v>
      </c>
      <c r="B10" t="s">
        <v>30</v>
      </c>
      <c r="C10">
        <v>28982</v>
      </c>
      <c r="D10">
        <v>33887</v>
      </c>
      <c r="E10">
        <v>35559</v>
      </c>
      <c r="F10">
        <v>32055</v>
      </c>
      <c r="G10">
        <v>28552</v>
      </c>
      <c r="H10">
        <v>21535</v>
      </c>
      <c r="I10">
        <v>18656</v>
      </c>
      <c r="J10">
        <v>21471</v>
      </c>
      <c r="K10">
        <v>25431</v>
      </c>
      <c r="L10">
        <v>25680</v>
      </c>
      <c r="M10">
        <v>19240</v>
      </c>
      <c r="N10">
        <v>15257</v>
      </c>
      <c r="O10">
        <v>18324</v>
      </c>
      <c r="P10">
        <v>14824</v>
      </c>
      <c r="Q10">
        <v>10246</v>
      </c>
      <c r="R10">
        <v>11482</v>
      </c>
      <c r="S10">
        <f t="shared" si="0"/>
        <v>361181</v>
      </c>
    </row>
    <row r="11" spans="1:19">
      <c r="A11" t="s">
        <v>95</v>
      </c>
      <c r="B11" t="s">
        <v>44</v>
      </c>
      <c r="C11">
        <v>41179</v>
      </c>
      <c r="D11">
        <v>45012</v>
      </c>
      <c r="E11">
        <v>44750</v>
      </c>
      <c r="F11">
        <v>43356</v>
      </c>
      <c r="G11">
        <v>36428</v>
      </c>
      <c r="H11">
        <v>24041</v>
      </c>
      <c r="I11">
        <v>23274</v>
      </c>
      <c r="J11">
        <v>31634</v>
      </c>
      <c r="K11">
        <v>30350</v>
      </c>
      <c r="L11">
        <v>30469</v>
      </c>
      <c r="M11">
        <v>21459</v>
      </c>
      <c r="N11">
        <v>21480</v>
      </c>
      <c r="O11">
        <v>24458</v>
      </c>
      <c r="P11">
        <v>20406</v>
      </c>
      <c r="Q11">
        <v>13250</v>
      </c>
      <c r="R11">
        <v>16141</v>
      </c>
      <c r="S11">
        <f t="shared" si="0"/>
        <v>467687</v>
      </c>
    </row>
    <row r="12" spans="1:19">
      <c r="A12" t="s">
        <v>105</v>
      </c>
      <c r="B12" t="s">
        <v>51</v>
      </c>
      <c r="C12">
        <v>105233</v>
      </c>
      <c r="D12">
        <v>100189</v>
      </c>
      <c r="E12">
        <v>94844</v>
      </c>
      <c r="F12">
        <v>76688</v>
      </c>
      <c r="G12">
        <v>69158</v>
      </c>
      <c r="H12">
        <v>57884</v>
      </c>
      <c r="I12">
        <v>56323</v>
      </c>
      <c r="J12">
        <v>58787</v>
      </c>
      <c r="K12">
        <v>52167</v>
      </c>
      <c r="L12">
        <v>43423</v>
      </c>
      <c r="M12">
        <v>39828</v>
      </c>
      <c r="N12">
        <v>32825</v>
      </c>
      <c r="O12">
        <v>31259</v>
      </c>
      <c r="P12">
        <v>23264</v>
      </c>
      <c r="Q12">
        <v>16975</v>
      </c>
      <c r="R12">
        <v>19148</v>
      </c>
      <c r="S12">
        <f t="shared" si="0"/>
        <v>877995</v>
      </c>
    </row>
    <row r="13" spans="1:19">
      <c r="A13" t="s">
        <v>70</v>
      </c>
      <c r="B13" t="s">
        <v>19</v>
      </c>
      <c r="C13">
        <v>42848</v>
      </c>
      <c r="D13">
        <v>44281</v>
      </c>
      <c r="E13">
        <v>44375</v>
      </c>
      <c r="F13">
        <v>37923</v>
      </c>
      <c r="G13">
        <v>35681</v>
      </c>
      <c r="H13">
        <v>26676</v>
      </c>
      <c r="I13">
        <v>24806</v>
      </c>
      <c r="J13">
        <v>31087</v>
      </c>
      <c r="K13">
        <v>34576</v>
      </c>
      <c r="L13">
        <v>31120</v>
      </c>
      <c r="M13">
        <v>24966</v>
      </c>
      <c r="N13">
        <v>22279</v>
      </c>
      <c r="O13">
        <v>21153</v>
      </c>
      <c r="P13">
        <v>17838</v>
      </c>
      <c r="Q13">
        <v>12462</v>
      </c>
      <c r="R13">
        <v>17005</v>
      </c>
      <c r="S13">
        <f t="shared" si="0"/>
        <v>469076</v>
      </c>
    </row>
    <row r="14" spans="1:19">
      <c r="A14" t="s">
        <v>102</v>
      </c>
      <c r="B14" t="s">
        <v>48</v>
      </c>
      <c r="C14">
        <v>32265</v>
      </c>
      <c r="D14">
        <v>32257</v>
      </c>
      <c r="E14">
        <v>28935</v>
      </c>
      <c r="F14">
        <v>25431</v>
      </c>
      <c r="G14">
        <v>27827</v>
      </c>
      <c r="H14">
        <v>26617</v>
      </c>
      <c r="I14">
        <v>22577</v>
      </c>
      <c r="J14">
        <v>26072</v>
      </c>
      <c r="K14">
        <v>25475</v>
      </c>
      <c r="L14">
        <v>26416</v>
      </c>
      <c r="M14">
        <v>23177</v>
      </c>
      <c r="N14">
        <v>21340</v>
      </c>
      <c r="O14">
        <v>19395</v>
      </c>
      <c r="P14">
        <v>17825</v>
      </c>
      <c r="Q14">
        <v>13517</v>
      </c>
      <c r="R14">
        <v>17246</v>
      </c>
      <c r="S14">
        <f t="shared" ref="S14:S19" si="1">SUM(C14:R14)</f>
        <v>386372</v>
      </c>
    </row>
    <row r="15" spans="1:19">
      <c r="A15" t="s">
        <v>113</v>
      </c>
      <c r="B15" t="s">
        <v>59</v>
      </c>
      <c r="C15">
        <f>1458+1329+1403+1401+1477</f>
        <v>7068</v>
      </c>
      <c r="D15">
        <f>1360+1548+1435+1358+1254</f>
        <v>6955</v>
      </c>
      <c r="E15">
        <f>1512+1359+1262+1456+1090</f>
        <v>6679</v>
      </c>
      <c r="F15">
        <f>1136+1016+1038+968+993</f>
        <v>5151</v>
      </c>
      <c r="G15">
        <f>869+885+891+868+833</f>
        <v>4346</v>
      </c>
      <c r="H15">
        <f>897+888+826+828+725</f>
        <v>4164</v>
      </c>
      <c r="I15">
        <f>920+712+692+682+859</f>
        <v>3865</v>
      </c>
      <c r="J15">
        <f>828+844+731+791+832</f>
        <v>4026</v>
      </c>
      <c r="K15">
        <f>996+836+830+750+740</f>
        <v>4152</v>
      </c>
      <c r="L15">
        <f>855+754+722+645+700</f>
        <v>3676</v>
      </c>
      <c r="M15">
        <f>827+624+596+604+569</f>
        <v>3220</v>
      </c>
      <c r="N15">
        <f>579+621+468+491+475</f>
        <v>2634</v>
      </c>
      <c r="O15">
        <f>659+462+440+405+386</f>
        <v>2352</v>
      </c>
      <c r="P15">
        <f>428+369+388+332+293</f>
        <v>1810</v>
      </c>
      <c r="Q15">
        <f>361+208+217+202+174</f>
        <v>1162</v>
      </c>
      <c r="R15">
        <f>184+144+116+136+84+154+74+110+62+64+267</f>
        <v>1395</v>
      </c>
      <c r="S15">
        <f t="shared" si="1"/>
        <v>62655</v>
      </c>
    </row>
    <row r="16" spans="1:19">
      <c r="A16" t="s">
        <v>90</v>
      </c>
      <c r="B16" t="s">
        <v>39</v>
      </c>
      <c r="C16">
        <v>47544</v>
      </c>
      <c r="D16">
        <v>50253</v>
      </c>
      <c r="E16">
        <v>51263</v>
      </c>
      <c r="F16">
        <v>42323</v>
      </c>
      <c r="G16">
        <v>36445</v>
      </c>
      <c r="H16">
        <v>27607</v>
      </c>
      <c r="I16">
        <v>27607</v>
      </c>
      <c r="J16">
        <v>32305</v>
      </c>
      <c r="K16">
        <v>36574</v>
      </c>
      <c r="L16">
        <v>32383</v>
      </c>
      <c r="M16">
        <v>26105</v>
      </c>
      <c r="N16">
        <v>26968</v>
      </c>
      <c r="O16">
        <v>22230</v>
      </c>
      <c r="P16">
        <v>19976</v>
      </c>
      <c r="Q16">
        <v>15773</v>
      </c>
      <c r="R16">
        <v>17411</v>
      </c>
      <c r="S16">
        <f t="shared" si="1"/>
        <v>512767</v>
      </c>
    </row>
    <row r="17" spans="1:19">
      <c r="A17" t="s">
        <v>106</v>
      </c>
      <c r="B17" t="s">
        <v>52</v>
      </c>
      <c r="C17">
        <v>69427</v>
      </c>
      <c r="D17">
        <v>79565</v>
      </c>
      <c r="E17">
        <v>73878</v>
      </c>
      <c r="F17">
        <v>62075</v>
      </c>
      <c r="G17">
        <v>50664</v>
      </c>
      <c r="H17">
        <v>42192</v>
      </c>
      <c r="I17">
        <v>39511</v>
      </c>
      <c r="J17">
        <v>48386</v>
      </c>
      <c r="K17">
        <v>51355</v>
      </c>
      <c r="L17">
        <v>42769</v>
      </c>
      <c r="M17">
        <v>34059</v>
      </c>
      <c r="N17">
        <v>36292</v>
      </c>
      <c r="O17">
        <v>29982</v>
      </c>
      <c r="P17">
        <v>28773</v>
      </c>
      <c r="Q17">
        <v>19528</v>
      </c>
      <c r="R17">
        <v>22736</v>
      </c>
      <c r="S17">
        <f t="shared" si="1"/>
        <v>731192</v>
      </c>
    </row>
    <row r="18" spans="1:19">
      <c r="A18" t="s">
        <v>91</v>
      </c>
      <c r="B18" t="s">
        <v>40</v>
      </c>
      <c r="C18">
        <v>21284</v>
      </c>
      <c r="D18">
        <v>22686</v>
      </c>
      <c r="E18">
        <v>22066</v>
      </c>
      <c r="F18">
        <v>19766</v>
      </c>
      <c r="G18">
        <v>17320</v>
      </c>
      <c r="H18">
        <v>12378</v>
      </c>
      <c r="I18">
        <v>13610</v>
      </c>
      <c r="J18">
        <v>16909</v>
      </c>
      <c r="K18">
        <v>16186</v>
      </c>
      <c r="L18">
        <v>15992</v>
      </c>
      <c r="M18">
        <v>12948</v>
      </c>
      <c r="N18">
        <v>14435</v>
      </c>
      <c r="O18">
        <v>13567</v>
      </c>
      <c r="P18">
        <v>13619</v>
      </c>
      <c r="Q18">
        <v>8763</v>
      </c>
      <c r="R18">
        <v>9811</v>
      </c>
      <c r="S18">
        <f t="shared" si="1"/>
        <v>251340</v>
      </c>
    </row>
    <row r="19" spans="1:19">
      <c r="A19" t="s">
        <v>97</v>
      </c>
      <c r="B19" t="s">
        <v>62</v>
      </c>
      <c r="C19">
        <v>34528</v>
      </c>
      <c r="D19">
        <v>32057</v>
      </c>
      <c r="E19">
        <v>28788</v>
      </c>
      <c r="F19">
        <v>28767</v>
      </c>
      <c r="G19">
        <v>27939</v>
      </c>
      <c r="H19">
        <v>28605</v>
      </c>
      <c r="I19">
        <v>23965</v>
      </c>
      <c r="J19">
        <v>28769</v>
      </c>
      <c r="K19">
        <v>31253</v>
      </c>
      <c r="L19">
        <v>29480</v>
      </c>
      <c r="M19">
        <v>23413</v>
      </c>
      <c r="N19">
        <v>23549</v>
      </c>
      <c r="O19">
        <v>22106</v>
      </c>
      <c r="P19">
        <v>18116</v>
      </c>
      <c r="Q19">
        <v>14309</v>
      </c>
      <c r="R19">
        <v>16655</v>
      </c>
      <c r="S19">
        <f t="shared" si="1"/>
        <v>412299</v>
      </c>
    </row>
    <row r="20" spans="1:19">
      <c r="A20" t="s">
        <v>107</v>
      </c>
      <c r="B20" t="s">
        <v>53</v>
      </c>
      <c r="C20">
        <v>76075</v>
      </c>
      <c r="D20">
        <v>80840</v>
      </c>
      <c r="E20">
        <v>78947</v>
      </c>
      <c r="F20">
        <v>64720</v>
      </c>
      <c r="G20">
        <v>52668</v>
      </c>
      <c r="H20">
        <v>44144</v>
      </c>
      <c r="I20">
        <v>41994</v>
      </c>
      <c r="J20">
        <v>50676</v>
      </c>
      <c r="K20">
        <v>50209</v>
      </c>
      <c r="L20">
        <v>44356</v>
      </c>
      <c r="M20">
        <v>34070</v>
      </c>
      <c r="N20">
        <v>30019</v>
      </c>
      <c r="O20">
        <v>27982</v>
      </c>
      <c r="P20">
        <v>25911</v>
      </c>
      <c r="Q20">
        <v>18450</v>
      </c>
      <c r="R20">
        <v>20600</v>
      </c>
      <c r="S20">
        <f t="shared" ref="S20:S26" si="2">SUM(C20:R20)</f>
        <v>741661</v>
      </c>
    </row>
    <row r="21" spans="1:19">
      <c r="A21" t="s">
        <v>92</v>
      </c>
      <c r="B21" t="s">
        <v>41</v>
      </c>
      <c r="C21">
        <v>11416</v>
      </c>
      <c r="D21">
        <v>13703</v>
      </c>
      <c r="E21">
        <v>13989</v>
      </c>
      <c r="F21">
        <v>10655</v>
      </c>
      <c r="G21">
        <v>9548</v>
      </c>
      <c r="H21">
        <v>6630</v>
      </c>
      <c r="I21">
        <v>7128</v>
      </c>
      <c r="J21">
        <v>9670</v>
      </c>
      <c r="K21">
        <v>11869</v>
      </c>
      <c r="L21">
        <v>9279</v>
      </c>
      <c r="M21">
        <v>8739</v>
      </c>
      <c r="N21">
        <v>8212</v>
      </c>
      <c r="O21">
        <v>8326</v>
      </c>
      <c r="P21">
        <v>7380</v>
      </c>
      <c r="Q21">
        <v>5803</v>
      </c>
      <c r="R21">
        <v>7456</v>
      </c>
      <c r="S21">
        <f t="shared" si="2"/>
        <v>149803</v>
      </c>
    </row>
    <row r="22" spans="1:19">
      <c r="A22" t="s">
        <v>72</v>
      </c>
      <c r="B22" t="s">
        <v>21</v>
      </c>
      <c r="C22">
        <v>61469</v>
      </c>
      <c r="D22">
        <v>61838</v>
      </c>
      <c r="E22">
        <v>57505</v>
      </c>
      <c r="F22">
        <v>51960</v>
      </c>
      <c r="G22">
        <v>48254</v>
      </c>
      <c r="H22">
        <v>45109</v>
      </c>
      <c r="I22">
        <v>40529</v>
      </c>
      <c r="J22">
        <v>45970</v>
      </c>
      <c r="K22">
        <v>45878</v>
      </c>
      <c r="L22">
        <v>39391</v>
      </c>
      <c r="M22">
        <v>29432</v>
      </c>
      <c r="N22">
        <v>25694</v>
      </c>
      <c r="O22">
        <v>24468</v>
      </c>
      <c r="P22">
        <v>19725</v>
      </c>
      <c r="Q22">
        <v>13038</v>
      </c>
      <c r="R22">
        <v>15618</v>
      </c>
      <c r="S22">
        <f t="shared" si="2"/>
        <v>625878</v>
      </c>
    </row>
    <row r="23" spans="1:19">
      <c r="A23" t="s">
        <v>108</v>
      </c>
      <c r="B23" t="s">
        <v>54</v>
      </c>
      <c r="C23">
        <v>39874</v>
      </c>
      <c r="D23">
        <v>37539</v>
      </c>
      <c r="E23">
        <v>36348</v>
      </c>
      <c r="F23">
        <v>32109</v>
      </c>
      <c r="G23">
        <v>29512</v>
      </c>
      <c r="H23">
        <v>22004</v>
      </c>
      <c r="I23">
        <v>23294</v>
      </c>
      <c r="J23">
        <v>27490</v>
      </c>
      <c r="K23">
        <v>26713</v>
      </c>
      <c r="L23">
        <v>25201</v>
      </c>
      <c r="M23">
        <v>20090</v>
      </c>
      <c r="N23">
        <v>21565</v>
      </c>
      <c r="O23">
        <v>19294</v>
      </c>
      <c r="P23">
        <v>16480</v>
      </c>
      <c r="Q23">
        <v>12876</v>
      </c>
      <c r="R23">
        <v>13014</v>
      </c>
      <c r="S23">
        <f t="shared" si="2"/>
        <v>403403</v>
      </c>
    </row>
    <row r="24" spans="1:19">
      <c r="A24" t="s">
        <v>76</v>
      </c>
      <c r="B24" t="s">
        <v>25</v>
      </c>
      <c r="C24">
        <v>16041</v>
      </c>
      <c r="D24">
        <v>16155</v>
      </c>
      <c r="E24">
        <v>17914</v>
      </c>
      <c r="F24">
        <v>15266</v>
      </c>
      <c r="G24">
        <v>14720</v>
      </c>
      <c r="H24">
        <v>13659</v>
      </c>
      <c r="I24">
        <v>10781</v>
      </c>
      <c r="J24">
        <v>17063</v>
      </c>
      <c r="K24">
        <v>14880</v>
      </c>
      <c r="L24">
        <v>15755</v>
      </c>
      <c r="M24">
        <v>14903</v>
      </c>
      <c r="N24">
        <v>14414</v>
      </c>
      <c r="O24">
        <v>11120</v>
      </c>
      <c r="P24">
        <v>11690</v>
      </c>
      <c r="Q24">
        <v>7793</v>
      </c>
      <c r="R24">
        <v>9606</v>
      </c>
      <c r="S24">
        <f t="shared" si="2"/>
        <v>221760</v>
      </c>
    </row>
    <row r="25" spans="1:19">
      <c r="A25" t="s">
        <v>109</v>
      </c>
      <c r="B25" t="s">
        <v>55</v>
      </c>
      <c r="C25">
        <v>66791</v>
      </c>
      <c r="D25">
        <v>77456</v>
      </c>
      <c r="E25">
        <v>73254</v>
      </c>
      <c r="F25">
        <v>55677</v>
      </c>
      <c r="G25">
        <v>47336</v>
      </c>
      <c r="H25">
        <v>34857</v>
      </c>
      <c r="I25">
        <v>37561</v>
      </c>
      <c r="J25">
        <v>46094</v>
      </c>
      <c r="K25">
        <v>46941</v>
      </c>
      <c r="L25">
        <v>36347</v>
      </c>
      <c r="M25">
        <v>27779</v>
      </c>
      <c r="N25">
        <v>27457</v>
      </c>
      <c r="O25">
        <v>27521</v>
      </c>
      <c r="P25">
        <v>23038</v>
      </c>
      <c r="Q25">
        <v>17255</v>
      </c>
      <c r="R25">
        <v>22694</v>
      </c>
      <c r="S25">
        <f t="shared" si="2"/>
        <v>668058</v>
      </c>
    </row>
    <row r="26" spans="1:19">
      <c r="A26" t="s">
        <v>65</v>
      </c>
      <c r="B26" t="s">
        <v>61</v>
      </c>
      <c r="C26">
        <v>87044</v>
      </c>
      <c r="D26">
        <v>88084</v>
      </c>
      <c r="E26">
        <v>86459</v>
      </c>
      <c r="F26">
        <v>79496</v>
      </c>
      <c r="G26">
        <v>78034</v>
      </c>
      <c r="H26">
        <v>74325</v>
      </c>
      <c r="I26">
        <v>65196</v>
      </c>
      <c r="J26">
        <v>77211</v>
      </c>
      <c r="K26">
        <v>73885</v>
      </c>
      <c r="L26">
        <v>61065</v>
      </c>
      <c r="M26">
        <v>55972</v>
      </c>
      <c r="N26">
        <v>48574</v>
      </c>
      <c r="O26">
        <v>46484</v>
      </c>
      <c r="P26">
        <v>42020</v>
      </c>
      <c r="Q26">
        <v>29323</v>
      </c>
      <c r="R26">
        <v>37539</v>
      </c>
      <c r="S26">
        <f t="shared" si="2"/>
        <v>1030711</v>
      </c>
    </row>
    <row r="27" spans="1:19">
      <c r="A27" t="s">
        <v>75</v>
      </c>
      <c r="B27" t="s">
        <v>24</v>
      </c>
      <c r="C27">
        <v>17964</v>
      </c>
      <c r="D27">
        <v>18450</v>
      </c>
      <c r="E27">
        <v>18931</v>
      </c>
      <c r="F27">
        <v>17806</v>
      </c>
      <c r="G27">
        <v>18193</v>
      </c>
      <c r="H27">
        <v>15652</v>
      </c>
      <c r="I27">
        <v>12251</v>
      </c>
      <c r="J27">
        <v>16403</v>
      </c>
      <c r="K27">
        <v>16675</v>
      </c>
      <c r="L27">
        <v>17597</v>
      </c>
      <c r="M27">
        <v>13245</v>
      </c>
      <c r="N27">
        <v>11941</v>
      </c>
      <c r="O27">
        <v>12385</v>
      </c>
      <c r="P27">
        <v>10042</v>
      </c>
      <c r="Q27">
        <v>7754</v>
      </c>
      <c r="R27">
        <v>9336</v>
      </c>
      <c r="S27">
        <f t="shared" ref="S27:S33" si="3">SUM(C27:R27)</f>
        <v>234625</v>
      </c>
    </row>
    <row r="28" spans="1:19">
      <c r="A28" t="s">
        <v>82</v>
      </c>
      <c r="B28" t="s">
        <v>31</v>
      </c>
      <c r="C28">
        <v>45021</v>
      </c>
      <c r="D28">
        <v>51946</v>
      </c>
      <c r="E28">
        <v>53562</v>
      </c>
      <c r="F28">
        <v>48897</v>
      </c>
      <c r="G28">
        <v>42701</v>
      </c>
      <c r="H28">
        <v>31782</v>
      </c>
      <c r="I28">
        <v>28208</v>
      </c>
      <c r="J28">
        <v>42621</v>
      </c>
      <c r="K28">
        <v>40533</v>
      </c>
      <c r="L28">
        <v>38550</v>
      </c>
      <c r="M28">
        <v>25650</v>
      </c>
      <c r="N28">
        <v>26799</v>
      </c>
      <c r="O28">
        <v>28241</v>
      </c>
      <c r="P28">
        <v>24841</v>
      </c>
      <c r="Q28">
        <v>14841</v>
      </c>
      <c r="R28">
        <v>18581</v>
      </c>
      <c r="S28">
        <f t="shared" si="3"/>
        <v>562774</v>
      </c>
    </row>
    <row r="29" spans="1:19">
      <c r="A29" t="s">
        <v>99</v>
      </c>
      <c r="B29" t="s">
        <v>98</v>
      </c>
      <c r="C29">
        <v>26421</v>
      </c>
      <c r="D29">
        <v>30565</v>
      </c>
      <c r="E29">
        <v>28869</v>
      </c>
      <c r="F29">
        <v>26151</v>
      </c>
      <c r="G29">
        <v>24517</v>
      </c>
      <c r="H29">
        <v>19296</v>
      </c>
      <c r="I29">
        <v>17976</v>
      </c>
      <c r="J29">
        <v>24763</v>
      </c>
      <c r="K29">
        <v>25070</v>
      </c>
      <c r="L29">
        <v>25310</v>
      </c>
      <c r="M29">
        <v>20927</v>
      </c>
      <c r="N29">
        <v>17761</v>
      </c>
      <c r="O29">
        <v>20592</v>
      </c>
      <c r="P29">
        <v>16706</v>
      </c>
      <c r="Q29">
        <v>10382</v>
      </c>
      <c r="R29">
        <v>11795</v>
      </c>
      <c r="S29">
        <f t="shared" si="3"/>
        <v>347101</v>
      </c>
    </row>
    <row r="30" spans="1:19">
      <c r="A30" t="s">
        <v>66</v>
      </c>
      <c r="B30" t="s">
        <v>16</v>
      </c>
      <c r="C30">
        <v>26748</v>
      </c>
      <c r="D30">
        <v>30829</v>
      </c>
      <c r="E30">
        <v>33282</v>
      </c>
      <c r="F30">
        <v>30686</v>
      </c>
      <c r="G30">
        <v>27848</v>
      </c>
      <c r="H30">
        <v>24065</v>
      </c>
      <c r="I30">
        <v>23947</v>
      </c>
      <c r="J30">
        <v>29430</v>
      </c>
      <c r="K30">
        <v>29736</v>
      </c>
      <c r="L30">
        <v>27542</v>
      </c>
      <c r="M30">
        <v>26300</v>
      </c>
      <c r="N30">
        <v>26286</v>
      </c>
      <c r="O30">
        <v>26637</v>
      </c>
      <c r="P30">
        <v>22340</v>
      </c>
      <c r="Q30">
        <v>16763</v>
      </c>
      <c r="R30">
        <v>20627</v>
      </c>
      <c r="S30">
        <f t="shared" si="3"/>
        <v>423066</v>
      </c>
    </row>
    <row r="31" spans="1:19">
      <c r="A31" t="s">
        <v>79</v>
      </c>
      <c r="B31" t="s">
        <v>28</v>
      </c>
      <c r="C31">
        <v>380595</v>
      </c>
      <c r="D31">
        <v>359089</v>
      </c>
      <c r="E31">
        <v>316848</v>
      </c>
      <c r="F31">
        <v>289696</v>
      </c>
      <c r="G31">
        <v>299074</v>
      </c>
      <c r="H31">
        <v>286172</v>
      </c>
      <c r="I31">
        <v>254276</v>
      </c>
      <c r="J31">
        <v>277723</v>
      </c>
      <c r="K31">
        <v>256807</v>
      </c>
      <c r="L31">
        <v>232772</v>
      </c>
      <c r="M31">
        <v>186299</v>
      </c>
      <c r="N31">
        <v>176482</v>
      </c>
      <c r="O31">
        <v>145805</v>
      </c>
      <c r="P31">
        <v>118396</v>
      </c>
      <c r="Q31">
        <v>82083</v>
      </c>
      <c r="R31">
        <v>99040</v>
      </c>
      <c r="S31">
        <f t="shared" si="3"/>
        <v>3761157</v>
      </c>
    </row>
    <row r="32" spans="1:19">
      <c r="A32" t="s">
        <v>110</v>
      </c>
      <c r="B32" t="s">
        <v>56</v>
      </c>
      <c r="C32">
        <v>93007</v>
      </c>
      <c r="D32">
        <v>90196</v>
      </c>
      <c r="E32">
        <v>81068</v>
      </c>
      <c r="F32">
        <v>73370</v>
      </c>
      <c r="G32">
        <v>63764</v>
      </c>
      <c r="H32">
        <v>57276</v>
      </c>
      <c r="I32">
        <v>50839</v>
      </c>
      <c r="J32">
        <v>58827</v>
      </c>
      <c r="K32">
        <v>53314</v>
      </c>
      <c r="L32">
        <v>50031</v>
      </c>
      <c r="M32">
        <v>38663</v>
      </c>
      <c r="N32">
        <v>37877</v>
      </c>
      <c r="O32">
        <v>32788</v>
      </c>
      <c r="P32">
        <v>30581</v>
      </c>
      <c r="Q32">
        <v>19899</v>
      </c>
      <c r="R32">
        <v>21999</v>
      </c>
      <c r="S32">
        <f t="shared" si="3"/>
        <v>853499</v>
      </c>
    </row>
    <row r="33" spans="1:19">
      <c r="A33" t="s">
        <v>114</v>
      </c>
      <c r="B33" t="s">
        <v>60</v>
      </c>
      <c r="C33">
        <f>1285+1187+1252+1323+1387</f>
        <v>6434</v>
      </c>
      <c r="D33">
        <f>1366+1368+1352+1242+1321</f>
        <v>6649</v>
      </c>
      <c r="E33">
        <f>1438+1343+1477+1360+1268</f>
        <v>6886</v>
      </c>
      <c r="F33">
        <f>1199+1088+993+1083+871</f>
        <v>5234</v>
      </c>
      <c r="G33">
        <f>876+762+1162+772+686</f>
        <v>4258</v>
      </c>
      <c r="H33">
        <f>802+789+622+712+592</f>
        <v>3517</v>
      </c>
      <c r="I33">
        <f>715+628+625+711+817</f>
        <v>3496</v>
      </c>
      <c r="J33">
        <f>883+688+677+833+730</f>
        <v>3811</v>
      </c>
      <c r="K33">
        <f>912+735+800+743+897</f>
        <v>4087</v>
      </c>
      <c r="L33">
        <f>763+693+656+757+713</f>
        <v>3582</v>
      </c>
      <c r="M33">
        <f>730+525+667+498+504</f>
        <v>2924</v>
      </c>
      <c r="N33">
        <f>566+603+441+565+547</f>
        <v>2722</v>
      </c>
      <c r="O33">
        <f>541+528+507+428+399</f>
        <v>2403</v>
      </c>
      <c r="P33">
        <f>406+417+351+310+309</f>
        <v>1793</v>
      </c>
      <c r="Q33">
        <f>484+251+224+231+209</f>
        <v>1399</v>
      </c>
      <c r="R33">
        <f>191+188+158+148+96+168+121+113+84+56+253</f>
        <v>1576</v>
      </c>
      <c r="S33">
        <f t="shared" si="3"/>
        <v>60771</v>
      </c>
    </row>
    <row r="34" spans="1:19">
      <c r="A34" t="s">
        <v>112</v>
      </c>
      <c r="B34" t="s">
        <v>58</v>
      </c>
      <c r="C34">
        <v>92028</v>
      </c>
      <c r="D34">
        <v>89879</v>
      </c>
      <c r="E34">
        <v>77187</v>
      </c>
      <c r="F34">
        <v>67196</v>
      </c>
      <c r="G34">
        <v>57020</v>
      </c>
      <c r="H34">
        <v>48661</v>
      </c>
      <c r="I34">
        <v>53266</v>
      </c>
      <c r="J34">
        <v>57164</v>
      </c>
      <c r="K34">
        <v>55861</v>
      </c>
      <c r="L34">
        <v>49175</v>
      </c>
      <c r="M34">
        <v>36464</v>
      </c>
      <c r="N34">
        <v>34962</v>
      </c>
      <c r="O34">
        <v>34013</v>
      </c>
      <c r="P34">
        <v>30381</v>
      </c>
      <c r="Q34">
        <v>22329</v>
      </c>
      <c r="R34">
        <v>26401</v>
      </c>
      <c r="S34">
        <f t="shared" ref="S34:S43" si="4">SUM(C34:R34)</f>
        <v>831987</v>
      </c>
    </row>
    <row r="35" spans="1:19">
      <c r="A35" t="s">
        <v>74</v>
      </c>
      <c r="B35" t="s">
        <v>23</v>
      </c>
      <c r="C35">
        <v>40649</v>
      </c>
      <c r="D35">
        <v>41719</v>
      </c>
      <c r="E35">
        <v>38179</v>
      </c>
      <c r="F35">
        <v>36959</v>
      </c>
      <c r="G35">
        <v>37182</v>
      </c>
      <c r="H35">
        <v>32858</v>
      </c>
      <c r="I35">
        <v>28221</v>
      </c>
      <c r="J35">
        <v>30430</v>
      </c>
      <c r="K35">
        <v>29112</v>
      </c>
      <c r="L35">
        <v>29829</v>
      </c>
      <c r="M35">
        <v>24211</v>
      </c>
      <c r="N35">
        <v>24527</v>
      </c>
      <c r="O35">
        <v>23226</v>
      </c>
      <c r="P35">
        <v>18492</v>
      </c>
      <c r="Q35">
        <v>13519</v>
      </c>
      <c r="R35">
        <v>17297</v>
      </c>
      <c r="S35">
        <f t="shared" si="4"/>
        <v>466410</v>
      </c>
    </row>
    <row r="36" spans="1:19">
      <c r="A36" t="s">
        <v>67</v>
      </c>
      <c r="B36" t="s">
        <v>63</v>
      </c>
      <c r="C36">
        <v>31697</v>
      </c>
      <c r="D36">
        <v>32560</v>
      </c>
      <c r="E36">
        <v>32307</v>
      </c>
      <c r="F36">
        <v>31960</v>
      </c>
      <c r="G36">
        <v>31429</v>
      </c>
      <c r="H36">
        <v>30801</v>
      </c>
      <c r="I36">
        <v>25204</v>
      </c>
      <c r="J36">
        <v>32393</v>
      </c>
      <c r="K36">
        <v>32383</v>
      </c>
      <c r="L36">
        <v>28489</v>
      </c>
      <c r="M36">
        <v>24631</v>
      </c>
      <c r="N36">
        <v>23717</v>
      </c>
      <c r="O36">
        <v>25799</v>
      </c>
      <c r="P36">
        <v>21139</v>
      </c>
      <c r="Q36">
        <v>17655</v>
      </c>
      <c r="R36">
        <v>19094</v>
      </c>
      <c r="S36">
        <f t="shared" si="4"/>
        <v>441258</v>
      </c>
    </row>
    <row r="37" spans="1:19">
      <c r="A37" t="s">
        <v>83</v>
      </c>
      <c r="B37" t="s">
        <v>32</v>
      </c>
      <c r="C37">
        <v>15554</v>
      </c>
      <c r="D37">
        <v>19908</v>
      </c>
      <c r="E37">
        <v>19667</v>
      </c>
      <c r="F37">
        <v>18922</v>
      </c>
      <c r="G37">
        <v>16089</v>
      </c>
      <c r="H37">
        <v>10309</v>
      </c>
      <c r="I37">
        <v>9346</v>
      </c>
      <c r="J37">
        <v>12039</v>
      </c>
      <c r="K37">
        <v>14612</v>
      </c>
      <c r="L37">
        <v>13788</v>
      </c>
      <c r="M37">
        <v>9923</v>
      </c>
      <c r="N37">
        <v>10081</v>
      </c>
      <c r="O37">
        <v>10090</v>
      </c>
      <c r="P37">
        <v>8578</v>
      </c>
      <c r="Q37">
        <v>5706</v>
      </c>
      <c r="R37">
        <v>6919</v>
      </c>
      <c r="S37">
        <f t="shared" si="4"/>
        <v>201531</v>
      </c>
    </row>
    <row r="38" spans="1:19">
      <c r="A38" t="s">
        <v>68</v>
      </c>
      <c r="B38" t="s">
        <v>17</v>
      </c>
      <c r="C38">
        <v>73037</v>
      </c>
      <c r="D38">
        <v>72808</v>
      </c>
      <c r="E38">
        <v>68880</v>
      </c>
      <c r="F38">
        <v>65018</v>
      </c>
      <c r="G38">
        <v>60308</v>
      </c>
      <c r="H38">
        <v>54268</v>
      </c>
      <c r="I38">
        <v>47186</v>
      </c>
      <c r="J38">
        <v>57943</v>
      </c>
      <c r="K38">
        <v>51672</v>
      </c>
      <c r="L38">
        <v>41204</v>
      </c>
      <c r="M38">
        <v>40159</v>
      </c>
      <c r="N38">
        <v>36842</v>
      </c>
      <c r="O38">
        <v>35586</v>
      </c>
      <c r="P38">
        <v>28741</v>
      </c>
      <c r="Q38">
        <v>21533</v>
      </c>
      <c r="R38">
        <v>26028</v>
      </c>
      <c r="S38">
        <f t="shared" si="4"/>
        <v>781213</v>
      </c>
    </row>
    <row r="39" spans="1:19">
      <c r="A39" t="s">
        <v>84</v>
      </c>
      <c r="B39" t="s">
        <v>33</v>
      </c>
      <c r="C39">
        <v>29999</v>
      </c>
      <c r="D39">
        <v>36206</v>
      </c>
      <c r="E39">
        <v>35515</v>
      </c>
      <c r="F39">
        <v>33805</v>
      </c>
      <c r="G39">
        <v>31943</v>
      </c>
      <c r="H39">
        <v>21324</v>
      </c>
      <c r="I39">
        <v>20281</v>
      </c>
      <c r="J39">
        <v>23791</v>
      </c>
      <c r="K39">
        <v>22464</v>
      </c>
      <c r="L39">
        <v>23493</v>
      </c>
      <c r="M39">
        <v>20275</v>
      </c>
      <c r="N39">
        <v>19544</v>
      </c>
      <c r="O39">
        <v>18418</v>
      </c>
      <c r="P39">
        <v>16755</v>
      </c>
      <c r="Q39">
        <v>9924</v>
      </c>
      <c r="R39">
        <v>16395</v>
      </c>
      <c r="S39">
        <f t="shared" si="4"/>
        <v>380132</v>
      </c>
    </row>
    <row r="40" spans="1:19">
      <c r="A40" t="s">
        <v>85</v>
      </c>
      <c r="B40" t="s">
        <v>34</v>
      </c>
      <c r="C40">
        <v>13195</v>
      </c>
      <c r="D40">
        <v>15980</v>
      </c>
      <c r="E40">
        <v>14790</v>
      </c>
      <c r="F40">
        <v>12481</v>
      </c>
      <c r="G40">
        <v>9672</v>
      </c>
      <c r="H40">
        <v>8063</v>
      </c>
      <c r="I40">
        <v>8444</v>
      </c>
      <c r="J40">
        <v>11604</v>
      </c>
      <c r="K40">
        <v>11809</v>
      </c>
      <c r="L40">
        <v>11312</v>
      </c>
      <c r="M40">
        <v>8365</v>
      </c>
      <c r="N40">
        <v>8289</v>
      </c>
      <c r="O40">
        <v>8999</v>
      </c>
      <c r="P40">
        <v>7753</v>
      </c>
      <c r="Q40">
        <v>5558</v>
      </c>
      <c r="R40">
        <v>5791</v>
      </c>
      <c r="S40">
        <f t="shared" si="4"/>
        <v>162105</v>
      </c>
    </row>
    <row r="41" spans="1:19">
      <c r="A41" t="s">
        <v>111</v>
      </c>
      <c r="B41" t="s">
        <v>57</v>
      </c>
      <c r="C41">
        <v>151960</v>
      </c>
      <c r="D41">
        <v>144822</v>
      </c>
      <c r="E41">
        <v>126964</v>
      </c>
      <c r="F41">
        <v>108472</v>
      </c>
      <c r="G41">
        <v>98737</v>
      </c>
      <c r="H41">
        <v>91877</v>
      </c>
      <c r="I41">
        <v>83628</v>
      </c>
      <c r="J41">
        <v>88678</v>
      </c>
      <c r="K41">
        <v>84663</v>
      </c>
      <c r="L41">
        <v>73946</v>
      </c>
      <c r="M41">
        <v>61789</v>
      </c>
      <c r="N41">
        <v>60842</v>
      </c>
      <c r="O41">
        <v>49707</v>
      </c>
      <c r="P41">
        <v>44813</v>
      </c>
      <c r="Q41">
        <v>30229</v>
      </c>
      <c r="R41">
        <v>35347</v>
      </c>
      <c r="S41">
        <f t="shared" si="4"/>
        <v>1336474</v>
      </c>
    </row>
    <row r="42" spans="1:19">
      <c r="A42" t="s">
        <v>86</v>
      </c>
      <c r="B42" t="s">
        <v>35</v>
      </c>
      <c r="C42">
        <v>7993</v>
      </c>
      <c r="D42">
        <v>8791</v>
      </c>
      <c r="E42">
        <v>9441</v>
      </c>
      <c r="F42">
        <v>9109</v>
      </c>
      <c r="G42">
        <v>9481</v>
      </c>
      <c r="H42">
        <v>7536</v>
      </c>
      <c r="I42">
        <v>5978</v>
      </c>
      <c r="J42">
        <v>7228</v>
      </c>
      <c r="K42">
        <v>6969</v>
      </c>
      <c r="L42">
        <v>7369</v>
      </c>
      <c r="M42">
        <v>7247</v>
      </c>
      <c r="N42">
        <v>5854</v>
      </c>
      <c r="O42">
        <v>7806</v>
      </c>
      <c r="P42">
        <v>6872</v>
      </c>
      <c r="Q42">
        <v>4413</v>
      </c>
      <c r="R42">
        <v>5376</v>
      </c>
      <c r="S42">
        <f t="shared" si="4"/>
        <v>117463</v>
      </c>
    </row>
    <row r="43" spans="1:19">
      <c r="A43" t="s">
        <v>100</v>
      </c>
      <c r="B43" t="s">
        <v>46</v>
      </c>
      <c r="C43">
        <v>34925</v>
      </c>
      <c r="D43">
        <v>37420</v>
      </c>
      <c r="E43">
        <v>35119</v>
      </c>
      <c r="F43">
        <v>30093</v>
      </c>
      <c r="G43">
        <v>29187</v>
      </c>
      <c r="H43">
        <v>26653</v>
      </c>
      <c r="I43">
        <v>23015</v>
      </c>
      <c r="J43">
        <v>29542</v>
      </c>
      <c r="K43">
        <v>33369</v>
      </c>
      <c r="L43">
        <v>30430</v>
      </c>
      <c r="M43">
        <v>24399</v>
      </c>
      <c r="N43">
        <v>21101</v>
      </c>
      <c r="O43">
        <v>21991</v>
      </c>
      <c r="P43">
        <v>18955</v>
      </c>
      <c r="Q43">
        <v>15558</v>
      </c>
      <c r="R43">
        <v>21059</v>
      </c>
      <c r="S43">
        <f t="shared" si="4"/>
        <v>432816</v>
      </c>
    </row>
    <row r="44" spans="1:19">
      <c r="A44" t="s">
        <v>77</v>
      </c>
      <c r="B44" t="s">
        <v>26</v>
      </c>
      <c r="C44">
        <v>11411</v>
      </c>
      <c r="D44">
        <v>12511</v>
      </c>
      <c r="E44">
        <v>13411</v>
      </c>
      <c r="F44">
        <v>14081</v>
      </c>
      <c r="G44">
        <v>11440</v>
      </c>
      <c r="H44">
        <v>7512</v>
      </c>
      <c r="I44">
        <v>8368</v>
      </c>
      <c r="J44">
        <v>11762</v>
      </c>
      <c r="K44">
        <v>12027</v>
      </c>
      <c r="L44">
        <v>13354</v>
      </c>
      <c r="M44">
        <v>10461</v>
      </c>
      <c r="N44">
        <v>11360</v>
      </c>
      <c r="O44">
        <v>10306</v>
      </c>
      <c r="P44">
        <v>11487</v>
      </c>
      <c r="Q44">
        <v>6413</v>
      </c>
      <c r="R44">
        <v>7958</v>
      </c>
      <c r="S44">
        <f t="shared" ref="S44:S51" si="5">SUM(C44:R44)</f>
        <v>173862</v>
      </c>
    </row>
    <row r="45" spans="1:19">
      <c r="A45" t="s">
        <v>93</v>
      </c>
      <c r="B45" t="s">
        <v>42</v>
      </c>
      <c r="C45">
        <v>41016</v>
      </c>
      <c r="D45">
        <v>45484</v>
      </c>
      <c r="E45">
        <v>43663</v>
      </c>
      <c r="F45">
        <v>38870</v>
      </c>
      <c r="G45">
        <v>36523</v>
      </c>
      <c r="H45">
        <v>25984</v>
      </c>
      <c r="I45">
        <v>26198</v>
      </c>
      <c r="J45">
        <v>30727</v>
      </c>
      <c r="K45">
        <v>33609</v>
      </c>
      <c r="L45">
        <v>30394</v>
      </c>
      <c r="M45">
        <v>25575</v>
      </c>
      <c r="N45">
        <v>23270</v>
      </c>
      <c r="O45">
        <v>23729</v>
      </c>
      <c r="P45">
        <v>19679</v>
      </c>
      <c r="Q45">
        <v>15446</v>
      </c>
      <c r="R45">
        <v>17564</v>
      </c>
      <c r="S45">
        <f t="shared" si="5"/>
        <v>477731</v>
      </c>
    </row>
    <row r="46" spans="1:19">
      <c r="A46" t="s">
        <v>103</v>
      </c>
      <c r="B46" t="s">
        <v>49</v>
      </c>
      <c r="C46">
        <v>166061</v>
      </c>
      <c r="D46">
        <v>160269</v>
      </c>
      <c r="E46">
        <v>149876</v>
      </c>
      <c r="F46">
        <v>135544</v>
      </c>
      <c r="G46">
        <v>130704</v>
      </c>
      <c r="H46">
        <v>117742</v>
      </c>
      <c r="I46">
        <v>110554</v>
      </c>
      <c r="J46">
        <v>120633</v>
      </c>
      <c r="K46">
        <v>118710</v>
      </c>
      <c r="L46">
        <v>119219</v>
      </c>
      <c r="M46">
        <v>91191</v>
      </c>
      <c r="N46">
        <v>90620</v>
      </c>
      <c r="O46">
        <v>81010</v>
      </c>
      <c r="P46">
        <v>69911</v>
      </c>
      <c r="Q46">
        <v>49086</v>
      </c>
      <c r="R46">
        <v>57994</v>
      </c>
      <c r="S46">
        <f t="shared" si="5"/>
        <v>1769124</v>
      </c>
    </row>
    <row r="47" spans="1:19">
      <c r="A47" t="s">
        <v>87</v>
      </c>
      <c r="B47" t="s">
        <v>36</v>
      </c>
      <c r="C47">
        <v>40305</v>
      </c>
      <c r="D47">
        <v>38529</v>
      </c>
      <c r="E47">
        <v>38191</v>
      </c>
      <c r="F47">
        <v>33865</v>
      </c>
      <c r="G47">
        <v>35296</v>
      </c>
      <c r="H47">
        <v>30327</v>
      </c>
      <c r="I47">
        <v>25612</v>
      </c>
      <c r="J47">
        <v>27146</v>
      </c>
      <c r="K47">
        <v>25386</v>
      </c>
      <c r="L47">
        <v>25056</v>
      </c>
      <c r="M47">
        <v>18982</v>
      </c>
      <c r="N47">
        <v>19667</v>
      </c>
      <c r="O47">
        <v>18100</v>
      </c>
      <c r="P47">
        <v>14446</v>
      </c>
      <c r="Q47">
        <v>10622</v>
      </c>
      <c r="R47">
        <v>11493</v>
      </c>
      <c r="S47">
        <f t="shared" si="5"/>
        <v>413023</v>
      </c>
    </row>
    <row r="48" spans="1:19">
      <c r="A48" t="s">
        <v>73</v>
      </c>
      <c r="B48" t="s">
        <v>22</v>
      </c>
      <c r="C48">
        <v>105198</v>
      </c>
      <c r="D48">
        <v>104187</v>
      </c>
      <c r="E48">
        <v>92930</v>
      </c>
      <c r="F48">
        <v>78767</v>
      </c>
      <c r="G48">
        <v>75329</v>
      </c>
      <c r="H48">
        <v>72849</v>
      </c>
      <c r="I48">
        <v>71093</v>
      </c>
      <c r="J48">
        <v>84983</v>
      </c>
      <c r="K48">
        <v>78239</v>
      </c>
      <c r="L48">
        <v>66635</v>
      </c>
      <c r="M48">
        <v>47840</v>
      </c>
      <c r="N48">
        <v>44990</v>
      </c>
      <c r="O48">
        <v>36715</v>
      </c>
      <c r="P48">
        <v>32210</v>
      </c>
      <c r="Q48">
        <v>22714</v>
      </c>
      <c r="R48">
        <v>26780</v>
      </c>
      <c r="S48">
        <f t="shared" si="5"/>
        <v>1041459</v>
      </c>
    </row>
    <row r="49" spans="1:19">
      <c r="A49" t="s">
        <v>88</v>
      </c>
      <c r="B49" t="s">
        <v>37</v>
      </c>
      <c r="C49">
        <v>18132</v>
      </c>
      <c r="D49">
        <v>23823</v>
      </c>
      <c r="E49">
        <v>21564</v>
      </c>
      <c r="F49">
        <v>21674</v>
      </c>
      <c r="G49">
        <v>20984</v>
      </c>
      <c r="H49">
        <v>14034</v>
      </c>
      <c r="I49">
        <v>13454</v>
      </c>
      <c r="J49">
        <v>16888</v>
      </c>
      <c r="K49">
        <v>17580</v>
      </c>
      <c r="L49">
        <v>16552</v>
      </c>
      <c r="M49">
        <v>13284</v>
      </c>
      <c r="N49">
        <v>13133</v>
      </c>
      <c r="O49">
        <v>14926</v>
      </c>
      <c r="P49">
        <v>12906</v>
      </c>
      <c r="Q49">
        <v>9788</v>
      </c>
      <c r="R49">
        <v>9804</v>
      </c>
      <c r="S49">
        <f t="shared" si="5"/>
        <v>258526</v>
      </c>
    </row>
    <row r="50" spans="1:19">
      <c r="A50" t="s">
        <v>78</v>
      </c>
      <c r="B50" t="s">
        <v>27</v>
      </c>
      <c r="C50">
        <v>60380</v>
      </c>
      <c r="D50">
        <v>64389</v>
      </c>
      <c r="E50">
        <v>59660</v>
      </c>
      <c r="F50">
        <v>56957</v>
      </c>
      <c r="G50">
        <v>55856</v>
      </c>
      <c r="H50">
        <v>49723</v>
      </c>
      <c r="I50">
        <v>45870</v>
      </c>
      <c r="J50">
        <v>56090</v>
      </c>
      <c r="K50">
        <v>52667</v>
      </c>
      <c r="L50">
        <v>52984</v>
      </c>
      <c r="M50">
        <v>42103</v>
      </c>
      <c r="N50">
        <v>39544</v>
      </c>
      <c r="O50">
        <v>36247</v>
      </c>
      <c r="P50">
        <v>32673</v>
      </c>
      <c r="Q50">
        <v>23961</v>
      </c>
      <c r="R50">
        <v>28326</v>
      </c>
      <c r="S50">
        <f t="shared" si="5"/>
        <v>757430</v>
      </c>
    </row>
    <row r="51" spans="1:19">
      <c r="A51" t="s">
        <v>119</v>
      </c>
      <c r="B51" t="s">
        <v>115</v>
      </c>
      <c r="C51">
        <f>67742+67935</f>
        <v>135677</v>
      </c>
      <c r="D51">
        <f>64823+68146</f>
        <v>132969</v>
      </c>
      <c r="E51">
        <f>51171+54340</f>
        <v>105511</v>
      </c>
      <c r="F51">
        <f>48099+51446</f>
        <v>99545</v>
      </c>
      <c r="G51">
        <f>42621+43827</f>
        <v>86448</v>
      </c>
      <c r="H51">
        <f>42644+38757</f>
        <v>81401</v>
      </c>
      <c r="I51">
        <f>39888+33344</f>
        <v>73232</v>
      </c>
      <c r="J51">
        <f>40147+37811</f>
        <v>77958</v>
      </c>
      <c r="K51">
        <f>34644+31100</f>
        <v>65744</v>
      </c>
      <c r="L51">
        <f>30403+24874</f>
        <v>55277</v>
      </c>
      <c r="M51">
        <f>24744+20675</f>
        <v>45419</v>
      </c>
      <c r="N51">
        <f>25100+22746</f>
        <v>47846</v>
      </c>
      <c r="O51">
        <f>21332+19121</f>
        <v>40453</v>
      </c>
      <c r="P51">
        <f>15575+13314</f>
        <v>28889</v>
      </c>
      <c r="Q51">
        <f>11859+9052</f>
        <v>20911</v>
      </c>
      <c r="R51">
        <f>15664+12497</f>
        <v>28161</v>
      </c>
      <c r="S51">
        <f t="shared" si="5"/>
        <v>1125441</v>
      </c>
    </row>
    <row r="52" spans="1:19">
      <c r="A52" t="s">
        <v>120</v>
      </c>
      <c r="B52" s="1" t="s">
        <v>116</v>
      </c>
      <c r="C52">
        <v>46926</v>
      </c>
      <c r="D52">
        <v>44999</v>
      </c>
      <c r="E52">
        <v>37921</v>
      </c>
      <c r="F52">
        <v>36786</v>
      </c>
      <c r="G52">
        <v>36075</v>
      </c>
      <c r="H52">
        <v>34696</v>
      </c>
      <c r="I52">
        <v>32560</v>
      </c>
      <c r="J52">
        <v>37561</v>
      </c>
      <c r="K52">
        <v>37869</v>
      </c>
      <c r="L52">
        <v>35162</v>
      </c>
      <c r="M52">
        <v>31478</v>
      </c>
      <c r="N52">
        <v>30434</v>
      </c>
      <c r="O52">
        <v>27162</v>
      </c>
      <c r="P52">
        <v>22825</v>
      </c>
      <c r="Q52">
        <v>15877</v>
      </c>
      <c r="R52">
        <v>24602</v>
      </c>
      <c r="S52">
        <f>SUM(B52:R52)</f>
        <v>532933</v>
      </c>
    </row>
  </sheetData>
  <sortState ref="B2:B61">
    <sortCondition ref="B2:B61"/>
  </sortState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</dc:creator>
  <cp:lastModifiedBy>Dmitri Koustas</cp:lastModifiedBy>
  <dcterms:created xsi:type="dcterms:W3CDTF">2012-12-20T19:39:02Z</dcterms:created>
  <dcterms:modified xsi:type="dcterms:W3CDTF">2013-10-21T06:59:18Z</dcterms:modified>
</cp:coreProperties>
</file>