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ropbox\Oli\Hysteresis\Workfiles_Oct_2013\figure_excel\"/>
    </mc:Choice>
  </mc:AlternateContent>
  <bookViews>
    <workbookView xWindow="240" yWindow="72" windowWidth="20112" windowHeight="7992"/>
  </bookViews>
  <sheets>
    <sheet name="recession MP shocks" sheetId="1" r:id="rId1"/>
    <sheet name="ZLB case" sheetId="2" r:id="rId2"/>
    <sheet name="Sheet3" sheetId="3" r:id="rId3"/>
  </sheets>
  <calcPr calcId="152511"/>
</workbook>
</file>

<file path=xl/calcChain.xml><?xml version="1.0" encoding="utf-8"?>
<calcChain xmlns="http://schemas.openxmlformats.org/spreadsheetml/2006/main">
  <c r="S11" i="1" l="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10" i="1"/>
  <c r="R12" i="1"/>
  <c r="R13" i="1"/>
  <c r="R14" i="1"/>
  <c r="R15" i="1"/>
  <c r="R16" i="1" s="1"/>
  <c r="R17" i="1" s="1"/>
  <c r="R18" i="1" s="1"/>
  <c r="R19" i="1" s="1"/>
  <c r="R20" i="1" s="1"/>
  <c r="R21" i="1" s="1"/>
  <c r="R22" i="1" s="1"/>
  <c r="R23" i="1" s="1"/>
  <c r="R24" i="1" s="1"/>
  <c r="R25" i="1" s="1"/>
  <c r="R26" i="1" s="1"/>
  <c r="R27" i="1" s="1"/>
  <c r="R28" i="1" s="1"/>
  <c r="R29" i="1" s="1"/>
  <c r="R30" i="1" s="1"/>
  <c r="R31" i="1" s="1"/>
  <c r="R32" i="1" s="1"/>
  <c r="R33" i="1" s="1"/>
  <c r="R34" i="1" s="1"/>
  <c r="R35" i="1" s="1"/>
  <c r="R36" i="1" s="1"/>
  <c r="R37" i="1" s="1"/>
  <c r="R38" i="1" s="1"/>
  <c r="R39" i="1" s="1"/>
  <c r="R40" i="1" s="1"/>
  <c r="R41" i="1" s="1"/>
  <c r="R42" i="1" s="1"/>
  <c r="R43" i="1" s="1"/>
  <c r="R44" i="1" s="1"/>
  <c r="R45" i="1" s="1"/>
  <c r="R46" i="1" s="1"/>
  <c r="R47" i="1" s="1"/>
  <c r="R48" i="1" s="1"/>
  <c r="R49" i="1" s="1"/>
  <c r="R50" i="1" s="1"/>
  <c r="R51" i="1" s="1"/>
  <c r="R52" i="1" s="1"/>
  <c r="R53" i="1" s="1"/>
  <c r="R54" i="1" s="1"/>
  <c r="R55" i="1" s="1"/>
  <c r="R56" i="1" s="1"/>
  <c r="R57" i="1" s="1"/>
  <c r="R58" i="1" s="1"/>
  <c r="R11" i="1"/>
  <c r="R10" i="1"/>
  <c r="U11" i="1" l="1"/>
  <c r="U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Y12" i="1"/>
  <c r="Y13" i="1" s="1"/>
  <c r="Y14" i="1" s="1"/>
  <c r="Y15" i="1" s="1"/>
  <c r="Y16" i="1" s="1"/>
  <c r="Y17" i="1" s="1"/>
  <c r="Y18" i="1" s="1"/>
  <c r="Y19" i="1" s="1"/>
  <c r="Y20" i="1" s="1"/>
  <c r="Y21" i="1" s="1"/>
  <c r="Y22" i="1" s="1"/>
  <c r="Y23" i="1" s="1"/>
  <c r="Y24" i="1" s="1"/>
  <c r="Y25" i="1" s="1"/>
  <c r="Y26" i="1" s="1"/>
  <c r="Y27" i="1" s="1"/>
  <c r="Y28" i="1" s="1"/>
  <c r="Y29" i="1" s="1"/>
  <c r="Y30" i="1" s="1"/>
  <c r="Y31" i="1" s="1"/>
  <c r="Y32" i="1" s="1"/>
  <c r="Y33" i="1" s="1"/>
  <c r="Y34" i="1" s="1"/>
  <c r="Y35" i="1" s="1"/>
  <c r="Y36" i="1" s="1"/>
  <c r="Y37" i="1" s="1"/>
  <c r="Y38" i="1" s="1"/>
  <c r="Y39" i="1" s="1"/>
  <c r="Y40" i="1" s="1"/>
  <c r="Y41" i="1" s="1"/>
  <c r="Y42" i="1" s="1"/>
  <c r="Y43" i="1" s="1"/>
  <c r="Y44" i="1" s="1"/>
  <c r="Y45" i="1" s="1"/>
  <c r="Y46" i="1" s="1"/>
  <c r="Y47" i="1" s="1"/>
  <c r="Y48" i="1" s="1"/>
  <c r="Y49" i="1" s="1"/>
  <c r="Y50" i="1" s="1"/>
  <c r="Y51" i="1" s="1"/>
  <c r="Y52" i="1" s="1"/>
  <c r="Y53" i="1" s="1"/>
  <c r="Y54" i="1" s="1"/>
  <c r="Y55" i="1" s="1"/>
  <c r="Y56" i="1" s="1"/>
  <c r="Y57" i="1" s="1"/>
  <c r="Y58" i="1" s="1"/>
  <c r="AA384" i="2"/>
  <c r="AA385" i="2" s="1"/>
  <c r="AA386" i="2" s="1"/>
  <c r="AA387" i="2" s="1"/>
  <c r="AA388" i="2" s="1"/>
  <c r="AA389" i="2" s="1"/>
  <c r="AA390" i="2" s="1"/>
  <c r="AA391" i="2" s="1"/>
  <c r="AA392" i="2" s="1"/>
  <c r="AA393" i="2" s="1"/>
  <c r="AA394" i="2" s="1"/>
  <c r="AA395" i="2" s="1"/>
  <c r="AA396" i="2" s="1"/>
  <c r="AA397" i="2" s="1"/>
  <c r="AA398" i="2" s="1"/>
  <c r="AA399" i="2" s="1"/>
  <c r="AA400" i="2" s="1"/>
  <c r="AA401" i="2" s="1"/>
  <c r="AA402" i="2" s="1"/>
  <c r="AA403" i="2" s="1"/>
  <c r="AA404" i="2" s="1"/>
  <c r="AA405" i="2" s="1"/>
  <c r="AA406" i="2" s="1"/>
  <c r="AA407" i="2" s="1"/>
  <c r="E407" i="2"/>
  <c r="E406" i="2"/>
  <c r="E405" i="2"/>
  <c r="E404" i="2"/>
  <c r="E403" i="2"/>
  <c r="E402" i="2"/>
  <c r="E401" i="2"/>
  <c r="E400" i="2"/>
  <c r="E399" i="2"/>
  <c r="E398" i="2"/>
  <c r="E397" i="2"/>
  <c r="E396" i="2"/>
  <c r="E395" i="2"/>
  <c r="E394" i="2"/>
  <c r="E393" i="2"/>
  <c r="E392" i="2"/>
  <c r="E391" i="2"/>
  <c r="E390" i="2"/>
  <c r="E389" i="2"/>
  <c r="E388" i="2"/>
  <c r="E387" i="2"/>
  <c r="E386" i="2"/>
  <c r="E385" i="2"/>
  <c r="E384" i="2"/>
  <c r="E383" i="2"/>
  <c r="E382" i="2"/>
  <c r="E381" i="2"/>
  <c r="E380" i="2"/>
  <c r="E379" i="2"/>
  <c r="E378" i="2"/>
  <c r="E377" i="2"/>
  <c r="E376" i="2"/>
  <c r="U375" i="2"/>
  <c r="T375" i="2"/>
  <c r="S375" i="2"/>
  <c r="R375" i="2"/>
  <c r="M375" i="2"/>
  <c r="L375" i="2"/>
  <c r="K375" i="2"/>
  <c r="J375" i="2"/>
  <c r="E375" i="2"/>
  <c r="U374" i="2"/>
  <c r="T374" i="2"/>
  <c r="S374" i="2"/>
  <c r="R374" i="2"/>
  <c r="M374" i="2"/>
  <c r="L374" i="2"/>
  <c r="K374" i="2"/>
  <c r="J374" i="2"/>
  <c r="E374" i="2"/>
  <c r="U373" i="2"/>
  <c r="T373" i="2"/>
  <c r="S373" i="2"/>
  <c r="R373" i="2"/>
  <c r="M373" i="2"/>
  <c r="L373" i="2"/>
  <c r="K373" i="2"/>
  <c r="J373" i="2"/>
  <c r="E373" i="2"/>
  <c r="U372" i="2"/>
  <c r="T372" i="2"/>
  <c r="S372" i="2"/>
  <c r="R372" i="2"/>
  <c r="M372" i="2"/>
  <c r="L372" i="2"/>
  <c r="K372" i="2"/>
  <c r="J372" i="2"/>
  <c r="E372" i="2"/>
  <c r="U371" i="2"/>
  <c r="T371" i="2"/>
  <c r="S371" i="2"/>
  <c r="R371" i="2"/>
  <c r="M371" i="2"/>
  <c r="L371" i="2"/>
  <c r="K371" i="2"/>
  <c r="J371" i="2"/>
  <c r="E371" i="2"/>
  <c r="U370" i="2"/>
  <c r="T370" i="2"/>
  <c r="S370" i="2"/>
  <c r="R370" i="2"/>
  <c r="M370" i="2"/>
  <c r="L370" i="2"/>
  <c r="K370" i="2"/>
  <c r="J370" i="2"/>
  <c r="E370" i="2"/>
  <c r="U369" i="2"/>
  <c r="T369" i="2"/>
  <c r="S369" i="2"/>
  <c r="R369" i="2"/>
  <c r="M369" i="2"/>
  <c r="L369" i="2"/>
  <c r="K369" i="2"/>
  <c r="J369" i="2"/>
  <c r="E369" i="2"/>
  <c r="U368" i="2"/>
  <c r="T368" i="2"/>
  <c r="S368" i="2"/>
  <c r="R368" i="2"/>
  <c r="M368" i="2"/>
  <c r="L368" i="2"/>
  <c r="K368" i="2"/>
  <c r="J368" i="2"/>
  <c r="E368" i="2"/>
  <c r="E367" i="2"/>
  <c r="E366" i="2"/>
  <c r="E365" i="2"/>
  <c r="E364" i="2"/>
  <c r="E363" i="2"/>
  <c r="E362" i="2"/>
  <c r="E361" i="2"/>
  <c r="E360" i="2"/>
  <c r="E359" i="2"/>
  <c r="E358" i="2"/>
  <c r="E357" i="2"/>
  <c r="E356" i="2"/>
  <c r="E355" i="2"/>
  <c r="E354" i="2"/>
  <c r="E353" i="2"/>
  <c r="E352" i="2"/>
  <c r="E351" i="2"/>
  <c r="E350" i="2"/>
  <c r="E349" i="2"/>
  <c r="E348" i="2"/>
  <c r="E347" i="2"/>
  <c r="E346" i="2"/>
  <c r="E345" i="2"/>
  <c r="E344" i="2"/>
  <c r="E343" i="2"/>
  <c r="E342" i="2"/>
  <c r="E341" i="2"/>
  <c r="E340" i="2"/>
  <c r="E339" i="2"/>
  <c r="E338" i="2"/>
  <c r="E337" i="2"/>
  <c r="E336" i="2"/>
  <c r="E335" i="2"/>
  <c r="E334" i="2"/>
  <c r="E333" i="2"/>
  <c r="E332" i="2"/>
  <c r="E331" i="2"/>
  <c r="E330" i="2"/>
  <c r="E329" i="2"/>
  <c r="E328" i="2"/>
  <c r="E327" i="2"/>
  <c r="E326" i="2"/>
  <c r="E325" i="2"/>
  <c r="E324" i="2"/>
  <c r="E323" i="2"/>
  <c r="E322" i="2"/>
  <c r="E321" i="2"/>
  <c r="E320" i="2"/>
  <c r="E319" i="2"/>
  <c r="E318" i="2"/>
  <c r="E317" i="2"/>
  <c r="E316" i="2"/>
  <c r="E315" i="2"/>
  <c r="E314" i="2"/>
  <c r="E313" i="2"/>
  <c r="E312" i="2"/>
  <c r="E311" i="2"/>
  <c r="E310" i="2"/>
  <c r="E309" i="2"/>
  <c r="E308" i="2"/>
  <c r="E307" i="2"/>
  <c r="E306" i="2"/>
  <c r="E305" i="2"/>
  <c r="E304" i="2"/>
  <c r="E303" i="2"/>
  <c r="E302" i="2"/>
  <c r="E301" i="2"/>
  <c r="E300" i="2"/>
  <c r="E299" i="2"/>
  <c r="E298" i="2"/>
  <c r="E297" i="2"/>
  <c r="E296" i="2"/>
  <c r="E295" i="2"/>
  <c r="E294" i="2"/>
  <c r="E293" i="2"/>
  <c r="E292" i="2"/>
  <c r="E291" i="2"/>
  <c r="E290" i="2"/>
  <c r="E289" i="2"/>
  <c r="E288" i="2"/>
  <c r="E287" i="2"/>
  <c r="E286" i="2"/>
  <c r="E285" i="2"/>
  <c r="E284" i="2"/>
  <c r="E283" i="2"/>
  <c r="E282" i="2"/>
  <c r="E281" i="2"/>
  <c r="E280" i="2"/>
  <c r="E279" i="2"/>
  <c r="E278" i="2"/>
  <c r="E277" i="2"/>
  <c r="E276" i="2"/>
  <c r="E275" i="2"/>
  <c r="E274" i="2"/>
  <c r="E273" i="2"/>
  <c r="E272" i="2"/>
  <c r="E271" i="2"/>
  <c r="E270" i="2"/>
  <c r="E269" i="2"/>
  <c r="E268" i="2"/>
  <c r="E267" i="2"/>
  <c r="E266" i="2"/>
  <c r="E265" i="2"/>
  <c r="E264" i="2"/>
  <c r="E263" i="2"/>
  <c r="E262" i="2"/>
  <c r="E261" i="2"/>
  <c r="E260" i="2"/>
  <c r="E259" i="2"/>
  <c r="E258" i="2"/>
  <c r="E257" i="2"/>
  <c r="E256" i="2"/>
  <c r="E255" i="2"/>
  <c r="E254" i="2"/>
  <c r="E253" i="2"/>
  <c r="E252" i="2"/>
  <c r="E251" i="2"/>
  <c r="E250" i="2"/>
  <c r="E249" i="2"/>
  <c r="E248" i="2"/>
  <c r="E247" i="2"/>
  <c r="E246" i="2"/>
  <c r="E245" i="2"/>
  <c r="E244" i="2"/>
  <c r="E243" i="2"/>
  <c r="E242" i="2"/>
  <c r="E241" i="2"/>
  <c r="E240" i="2"/>
  <c r="E239" i="2"/>
  <c r="E238" i="2"/>
  <c r="E237" i="2"/>
  <c r="E236" i="2"/>
  <c r="E235" i="2"/>
  <c r="E234" i="2"/>
  <c r="E233" i="2"/>
  <c r="E232" i="2"/>
  <c r="E231" i="2"/>
  <c r="E230" i="2"/>
  <c r="E229" i="2"/>
  <c r="E228" i="2"/>
  <c r="E227" i="2"/>
  <c r="E226" i="2"/>
  <c r="E225" i="2"/>
  <c r="E224" i="2"/>
  <c r="E223" i="2"/>
  <c r="E222" i="2"/>
  <c r="E221" i="2"/>
  <c r="E220" i="2"/>
  <c r="E219" i="2"/>
  <c r="E218" i="2"/>
  <c r="E217" i="2"/>
  <c r="E216" i="2"/>
  <c r="E215" i="2"/>
  <c r="E214" i="2"/>
  <c r="E213" i="2"/>
  <c r="E212" i="2"/>
  <c r="E211" i="2"/>
  <c r="E210" i="2"/>
  <c r="E209" i="2"/>
  <c r="E208" i="2"/>
  <c r="E207" i="2"/>
  <c r="E206" i="2"/>
  <c r="E205" i="2"/>
  <c r="E204" i="2"/>
  <c r="E203" i="2"/>
  <c r="E202" i="2"/>
  <c r="E201" i="2"/>
  <c r="E200" i="2"/>
  <c r="E199" i="2"/>
  <c r="E198" i="2"/>
  <c r="E197" i="2"/>
  <c r="E196" i="2"/>
  <c r="E195" i="2"/>
  <c r="E194" i="2"/>
  <c r="E193" i="2"/>
  <c r="E192" i="2"/>
  <c r="E191" i="2"/>
  <c r="E190" i="2"/>
  <c r="E189" i="2"/>
  <c r="E188" i="2"/>
  <c r="E187" i="2"/>
  <c r="E186" i="2"/>
  <c r="E185" i="2"/>
  <c r="E184" i="2"/>
  <c r="E183" i="2"/>
  <c r="E182" i="2"/>
  <c r="E181" i="2"/>
  <c r="E180" i="2"/>
  <c r="E179" i="2"/>
  <c r="E178" i="2"/>
  <c r="E177" i="2"/>
  <c r="E176" i="2"/>
  <c r="E175" i="2"/>
  <c r="E174" i="2"/>
  <c r="E173" i="2"/>
  <c r="E172" i="2"/>
  <c r="E171" i="2"/>
  <c r="E170" i="2"/>
  <c r="E169" i="2"/>
  <c r="E168" i="2"/>
  <c r="E167" i="2"/>
  <c r="E166" i="2"/>
  <c r="E165" i="2"/>
  <c r="E164" i="2"/>
  <c r="E163" i="2"/>
  <c r="E162" i="2"/>
  <c r="E161" i="2"/>
  <c r="E160" i="2"/>
  <c r="E159" i="2"/>
  <c r="E158" i="2"/>
  <c r="E157" i="2"/>
  <c r="E156" i="2"/>
  <c r="E155" i="2"/>
  <c r="E154" i="2"/>
  <c r="E153" i="2"/>
  <c r="E152" i="2"/>
  <c r="E151" i="2"/>
  <c r="E150" i="2"/>
  <c r="E149" i="2"/>
  <c r="E148" i="2"/>
  <c r="U147" i="2"/>
  <c r="T147" i="2"/>
  <c r="S147" i="2"/>
  <c r="R147" i="2"/>
  <c r="M147" i="2"/>
  <c r="L147" i="2"/>
  <c r="K147" i="2"/>
  <c r="J147" i="2"/>
  <c r="E147" i="2"/>
  <c r="E146" i="2"/>
  <c r="E145" i="2"/>
  <c r="E144" i="2"/>
  <c r="E143" i="2"/>
  <c r="E142" i="2"/>
  <c r="E141" i="2"/>
  <c r="E140" i="2"/>
  <c r="E139" i="2"/>
  <c r="E138" i="2"/>
  <c r="E137" i="2"/>
  <c r="E136" i="2"/>
  <c r="E135" i="2"/>
  <c r="E134" i="2"/>
  <c r="E133" i="2"/>
  <c r="E132" i="2"/>
  <c r="E131" i="2"/>
  <c r="E130" i="2"/>
  <c r="E129" i="2"/>
  <c r="E128" i="2"/>
  <c r="E127" i="2"/>
  <c r="E126" i="2"/>
  <c r="E125" i="2"/>
  <c r="E124" i="2"/>
  <c r="E123" i="2"/>
  <c r="E122" i="2"/>
  <c r="E121" i="2"/>
  <c r="E120" i="2"/>
  <c r="E119" i="2"/>
  <c r="E118" i="2"/>
  <c r="E117" i="2"/>
  <c r="E116" i="2"/>
  <c r="E115" i="2"/>
  <c r="E114" i="2"/>
  <c r="E113" i="2"/>
  <c r="E112" i="2"/>
  <c r="E111" i="2"/>
  <c r="E110" i="2"/>
  <c r="E109" i="2"/>
  <c r="E108" i="2"/>
  <c r="E107" i="2"/>
  <c r="E106" i="2"/>
  <c r="E105" i="2"/>
  <c r="E104" i="2"/>
  <c r="E103" i="2"/>
  <c r="E102" i="2"/>
  <c r="E101" i="2"/>
  <c r="E100" i="2"/>
  <c r="E99" i="2"/>
  <c r="E98" i="2"/>
  <c r="E97" i="2"/>
  <c r="E96" i="2"/>
  <c r="E95" i="2"/>
  <c r="E94" i="2"/>
  <c r="E93" i="2"/>
  <c r="E92" i="2"/>
  <c r="E91" i="2"/>
  <c r="E90" i="2"/>
  <c r="E89" i="2"/>
  <c r="E88" i="2"/>
  <c r="E87" i="2"/>
  <c r="E86" i="2"/>
  <c r="E85" i="2"/>
  <c r="E84" i="2"/>
  <c r="E83" i="2"/>
  <c r="E82" i="2"/>
  <c r="E81" i="2"/>
  <c r="E80" i="2"/>
  <c r="E79" i="2"/>
  <c r="E78" i="2"/>
  <c r="E77" i="2"/>
  <c r="E76" i="2"/>
  <c r="E75" i="2"/>
  <c r="E74" i="2"/>
  <c r="E73" i="2"/>
  <c r="E72" i="2"/>
  <c r="E71" i="2"/>
  <c r="E70" i="2"/>
  <c r="E69" i="2"/>
  <c r="E68" i="2"/>
  <c r="E67" i="2"/>
  <c r="E66" i="2"/>
  <c r="E65" i="2"/>
  <c r="E64" i="2"/>
  <c r="E63" i="2"/>
  <c r="E62" i="2"/>
  <c r="E61" i="2"/>
  <c r="E60" i="2"/>
  <c r="E59" i="2"/>
  <c r="E58" i="2"/>
  <c r="E57" i="2"/>
  <c r="E56" i="2"/>
  <c r="E55" i="2"/>
  <c r="E54" i="2"/>
  <c r="E53" i="2"/>
  <c r="E52" i="2"/>
  <c r="E51" i="2"/>
  <c r="E50" i="2"/>
  <c r="E49" i="2"/>
  <c r="E48" i="2"/>
  <c r="E47" i="2"/>
  <c r="E46" i="2"/>
  <c r="E45" i="2"/>
  <c r="E44" i="2"/>
  <c r="E43" i="2"/>
  <c r="E42" i="2"/>
  <c r="E41" i="2"/>
  <c r="E40" i="2"/>
  <c r="E39" i="2"/>
  <c r="E38" i="2"/>
  <c r="E37" i="2"/>
  <c r="E36" i="2"/>
  <c r="E35" i="2"/>
  <c r="E34" i="2"/>
  <c r="E33" i="2"/>
  <c r="E32" i="2"/>
  <c r="E31" i="2"/>
  <c r="E30" i="2"/>
  <c r="E29" i="2"/>
  <c r="E28" i="2"/>
  <c r="E27" i="2"/>
  <c r="E26" i="2"/>
  <c r="E25" i="2"/>
  <c r="E24" i="2"/>
  <c r="E23" i="2"/>
  <c r="E22" i="2"/>
  <c r="E21" i="2"/>
  <c r="E20" i="2"/>
  <c r="E19" i="2"/>
  <c r="E18" i="2"/>
  <c r="E17" i="2"/>
  <c r="B17" i="2"/>
  <c r="B18" i="2" s="1"/>
  <c r="B19" i="2" s="1"/>
  <c r="B20" i="2" s="1"/>
  <c r="B21" i="2" s="1"/>
  <c r="B22" i="2" s="1"/>
  <c r="B23" i="2" s="1"/>
  <c r="B24" i="2" s="1"/>
  <c r="B25" i="2" s="1"/>
  <c r="B26" i="2" s="1"/>
  <c r="B27" i="2" s="1"/>
  <c r="B28" i="2" s="1"/>
  <c r="B29" i="2" s="1"/>
  <c r="B30" i="2" s="1"/>
  <c r="B31" i="2" s="1"/>
  <c r="B32" i="2" s="1"/>
  <c r="B33" i="2" s="1"/>
  <c r="B34" i="2" s="1"/>
  <c r="B35" i="2" s="1"/>
  <c r="B36" i="2" s="1"/>
  <c r="B37" i="2" s="1"/>
  <c r="B38" i="2" s="1"/>
  <c r="B39" i="2" s="1"/>
  <c r="B40" i="2" s="1"/>
  <c r="B41" i="2" s="1"/>
  <c r="B42" i="2" s="1"/>
  <c r="B43" i="2" s="1"/>
  <c r="B44" i="2" s="1"/>
  <c r="B45" i="2" s="1"/>
  <c r="B46" i="2" s="1"/>
  <c r="B47" i="2" s="1"/>
  <c r="B48" i="2" s="1"/>
  <c r="B49" i="2" s="1"/>
  <c r="B50" i="2" s="1"/>
  <c r="B51" i="2" s="1"/>
  <c r="B52" i="2" s="1"/>
  <c r="B53" i="2" s="1"/>
  <c r="B54" i="2" s="1"/>
  <c r="B55" i="2" s="1"/>
  <c r="B56" i="2" s="1"/>
  <c r="B57" i="2" s="1"/>
  <c r="B58" i="2" s="1"/>
  <c r="B59" i="2" s="1"/>
  <c r="B60" i="2" s="1"/>
  <c r="B61" i="2" s="1"/>
  <c r="B62" i="2" s="1"/>
  <c r="B63" i="2" s="1"/>
  <c r="B64" i="2" s="1"/>
  <c r="B65" i="2" s="1"/>
  <c r="B66" i="2" s="1"/>
  <c r="B67" i="2" s="1"/>
  <c r="B68" i="2" s="1"/>
  <c r="B69" i="2" s="1"/>
  <c r="B70" i="2" s="1"/>
  <c r="B71" i="2" s="1"/>
  <c r="B72" i="2" s="1"/>
  <c r="B73" i="2" s="1"/>
  <c r="B74" i="2" s="1"/>
  <c r="B75" i="2" s="1"/>
  <c r="B76" i="2" s="1"/>
  <c r="B77" i="2" s="1"/>
  <c r="B78" i="2" s="1"/>
  <c r="B79" i="2" s="1"/>
  <c r="B80" i="2" s="1"/>
  <c r="B81" i="2" s="1"/>
  <c r="B82" i="2" s="1"/>
  <c r="B83" i="2" s="1"/>
  <c r="B84" i="2" s="1"/>
  <c r="B85" i="2" s="1"/>
  <c r="B86" i="2" s="1"/>
  <c r="B87" i="2" s="1"/>
  <c r="B88" i="2" s="1"/>
  <c r="B89" i="2" s="1"/>
  <c r="B90" i="2" s="1"/>
  <c r="B91" i="2" s="1"/>
  <c r="B92" i="2" s="1"/>
  <c r="B93" i="2" s="1"/>
  <c r="B94" i="2" s="1"/>
  <c r="B95" i="2" s="1"/>
  <c r="B96" i="2" s="1"/>
  <c r="B97" i="2" s="1"/>
  <c r="B98" i="2" s="1"/>
  <c r="B99" i="2" s="1"/>
  <c r="B100" i="2" s="1"/>
  <c r="B101" i="2" s="1"/>
  <c r="B102" i="2" s="1"/>
  <c r="B103" i="2" s="1"/>
  <c r="B104" i="2" s="1"/>
  <c r="B105" i="2" s="1"/>
  <c r="B106" i="2" s="1"/>
  <c r="B107" i="2" s="1"/>
  <c r="B108" i="2" s="1"/>
  <c r="B109" i="2" s="1"/>
  <c r="B110" i="2" s="1"/>
  <c r="B111" i="2" s="1"/>
  <c r="B112" i="2" s="1"/>
  <c r="B113" i="2" s="1"/>
  <c r="B114" i="2" s="1"/>
  <c r="B115" i="2" s="1"/>
  <c r="B116" i="2" s="1"/>
  <c r="B117" i="2" s="1"/>
  <c r="B118" i="2" s="1"/>
  <c r="B119" i="2" s="1"/>
  <c r="B120" i="2" s="1"/>
  <c r="B121" i="2" s="1"/>
  <c r="B122" i="2" s="1"/>
  <c r="B123" i="2" s="1"/>
  <c r="B124" i="2" s="1"/>
  <c r="B125" i="2" s="1"/>
  <c r="B126" i="2" s="1"/>
  <c r="B127" i="2" s="1"/>
  <c r="B128" i="2" s="1"/>
  <c r="B129" i="2" s="1"/>
  <c r="B130" i="2" s="1"/>
  <c r="B131" i="2" s="1"/>
  <c r="B132" i="2" s="1"/>
  <c r="B133" i="2" s="1"/>
  <c r="B134" i="2" s="1"/>
  <c r="B135" i="2" s="1"/>
  <c r="B136" i="2" s="1"/>
  <c r="B137" i="2" s="1"/>
  <c r="B138" i="2" s="1"/>
  <c r="B139" i="2" s="1"/>
  <c r="B140" i="2" s="1"/>
  <c r="B141" i="2" s="1"/>
  <c r="B142" i="2" s="1"/>
  <c r="B143" i="2" s="1"/>
  <c r="B144" i="2" s="1"/>
  <c r="B145" i="2" s="1"/>
  <c r="B146" i="2" s="1"/>
  <c r="B147" i="2" s="1"/>
  <c r="B148" i="2" s="1"/>
  <c r="B149" i="2" s="1"/>
  <c r="B150" i="2" s="1"/>
  <c r="B151" i="2" s="1"/>
  <c r="B152" i="2" s="1"/>
  <c r="B153" i="2" s="1"/>
  <c r="B154" i="2" s="1"/>
  <c r="B155" i="2" s="1"/>
  <c r="B156" i="2" s="1"/>
  <c r="B157" i="2" s="1"/>
  <c r="B158" i="2" s="1"/>
  <c r="B159" i="2" s="1"/>
  <c r="B160" i="2" s="1"/>
  <c r="B161" i="2" s="1"/>
  <c r="B162" i="2" s="1"/>
  <c r="B163" i="2" s="1"/>
  <c r="B164" i="2" s="1"/>
  <c r="B165" i="2" s="1"/>
  <c r="B166" i="2" s="1"/>
  <c r="B167" i="2" s="1"/>
  <c r="B168" i="2" s="1"/>
  <c r="B169" i="2" s="1"/>
  <c r="B170" i="2" s="1"/>
  <c r="B171" i="2" s="1"/>
  <c r="B172" i="2" s="1"/>
  <c r="B173" i="2" s="1"/>
  <c r="B174" i="2" s="1"/>
  <c r="B175" i="2" s="1"/>
  <c r="B176" i="2" s="1"/>
  <c r="B177" i="2" s="1"/>
  <c r="B178" i="2" s="1"/>
  <c r="B179" i="2" s="1"/>
  <c r="B180" i="2" s="1"/>
  <c r="B181" i="2" s="1"/>
  <c r="B182" i="2" s="1"/>
  <c r="B183" i="2" s="1"/>
  <c r="B184" i="2" s="1"/>
  <c r="B185" i="2" s="1"/>
  <c r="B186" i="2" s="1"/>
  <c r="B187" i="2" s="1"/>
  <c r="B188" i="2" s="1"/>
  <c r="B189" i="2" s="1"/>
  <c r="B190" i="2" s="1"/>
  <c r="B191" i="2" s="1"/>
  <c r="B192" i="2" s="1"/>
  <c r="B193" i="2" s="1"/>
  <c r="B194" i="2" s="1"/>
  <c r="B195" i="2" s="1"/>
  <c r="B196" i="2" s="1"/>
  <c r="B197" i="2" s="1"/>
  <c r="B198" i="2" s="1"/>
  <c r="B199" i="2" s="1"/>
  <c r="B200" i="2" s="1"/>
  <c r="B201" i="2" s="1"/>
  <c r="B202" i="2" s="1"/>
  <c r="B203" i="2" s="1"/>
  <c r="B204" i="2" s="1"/>
  <c r="B205" i="2" s="1"/>
  <c r="B206" i="2" s="1"/>
  <c r="B207" i="2" s="1"/>
  <c r="B208" i="2" s="1"/>
  <c r="B209" i="2" s="1"/>
  <c r="B210" i="2" s="1"/>
  <c r="B211" i="2" s="1"/>
  <c r="B212" i="2" s="1"/>
  <c r="B213" i="2" s="1"/>
  <c r="B214" i="2" s="1"/>
  <c r="B215" i="2" s="1"/>
  <c r="B216" i="2" s="1"/>
  <c r="B217" i="2" s="1"/>
  <c r="B218" i="2" s="1"/>
  <c r="B219" i="2" s="1"/>
  <c r="B220" i="2" s="1"/>
  <c r="B221" i="2" s="1"/>
  <c r="B222" i="2" s="1"/>
  <c r="B223" i="2" s="1"/>
  <c r="B224" i="2" s="1"/>
  <c r="B225" i="2" s="1"/>
  <c r="B226" i="2" s="1"/>
  <c r="B227" i="2" s="1"/>
  <c r="B228" i="2" s="1"/>
  <c r="B229" i="2" s="1"/>
  <c r="B230" i="2" s="1"/>
  <c r="B231" i="2" s="1"/>
  <c r="B232" i="2" s="1"/>
  <c r="B233" i="2" s="1"/>
  <c r="B234" i="2" s="1"/>
  <c r="B235" i="2" s="1"/>
  <c r="B236" i="2" s="1"/>
  <c r="B237" i="2" s="1"/>
  <c r="B238" i="2" s="1"/>
  <c r="B239" i="2" s="1"/>
  <c r="B240" i="2" s="1"/>
  <c r="B241" i="2" s="1"/>
  <c r="B242" i="2" s="1"/>
  <c r="B243" i="2" s="1"/>
  <c r="B244" i="2" s="1"/>
  <c r="B245" i="2" s="1"/>
  <c r="B246" i="2" s="1"/>
  <c r="B247" i="2" s="1"/>
  <c r="B248" i="2" s="1"/>
  <c r="B249" i="2" s="1"/>
  <c r="B250" i="2" s="1"/>
  <c r="B251" i="2" s="1"/>
  <c r="B252" i="2" s="1"/>
  <c r="B253" i="2" s="1"/>
  <c r="B254" i="2" s="1"/>
  <c r="B255" i="2" s="1"/>
  <c r="B256" i="2" s="1"/>
  <c r="B257" i="2" s="1"/>
  <c r="B258" i="2" s="1"/>
  <c r="B259" i="2" s="1"/>
  <c r="B260" i="2" s="1"/>
  <c r="B261" i="2" s="1"/>
  <c r="B262" i="2" s="1"/>
  <c r="B263" i="2" s="1"/>
  <c r="B264" i="2" s="1"/>
  <c r="B265" i="2" s="1"/>
  <c r="B266" i="2" s="1"/>
  <c r="B267" i="2" s="1"/>
  <c r="B268" i="2" s="1"/>
  <c r="B269" i="2" s="1"/>
  <c r="B270" i="2" s="1"/>
  <c r="B271" i="2" s="1"/>
  <c r="B272" i="2" s="1"/>
  <c r="B273" i="2" s="1"/>
  <c r="B274" i="2" s="1"/>
  <c r="B275" i="2" s="1"/>
  <c r="B276" i="2" s="1"/>
  <c r="B277" i="2" s="1"/>
  <c r="B278" i="2" s="1"/>
  <c r="B279" i="2" s="1"/>
  <c r="B280" i="2" s="1"/>
  <c r="B281" i="2" s="1"/>
  <c r="B282" i="2" s="1"/>
  <c r="B283" i="2" s="1"/>
  <c r="B284" i="2" s="1"/>
  <c r="B285" i="2" s="1"/>
  <c r="B286" i="2" s="1"/>
  <c r="B287" i="2" s="1"/>
  <c r="B288" i="2" s="1"/>
  <c r="B289" i="2" s="1"/>
  <c r="B290" i="2" s="1"/>
  <c r="B291" i="2" s="1"/>
  <c r="B292" i="2" s="1"/>
  <c r="B293" i="2" s="1"/>
  <c r="B294" i="2" s="1"/>
  <c r="B295" i="2" s="1"/>
  <c r="B296" i="2" s="1"/>
  <c r="B297" i="2" s="1"/>
  <c r="B298" i="2" s="1"/>
  <c r="B299" i="2" s="1"/>
  <c r="B300" i="2" s="1"/>
  <c r="B301" i="2" s="1"/>
  <c r="B302" i="2" s="1"/>
  <c r="B303" i="2" s="1"/>
  <c r="B304" i="2" s="1"/>
  <c r="B305" i="2" s="1"/>
  <c r="B306" i="2" s="1"/>
  <c r="B307" i="2" s="1"/>
  <c r="B308" i="2" s="1"/>
  <c r="B309" i="2" s="1"/>
  <c r="B310" i="2" s="1"/>
  <c r="B311" i="2" s="1"/>
  <c r="B312" i="2" s="1"/>
  <c r="B313" i="2" s="1"/>
  <c r="B314" i="2" s="1"/>
  <c r="B315" i="2" s="1"/>
  <c r="B316" i="2" s="1"/>
  <c r="B317" i="2" s="1"/>
  <c r="B318" i="2" s="1"/>
  <c r="B319" i="2" s="1"/>
  <c r="B320" i="2" s="1"/>
  <c r="B321" i="2" s="1"/>
  <c r="B322" i="2" s="1"/>
  <c r="B323" i="2" s="1"/>
  <c r="B324" i="2" s="1"/>
  <c r="B325" i="2" s="1"/>
  <c r="B326" i="2" s="1"/>
  <c r="B327" i="2" s="1"/>
  <c r="B328" i="2" s="1"/>
  <c r="B329" i="2" s="1"/>
  <c r="B330" i="2" s="1"/>
  <c r="B331" i="2" s="1"/>
  <c r="B332" i="2" s="1"/>
  <c r="B333" i="2" s="1"/>
  <c r="B334" i="2" s="1"/>
  <c r="B335" i="2" s="1"/>
  <c r="B336" i="2" s="1"/>
  <c r="B337" i="2" s="1"/>
  <c r="B338" i="2" s="1"/>
  <c r="B339" i="2" s="1"/>
  <c r="B340" i="2" s="1"/>
  <c r="B341" i="2" s="1"/>
  <c r="B342" i="2" s="1"/>
  <c r="B343" i="2" s="1"/>
  <c r="B344" i="2" s="1"/>
  <c r="B345" i="2" s="1"/>
  <c r="B346" i="2" s="1"/>
  <c r="B347" i="2" s="1"/>
  <c r="B348" i="2" s="1"/>
  <c r="B349" i="2" s="1"/>
  <c r="B350" i="2" s="1"/>
  <c r="B351" i="2" s="1"/>
  <c r="B352" i="2" s="1"/>
  <c r="B353" i="2" s="1"/>
  <c r="B354" i="2" s="1"/>
  <c r="B355" i="2" s="1"/>
  <c r="B356" i="2" s="1"/>
  <c r="B357" i="2" s="1"/>
  <c r="B358" i="2" s="1"/>
  <c r="B359" i="2" s="1"/>
  <c r="B360" i="2" s="1"/>
  <c r="B361" i="2" s="1"/>
  <c r="B362" i="2" s="1"/>
  <c r="B363" i="2" s="1"/>
  <c r="B364" i="2" s="1"/>
  <c r="B365" i="2" s="1"/>
  <c r="B366" i="2" s="1"/>
  <c r="B367" i="2" s="1"/>
  <c r="B368" i="2" s="1"/>
  <c r="B369" i="2" s="1"/>
  <c r="B370" i="2" s="1"/>
  <c r="B371" i="2" s="1"/>
  <c r="B372" i="2" s="1"/>
  <c r="B373" i="2" s="1"/>
  <c r="B374" i="2" s="1"/>
  <c r="B375" i="2" s="1"/>
  <c r="B376" i="2" s="1"/>
  <c r="B377" i="2" s="1"/>
  <c r="B378" i="2" s="1"/>
  <c r="B379" i="2" s="1"/>
  <c r="B380" i="2" s="1"/>
  <c r="B381" i="2" s="1"/>
  <c r="B382" i="2" s="1"/>
  <c r="B383" i="2" s="1"/>
  <c r="B384" i="2" s="1"/>
  <c r="B385" i="2" s="1"/>
  <c r="B386" i="2" s="1"/>
  <c r="B387" i="2" s="1"/>
  <c r="B388" i="2" s="1"/>
  <c r="B389" i="2" s="1"/>
  <c r="B390" i="2" s="1"/>
  <c r="B391" i="2" s="1"/>
  <c r="B392" i="2" s="1"/>
  <c r="B393" i="2" s="1"/>
  <c r="B394" i="2" s="1"/>
  <c r="B395" i="2" s="1"/>
  <c r="B396" i="2" s="1"/>
  <c r="B397" i="2" s="1"/>
  <c r="B398" i="2" s="1"/>
  <c r="B399" i="2" s="1"/>
  <c r="B400" i="2" s="1"/>
  <c r="B401" i="2" s="1"/>
  <c r="B402" i="2" s="1"/>
  <c r="B403" i="2" s="1"/>
  <c r="B404" i="2" s="1"/>
  <c r="B405" i="2" s="1"/>
  <c r="B406" i="2" s="1"/>
  <c r="B407" i="2" s="1"/>
  <c r="E16" i="2"/>
  <c r="U10" i="1"/>
  <c r="V10" i="1"/>
  <c r="T10" i="1"/>
  <c r="T11" i="1" s="1"/>
  <c r="T12" i="1" s="1"/>
  <c r="T13" i="1" s="1"/>
  <c r="T14" i="1" s="1"/>
  <c r="T15" i="1" s="1"/>
  <c r="T16" i="1" s="1"/>
  <c r="T17" i="1" s="1"/>
  <c r="T18" i="1" s="1"/>
  <c r="T19" i="1" s="1"/>
  <c r="T20" i="1" s="1"/>
  <c r="T21" i="1" s="1"/>
  <c r="T22" i="1" s="1"/>
  <c r="T23" i="1" s="1"/>
  <c r="T24" i="1" s="1"/>
  <c r="T25" i="1" s="1"/>
  <c r="T26" i="1" s="1"/>
  <c r="T27" i="1" s="1"/>
  <c r="T28" i="1" s="1"/>
  <c r="T29" i="1" s="1"/>
  <c r="T30" i="1" s="1"/>
  <c r="T31" i="1" s="1"/>
  <c r="T32" i="1" s="1"/>
  <c r="T33" i="1" s="1"/>
  <c r="T34" i="1" s="1"/>
  <c r="T35" i="1" s="1"/>
  <c r="T36" i="1" s="1"/>
  <c r="T37" i="1" s="1"/>
  <c r="T38" i="1" s="1"/>
  <c r="T39" i="1" s="1"/>
  <c r="T40" i="1" s="1"/>
  <c r="T41" i="1" s="1"/>
  <c r="T42" i="1" s="1"/>
  <c r="T43" i="1" s="1"/>
  <c r="T44" i="1" s="1"/>
  <c r="T45" i="1" s="1"/>
  <c r="T46" i="1" s="1"/>
  <c r="T47" i="1" s="1"/>
  <c r="T48" i="1" s="1"/>
  <c r="T49" i="1" s="1"/>
  <c r="T50" i="1" s="1"/>
  <c r="T51" i="1" s="1"/>
  <c r="T52" i="1" s="1"/>
  <c r="T53" i="1" s="1"/>
  <c r="T54" i="1" s="1"/>
  <c r="T55" i="1" s="1"/>
  <c r="T56" i="1" s="1"/>
  <c r="T57" i="1" s="1"/>
  <c r="T58" i="1" s="1"/>
  <c r="O10" i="1"/>
  <c r="O11" i="1" s="1"/>
  <c r="O12" i="1" s="1"/>
  <c r="O13" i="1" s="1"/>
  <c r="O14" i="1" s="1"/>
  <c r="O15" i="1" s="1"/>
  <c r="O16" i="1" s="1"/>
  <c r="O17" i="1" s="1"/>
  <c r="O18" i="1" s="1"/>
  <c r="O19" i="1" s="1"/>
  <c r="O20" i="1" s="1"/>
  <c r="O21" i="1" s="1"/>
  <c r="O22" i="1" s="1"/>
  <c r="O23" i="1" s="1"/>
  <c r="O24" i="1" s="1"/>
  <c r="O25" i="1" s="1"/>
  <c r="O26" i="1" s="1"/>
  <c r="O27" i="1" s="1"/>
  <c r="O28" i="1" s="1"/>
  <c r="O29" i="1" s="1"/>
  <c r="O30" i="1" s="1"/>
  <c r="O31" i="1" s="1"/>
  <c r="O32" i="1" s="1"/>
  <c r="O33" i="1" s="1"/>
  <c r="O34" i="1" s="1"/>
  <c r="O35" i="1" s="1"/>
  <c r="O36" i="1" s="1"/>
  <c r="O37" i="1" s="1"/>
  <c r="O38" i="1" s="1"/>
  <c r="O39" i="1" s="1"/>
  <c r="O40" i="1" s="1"/>
  <c r="O41" i="1" s="1"/>
  <c r="O42" i="1" s="1"/>
  <c r="O43" i="1" s="1"/>
  <c r="O44" i="1" s="1"/>
  <c r="O45" i="1" s="1"/>
  <c r="O46" i="1" s="1"/>
  <c r="O47" i="1" s="1"/>
  <c r="O48" i="1" s="1"/>
  <c r="O49" i="1" s="1"/>
  <c r="O50" i="1" s="1"/>
  <c r="O51" i="1" s="1"/>
  <c r="O52" i="1" s="1"/>
  <c r="O53" i="1" s="1"/>
  <c r="O54" i="1" s="1"/>
  <c r="O55" i="1" s="1"/>
  <c r="O56" i="1" s="1"/>
  <c r="O57" i="1" s="1"/>
  <c r="O58" i="1" s="1"/>
  <c r="P10" i="1"/>
  <c r="Q10" i="1"/>
  <c r="Q11" i="1" s="1"/>
  <c r="Q12" i="1" s="1"/>
  <c r="Q13" i="1" s="1"/>
  <c r="Q14" i="1" s="1"/>
  <c r="Q15" i="1" s="1"/>
  <c r="Q16" i="1" s="1"/>
  <c r="Q17" i="1" s="1"/>
  <c r="Q18" i="1" s="1"/>
  <c r="Q19" i="1" s="1"/>
  <c r="Q20" i="1" s="1"/>
  <c r="Q21" i="1" s="1"/>
  <c r="Q22" i="1" s="1"/>
  <c r="Q23" i="1" s="1"/>
  <c r="Q24" i="1" s="1"/>
  <c r="Q25" i="1" s="1"/>
  <c r="Q26" i="1" s="1"/>
  <c r="Q27" i="1" s="1"/>
  <c r="Q28" i="1" s="1"/>
  <c r="Q29" i="1" s="1"/>
  <c r="Q30" i="1" s="1"/>
  <c r="Q31" i="1" s="1"/>
  <c r="Q32" i="1" s="1"/>
  <c r="Q33" i="1" s="1"/>
  <c r="Q34" i="1" s="1"/>
  <c r="Q35" i="1" s="1"/>
  <c r="Q36" i="1" s="1"/>
  <c r="Q37" i="1" s="1"/>
  <c r="Q38" i="1" s="1"/>
  <c r="Q39" i="1" s="1"/>
  <c r="Q40" i="1" s="1"/>
  <c r="Q41" i="1" s="1"/>
  <c r="Q42" i="1" s="1"/>
  <c r="Q43" i="1" s="1"/>
  <c r="Q44" i="1" s="1"/>
  <c r="Q45" i="1" s="1"/>
  <c r="Q46" i="1" s="1"/>
  <c r="Q47" i="1" s="1"/>
  <c r="Q48" i="1" s="1"/>
  <c r="Q49" i="1" s="1"/>
  <c r="Q50" i="1" s="1"/>
  <c r="Q51" i="1" s="1"/>
  <c r="Q52" i="1" s="1"/>
  <c r="Q53" i="1" s="1"/>
  <c r="Q54" i="1" s="1"/>
  <c r="Q55" i="1" s="1"/>
  <c r="Q56" i="1" s="1"/>
  <c r="Q57" i="1" s="1"/>
  <c r="Q58" i="1" s="1"/>
  <c r="P11" i="1"/>
  <c r="P12" i="1" s="1"/>
  <c r="P13" i="1" s="1"/>
  <c r="P14" i="1" s="1"/>
  <c r="P15" i="1" s="1"/>
  <c r="P16" i="1" s="1"/>
  <c r="P17" i="1" s="1"/>
  <c r="P18" i="1" s="1"/>
  <c r="P19" i="1" s="1"/>
  <c r="P20" i="1" s="1"/>
  <c r="P21" i="1" s="1"/>
  <c r="P22" i="1" s="1"/>
  <c r="P23" i="1" s="1"/>
  <c r="P24" i="1" s="1"/>
  <c r="P25" i="1" s="1"/>
  <c r="P26" i="1" s="1"/>
  <c r="P27" i="1" s="1"/>
  <c r="P28" i="1" s="1"/>
  <c r="V11" i="1"/>
  <c r="V12" i="1" s="1"/>
  <c r="V13" i="1" s="1"/>
  <c r="V14" i="1" s="1"/>
  <c r="V15" i="1" s="1"/>
  <c r="V16" i="1" s="1"/>
  <c r="V17" i="1" s="1"/>
  <c r="V18" i="1" s="1"/>
  <c r="V19" i="1" s="1"/>
  <c r="V20" i="1" s="1"/>
  <c r="V21" i="1" s="1"/>
  <c r="V22" i="1" s="1"/>
  <c r="W22" i="1" s="1"/>
  <c r="N10" i="1"/>
  <c r="N11" i="1" s="1"/>
  <c r="N12" i="1" s="1"/>
  <c r="N13" i="1" s="1"/>
  <c r="N14" i="1" s="1"/>
  <c r="N15" i="1" s="1"/>
  <c r="N16" i="1" s="1"/>
  <c r="N17" i="1" s="1"/>
  <c r="N18" i="1" s="1"/>
  <c r="N19" i="1" s="1"/>
  <c r="N20" i="1" s="1"/>
  <c r="N21" i="1" s="1"/>
  <c r="N22" i="1" s="1"/>
  <c r="N23" i="1" s="1"/>
  <c r="N24" i="1" s="1"/>
  <c r="N25" i="1" s="1"/>
  <c r="N26" i="1" s="1"/>
  <c r="N27" i="1" s="1"/>
  <c r="N28" i="1" s="1"/>
  <c r="N29" i="1" s="1"/>
  <c r="N30" i="1" s="1"/>
  <c r="N31" i="1" s="1"/>
  <c r="E14" i="1"/>
  <c r="E15" i="1" s="1"/>
  <c r="E16" i="1" s="1"/>
  <c r="E17" i="1" s="1"/>
  <c r="E18" i="1" s="1"/>
  <c r="E19" i="1" s="1"/>
  <c r="E20" i="1" s="1"/>
  <c r="E21" i="1" s="1"/>
  <c r="E22" i="1" s="1"/>
  <c r="E23" i="1" s="1"/>
  <c r="E24" i="1" s="1"/>
  <c r="E25" i="1" s="1"/>
  <c r="E26" i="1" s="1"/>
  <c r="E27" i="1" s="1"/>
  <c r="E28" i="1" s="1"/>
  <c r="E29" i="1" s="1"/>
  <c r="E30" i="1" s="1"/>
  <c r="E31" i="1" s="1"/>
  <c r="E32" i="1" s="1"/>
  <c r="E33" i="1" s="1"/>
  <c r="E34" i="1" s="1"/>
  <c r="E35" i="1" s="1"/>
  <c r="E36" i="1" s="1"/>
  <c r="E37" i="1" s="1"/>
  <c r="E38" i="1" s="1"/>
  <c r="E39" i="1" s="1"/>
  <c r="E40" i="1" s="1"/>
  <c r="E41" i="1" s="1"/>
  <c r="E42" i="1" s="1"/>
  <c r="E43" i="1" s="1"/>
  <c r="E44" i="1" s="1"/>
  <c r="E45" i="1" s="1"/>
  <c r="E46" i="1" s="1"/>
  <c r="E47" i="1" s="1"/>
  <c r="E48" i="1" s="1"/>
  <c r="E49" i="1" s="1"/>
  <c r="E50" i="1" s="1"/>
  <c r="E51" i="1" s="1"/>
  <c r="E52" i="1" s="1"/>
  <c r="E53" i="1" s="1"/>
  <c r="E54" i="1" s="1"/>
  <c r="E55" i="1" s="1"/>
  <c r="E56" i="1" s="1"/>
  <c r="E57" i="1" s="1"/>
  <c r="E58" i="1" s="1"/>
  <c r="E59" i="1" s="1"/>
  <c r="E60" i="1" s="1"/>
  <c r="E61" i="1" s="1"/>
  <c r="E62" i="1" s="1"/>
  <c r="E63" i="1" s="1"/>
  <c r="E64" i="1" s="1"/>
  <c r="N32" i="1" l="1"/>
  <c r="N33" i="1" s="1"/>
  <c r="N34" i="1" s="1"/>
  <c r="N35" i="1" s="1"/>
  <c r="AB384" i="2"/>
  <c r="AB385" i="2" s="1"/>
  <c r="AB386" i="2" s="1"/>
  <c r="AB387" i="2" s="1"/>
  <c r="AB388" i="2" s="1"/>
  <c r="AB389" i="2" s="1"/>
  <c r="AB390" i="2" s="1"/>
  <c r="AB391" i="2" s="1"/>
  <c r="AB392" i="2" s="1"/>
  <c r="AB393" i="2" s="1"/>
  <c r="AB394" i="2" s="1"/>
  <c r="AB395" i="2" s="1"/>
  <c r="AB396" i="2" s="1"/>
  <c r="AB397" i="2" s="1"/>
  <c r="AB398" i="2" s="1"/>
  <c r="AB399" i="2" s="1"/>
  <c r="AB400" i="2" s="1"/>
  <c r="AB401" i="2" s="1"/>
  <c r="AB402" i="2" s="1"/>
  <c r="AB403" i="2" s="1"/>
  <c r="AB404" i="2" s="1"/>
  <c r="AB405" i="2" s="1"/>
  <c r="AB406" i="2" s="1"/>
  <c r="AB407" i="2" s="1"/>
  <c r="N36" i="1" l="1"/>
  <c r="W23" i="1"/>
  <c r="W24" i="1" s="1"/>
  <c r="W25" i="1" s="1"/>
  <c r="W26" i="1" s="1"/>
  <c r="W27" i="1" s="1"/>
  <c r="W28" i="1" s="1"/>
  <c r="W29" i="1" s="1"/>
  <c r="W30" i="1" s="1"/>
  <c r="W31" i="1" s="1"/>
  <c r="W32" i="1" s="1"/>
  <c r="W33" i="1" s="1"/>
  <c r="W34" i="1" s="1"/>
  <c r="W35" i="1" s="1"/>
  <c r="W36" i="1" s="1"/>
  <c r="W37" i="1" s="1"/>
  <c r="W38" i="1" s="1"/>
  <c r="W39" i="1" s="1"/>
  <c r="W40" i="1" s="1"/>
  <c r="W41" i="1" s="1"/>
  <c r="W42" i="1" s="1"/>
  <c r="W43" i="1" s="1"/>
  <c r="W44" i="1" s="1"/>
  <c r="W45" i="1" s="1"/>
  <c r="W46" i="1" s="1"/>
  <c r="N37" i="1" l="1"/>
  <c r="N38" i="1" l="1"/>
  <c r="N39" i="1" l="1"/>
  <c r="N40" i="1" l="1"/>
  <c r="N41" i="1" l="1"/>
  <c r="N42" i="1" l="1"/>
  <c r="N43" i="1" l="1"/>
  <c r="N44" i="1" l="1"/>
  <c r="N45" i="1" l="1"/>
  <c r="N46" i="1" l="1"/>
  <c r="N47" i="1" l="1"/>
  <c r="N48" i="1" l="1"/>
  <c r="N49" i="1" l="1"/>
  <c r="N50" i="1" l="1"/>
  <c r="N51" i="1" l="1"/>
  <c r="N52" i="1" l="1"/>
  <c r="N53" i="1" l="1"/>
  <c r="N54" i="1" l="1"/>
  <c r="N55" i="1" l="1"/>
  <c r="N56" i="1" l="1"/>
</calcChain>
</file>

<file path=xl/comments1.xml><?xml version="1.0" encoding="utf-8"?>
<comments xmlns="http://schemas.openxmlformats.org/spreadsheetml/2006/main">
  <authors>
    <author>ocoibion</author>
    <author>Windows User</author>
  </authors>
  <commentList>
    <comment ref="AE359" authorId="0" shapeId="0">
      <text>
        <r>
          <rPr>
            <b/>
            <sz val="9"/>
            <color indexed="81"/>
            <rFont val="Tahoma"/>
            <family val="2"/>
          </rPr>
          <t>ocoibion:</t>
        </r>
        <r>
          <rPr>
            <sz val="9"/>
            <color indexed="81"/>
            <rFont val="Tahoma"/>
            <family val="2"/>
          </rPr>
          <t xml:space="preserve">
Forecasts starting in January 2006 are consensus forecasts from BCEI.
These forecasts are collected over the first 2 working days of each month.  Thus, when meetings are held on the 5th or later of each month, we use BCEI from that month.  When the meeting is held from the 1st to 4th, we use BCEI from the previous month.</t>
        </r>
      </text>
    </comment>
    <comment ref="A376" authorId="1" shapeId="0">
      <text>
        <r>
          <rPr>
            <b/>
            <sz val="9"/>
            <color indexed="81"/>
            <rFont val="Tahoma"/>
            <family val="2"/>
          </rPr>
          <t>Windows User:</t>
        </r>
        <r>
          <rPr>
            <sz val="9"/>
            <color indexed="81"/>
            <rFont val="Tahoma"/>
            <family val="2"/>
          </rPr>
          <t xml:space="preserve">
Forecasts starting in January 2008 are consensus forecasts from BCEI.
These forecasts are collected over the first 2 working days of each month.  Thus, when meetings are held on the 5th or later of each month, we use BCEI from that month.  When the meeting is held from the 1st to 4th, we use BCEI from the previous month.</t>
        </r>
      </text>
    </comment>
  </commentList>
</comments>
</file>

<file path=xl/sharedStrings.xml><?xml version="1.0" encoding="utf-8"?>
<sst xmlns="http://schemas.openxmlformats.org/spreadsheetml/2006/main" count="128" uniqueCount="62">
  <si>
    <t>RR Updated Shocks</t>
  </si>
  <si>
    <t>Monthly Frequency</t>
  </si>
  <si>
    <t>Source: RR_MPShocks_Updated</t>
  </si>
  <si>
    <t>Mar 01</t>
  </si>
  <si>
    <t>Dec. 07</t>
  </si>
  <si>
    <t>MP Shocks after Recessions</t>
  </si>
  <si>
    <t>Cumulative MP Shocks after Recessions</t>
  </si>
  <si>
    <t>Average</t>
  </si>
  <si>
    <t>Update of Greenbook data for Romer and Romer (2004) identification of MP shocks</t>
  </si>
  <si>
    <t>Used for Coibion, Gorodnichenko, and Kostas (2013)</t>
  </si>
  <si>
    <t>Notes:</t>
  </si>
  <si>
    <t>Updated Greenbook data from January 1997 until December 2007.</t>
  </si>
  <si>
    <t>Forecasts from January 2008 on are from Blue Chip Economic Indicators (see note in cell A372 for details).</t>
  </si>
  <si>
    <t>Forecasts for October 1979 meeting added to worksheet (row 142) but not used for MP shocks as in RR (2004)</t>
  </si>
  <si>
    <t>constant</t>
  </si>
  <si>
    <t>OLDTARG</t>
  </si>
  <si>
    <t>GRADM</t>
  </si>
  <si>
    <t>GRAD0</t>
  </si>
  <si>
    <t>GRAD1</t>
  </si>
  <si>
    <t>GRAD2</t>
  </si>
  <si>
    <t>IGRDM</t>
  </si>
  <si>
    <t>IGRD0</t>
  </si>
  <si>
    <t>IGRD1</t>
  </si>
  <si>
    <t>IGRD2</t>
  </si>
  <si>
    <t>GRAYM</t>
  </si>
  <si>
    <t>GRAY0</t>
  </si>
  <si>
    <t>GRAY1</t>
  </si>
  <si>
    <t>GRAY2</t>
  </si>
  <si>
    <t>IGRYM</t>
  </si>
  <si>
    <t>IGRY0</t>
  </si>
  <si>
    <t>IGRY1</t>
  </si>
  <si>
    <t>IGRY2</t>
  </si>
  <si>
    <t>GRAU0</t>
  </si>
  <si>
    <t>Original R&amp;R estimated coefs</t>
  </si>
  <si>
    <t>Upd. To Dec. 08 coefs</t>
  </si>
  <si>
    <t xml:space="preserve"> </t>
  </si>
  <si>
    <t>Inflation forecast</t>
  </si>
  <si>
    <t>Change in Inflation forecast from previous meeting</t>
  </si>
  <si>
    <t>real GDP growth forecast</t>
  </si>
  <si>
    <t>Change in RGDP forecast from previous meeting</t>
  </si>
  <si>
    <t>UE forecast</t>
  </si>
  <si>
    <t>Orig. RR</t>
  </si>
  <si>
    <t>New MP Shocks</t>
  </si>
  <si>
    <t>t-1</t>
  </si>
  <si>
    <t>t</t>
  </si>
  <si>
    <t>t+1</t>
  </si>
  <si>
    <t>t+2</t>
  </si>
  <si>
    <t>Shocks</t>
  </si>
  <si>
    <t>MTGDATE</t>
  </si>
  <si>
    <t>Number</t>
  </si>
  <si>
    <t>DTARG</t>
  </si>
  <si>
    <t>NewFFR</t>
  </si>
  <si>
    <t>69/03-96/12</t>
  </si>
  <si>
    <t>1969/03-2008/12</t>
  </si>
  <si>
    <t>NA</t>
  </si>
  <si>
    <t>Post-2008</t>
  </si>
  <si>
    <t>Pseudo</t>
  </si>
  <si>
    <t>FFR</t>
  </si>
  <si>
    <t>Missing</t>
  </si>
  <si>
    <t>FFR cuts</t>
  </si>
  <si>
    <t>adj. for ZLB</t>
  </si>
  <si>
    <t>average FD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</si>
</sst>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
    <numFmt numFmtId="165" formatCode="[$-409]mmm\-yy;@"/>
    <numFmt numFmtId="166" formatCode="0.0"/>
    <numFmt numFmtId="167" formatCode="0.000"/>
  </numFmts>
  <fonts count="9" x14ac:knownFonts="1">
    <font>
      <sz val="11"/>
      <color theme="1"/>
      <name val="Calibri"/>
      <family val="2"/>
      <scheme val="minor"/>
    </font>
    <font>
      <sz val="10"/>
      <name val="Times New Roman"/>
      <family val="1"/>
    </font>
    <font>
      <b/>
      <sz val="11"/>
      <name val="Times New Roman"/>
      <family val="1"/>
    </font>
    <font>
      <i/>
      <sz val="10"/>
      <name val="Times New Roman"/>
      <family val="1"/>
    </font>
    <font>
      <sz val="11"/>
      <name val="Times New Roman"/>
      <family val="1"/>
    </font>
    <font>
      <sz val="11"/>
      <color theme="1"/>
      <name val="Times New Roman"/>
      <family val="1"/>
    </font>
    <font>
      <sz val="11"/>
      <color rgb="FFFF0000"/>
      <name val="Times New Roman"/>
      <family val="1"/>
    </font>
    <font>
      <b/>
      <sz val="9"/>
      <color indexed="81"/>
      <name val="Tahoma"/>
      <family val="2"/>
    </font>
    <font>
      <sz val="9"/>
      <color indexed="81"/>
      <name val="Tahoma"/>
      <family val="2"/>
    </font>
  </fonts>
  <fills count="5">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
      <patternFill patternType="solid">
        <fgColor theme="9"/>
        <bgColor indexed="64"/>
      </patternFill>
    </fill>
  </fills>
  <borders count="2">
    <border>
      <left/>
      <right/>
      <top/>
      <bottom/>
      <diagonal/>
    </border>
    <border>
      <left/>
      <right/>
      <top/>
      <bottom style="thin">
        <color indexed="64"/>
      </bottom>
      <diagonal/>
    </border>
  </borders>
  <cellStyleXfs count="1">
    <xf numFmtId="0" fontId="0" fillId="0" borderId="0"/>
  </cellStyleXfs>
  <cellXfs count="63">
    <xf numFmtId="0" fontId="0" fillId="0" borderId="0" xfId="0"/>
    <xf numFmtId="17" fontId="0" fillId="0" borderId="0" xfId="0" applyNumberFormat="1"/>
    <xf numFmtId="16" fontId="0" fillId="0" borderId="0" xfId="0" quotePrefix="1" applyNumberFormat="1"/>
    <xf numFmtId="0" fontId="1" fillId="0" borderId="0" xfId="0" applyFont="1"/>
    <xf numFmtId="0" fontId="2" fillId="0" borderId="0" xfId="0" applyFont="1" applyAlignment="1">
      <alignment horizontal="left"/>
    </xf>
    <xf numFmtId="0" fontId="1" fillId="0" borderId="0" xfId="0" applyFont="1" applyAlignment="1">
      <alignment horizontal="center"/>
    </xf>
    <xf numFmtId="0" fontId="1" fillId="2" borderId="0" xfId="0" applyFont="1" applyFill="1" applyAlignment="1">
      <alignment horizontal="center"/>
    </xf>
    <xf numFmtId="0" fontId="1" fillId="0" borderId="0" xfId="0" applyFont="1" applyBorder="1" applyAlignment="1"/>
    <xf numFmtId="164" fontId="1" fillId="0" borderId="0" xfId="0" applyNumberFormat="1" applyFont="1"/>
    <xf numFmtId="164" fontId="1" fillId="0" borderId="0" xfId="0" applyNumberFormat="1" applyFont="1" applyAlignment="1">
      <alignment horizontal="left"/>
    </xf>
    <xf numFmtId="0" fontId="3" fillId="0" borderId="0" xfId="0" applyFont="1" applyAlignment="1">
      <alignment horizontal="left"/>
    </xf>
    <xf numFmtId="0" fontId="1" fillId="0" borderId="0" xfId="0" applyFont="1" applyAlignment="1">
      <alignment horizontal="left"/>
    </xf>
    <xf numFmtId="0" fontId="1" fillId="0" borderId="1" xfId="0" applyFont="1" applyBorder="1"/>
    <xf numFmtId="0" fontId="1" fillId="0" borderId="1" xfId="0" applyFont="1" applyBorder="1" applyAlignment="1">
      <alignment horizontal="left"/>
    </xf>
    <xf numFmtId="0" fontId="1" fillId="0" borderId="1" xfId="0" applyFont="1" applyBorder="1" applyAlignment="1">
      <alignment horizontal="center"/>
    </xf>
    <xf numFmtId="0" fontId="1" fillId="2" borderId="1" xfId="0" applyFont="1" applyFill="1" applyBorder="1" applyAlignment="1">
      <alignment horizontal="center"/>
    </xf>
    <xf numFmtId="0" fontId="1" fillId="0" borderId="1" xfId="0" applyFont="1" applyBorder="1" applyAlignment="1"/>
    <xf numFmtId="164" fontId="1" fillId="0" borderId="0" xfId="0" applyNumberFormat="1" applyFont="1" applyAlignment="1">
      <alignment horizontal="center"/>
    </xf>
    <xf numFmtId="2" fontId="1" fillId="0" borderId="0" xfId="0" applyNumberFormat="1" applyFont="1" applyAlignment="1">
      <alignment horizontal="center"/>
    </xf>
    <xf numFmtId="2" fontId="4" fillId="0" borderId="0" xfId="0" applyNumberFormat="1" applyFont="1" applyAlignment="1">
      <alignment horizontal="center"/>
    </xf>
    <xf numFmtId="0" fontId="1" fillId="2" borderId="0" xfId="0" applyFont="1" applyFill="1" applyAlignment="1">
      <alignment horizontal="center" wrapText="1"/>
    </xf>
    <xf numFmtId="0" fontId="1" fillId="0" borderId="0" xfId="0" applyFont="1" applyBorder="1" applyAlignment="1">
      <alignment horizontal="center"/>
    </xf>
    <xf numFmtId="164" fontId="1" fillId="0" borderId="0" xfId="0" applyNumberFormat="1" applyFont="1" applyBorder="1" applyAlignment="1"/>
    <xf numFmtId="2" fontId="1" fillId="0" borderId="0" xfId="0" applyNumberFormat="1" applyFont="1" applyBorder="1" applyAlignment="1"/>
    <xf numFmtId="0" fontId="1" fillId="3" borderId="0" xfId="0" applyFont="1" applyFill="1"/>
    <xf numFmtId="164" fontId="1" fillId="3" borderId="0" xfId="0" applyNumberFormat="1" applyFont="1" applyFill="1" applyAlignment="1">
      <alignment horizontal="center"/>
    </xf>
    <xf numFmtId="2" fontId="1" fillId="3" borderId="0" xfId="0" applyNumberFormat="1" applyFont="1" applyFill="1" applyAlignment="1">
      <alignment horizontal="center"/>
    </xf>
    <xf numFmtId="2" fontId="1" fillId="3" borderId="0" xfId="0" applyNumberFormat="1" applyFont="1" applyFill="1" applyBorder="1" applyAlignment="1">
      <alignment horizontal="center"/>
    </xf>
    <xf numFmtId="0" fontId="1" fillId="3" borderId="0" xfId="0" applyFont="1" applyFill="1" applyBorder="1" applyAlignment="1"/>
    <xf numFmtId="164" fontId="1" fillId="3" borderId="0" xfId="0" applyNumberFormat="1" applyFont="1" applyFill="1" applyBorder="1" applyAlignment="1"/>
    <xf numFmtId="2" fontId="1" fillId="3" borderId="0" xfId="0" applyNumberFormat="1" applyFont="1" applyFill="1" applyBorder="1" applyAlignment="1"/>
    <xf numFmtId="165" fontId="1" fillId="3" borderId="0" xfId="0" applyNumberFormat="1" applyFont="1" applyFill="1" applyBorder="1" applyAlignment="1"/>
    <xf numFmtId="0" fontId="5" fillId="3" borderId="0" xfId="0" applyFont="1" applyFill="1" applyBorder="1" applyAlignment="1">
      <alignment horizontal="center"/>
    </xf>
    <xf numFmtId="165" fontId="1" fillId="3" borderId="0" xfId="0" applyNumberFormat="1" applyFont="1" applyFill="1"/>
    <xf numFmtId="2" fontId="5" fillId="3" borderId="0" xfId="0" applyNumberFormat="1" applyFont="1" applyFill="1" applyAlignment="1">
      <alignment horizontal="center"/>
    </xf>
    <xf numFmtId="0" fontId="5" fillId="3" borderId="0" xfId="0" applyFont="1" applyFill="1" applyAlignment="1">
      <alignment horizontal="center"/>
    </xf>
    <xf numFmtId="166" fontId="5" fillId="3" borderId="0" xfId="0" applyNumberFormat="1" applyFont="1" applyFill="1" applyBorder="1" applyAlignment="1">
      <alignment horizontal="center"/>
    </xf>
    <xf numFmtId="166" fontId="5" fillId="3" borderId="0" xfId="0" applyNumberFormat="1" applyFont="1" applyFill="1" applyAlignment="1">
      <alignment horizontal="center"/>
    </xf>
    <xf numFmtId="2" fontId="5" fillId="3" borderId="0" xfId="0" applyNumberFormat="1" applyFont="1" applyFill="1" applyBorder="1" applyAlignment="1"/>
    <xf numFmtId="165" fontId="5" fillId="3" borderId="0" xfId="0" applyNumberFormat="1" applyFont="1" applyFill="1" applyBorder="1" applyAlignment="1"/>
    <xf numFmtId="165" fontId="5" fillId="3" borderId="0" xfId="0" applyNumberFormat="1" applyFont="1" applyFill="1"/>
    <xf numFmtId="166" fontId="5" fillId="3" borderId="0" xfId="0" applyNumberFormat="1" applyFont="1" applyFill="1" applyBorder="1" applyAlignment="1"/>
    <xf numFmtId="165" fontId="5" fillId="4" borderId="0" xfId="0" applyNumberFormat="1" applyFont="1" applyFill="1"/>
    <xf numFmtId="0" fontId="1" fillId="4" borderId="0" xfId="0" applyFont="1" applyFill="1"/>
    <xf numFmtId="2" fontId="5" fillId="4" borderId="0" xfId="0" applyNumberFormat="1" applyFont="1" applyFill="1" applyAlignment="1">
      <alignment horizontal="center"/>
    </xf>
    <xf numFmtId="164" fontId="1" fillId="4" borderId="0" xfId="0" applyNumberFormat="1" applyFont="1" applyFill="1" applyAlignment="1">
      <alignment horizontal="center"/>
    </xf>
    <xf numFmtId="2" fontId="1" fillId="4" borderId="0" xfId="0" applyNumberFormat="1" applyFont="1" applyFill="1" applyAlignment="1">
      <alignment horizontal="center"/>
    </xf>
    <xf numFmtId="166" fontId="5" fillId="4" borderId="0" xfId="0" applyNumberFormat="1" applyFont="1" applyFill="1" applyAlignment="1">
      <alignment horizontal="center"/>
    </xf>
    <xf numFmtId="165" fontId="5" fillId="4" borderId="0" xfId="0" applyNumberFormat="1" applyFont="1" applyFill="1" applyBorder="1" applyAlignment="1"/>
    <xf numFmtId="0" fontId="1" fillId="4" borderId="0" xfId="0" applyFont="1" applyFill="1" applyBorder="1" applyAlignment="1"/>
    <xf numFmtId="164" fontId="1" fillId="4" borderId="0" xfId="0" applyNumberFormat="1" applyFont="1" applyFill="1" applyBorder="1" applyAlignment="1"/>
    <xf numFmtId="2" fontId="5" fillId="4" borderId="0" xfId="0" applyNumberFormat="1" applyFont="1" applyFill="1" applyBorder="1" applyAlignment="1"/>
    <xf numFmtId="166" fontId="5" fillId="4" borderId="0" xfId="0" applyNumberFormat="1" applyFont="1" applyFill="1" applyBorder="1" applyAlignment="1"/>
    <xf numFmtId="167" fontId="5" fillId="4" borderId="0" xfId="0" applyNumberFormat="1" applyFont="1" applyFill="1" applyAlignment="1">
      <alignment horizontal="center"/>
    </xf>
    <xf numFmtId="167" fontId="5" fillId="4" borderId="0" xfId="0" applyNumberFormat="1" applyFont="1" applyFill="1" applyBorder="1" applyAlignment="1"/>
    <xf numFmtId="165" fontId="6" fillId="4" borderId="0" xfId="0" applyNumberFormat="1" applyFont="1" applyFill="1" applyBorder="1" applyAlignment="1"/>
    <xf numFmtId="165" fontId="6" fillId="4" borderId="0" xfId="0" applyNumberFormat="1" applyFont="1" applyFill="1"/>
    <xf numFmtId="0" fontId="0" fillId="3" borderId="0" xfId="0" applyFill="1"/>
    <xf numFmtId="17" fontId="0" fillId="3" borderId="0" xfId="0" applyNumberFormat="1" applyFill="1"/>
    <xf numFmtId="2" fontId="4" fillId="0" borderId="0" xfId="0" applyNumberFormat="1" applyFont="1" applyAlignment="1">
      <alignment horizontal="center"/>
    </xf>
    <xf numFmtId="2" fontId="1" fillId="0" borderId="0" xfId="0" applyNumberFormat="1" applyFont="1" applyAlignment="1">
      <alignment horizontal="center"/>
    </xf>
    <xf numFmtId="2" fontId="4" fillId="0" borderId="0" xfId="0" applyNumberFormat="1" applyFont="1" applyAlignment="1">
      <alignment horizontal="center" wrapText="1"/>
    </xf>
    <xf numFmtId="2" fontId="1" fillId="0" borderId="0" xfId="0" applyNumberFormat="1"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240222879116854"/>
          <c:y val="4.4858651122675217E-2"/>
          <c:w val="0.85478518673537895"/>
          <c:h val="0.80543774582430738"/>
        </c:manualLayout>
      </c:layout>
      <c:lineChart>
        <c:grouping val="standard"/>
        <c:varyColors val="0"/>
        <c:ser>
          <c:idx val="0"/>
          <c:order val="0"/>
          <c:tx>
            <c:v>Pre-1990 Recessions</c:v>
          </c:tx>
          <c:spPr>
            <a:ln>
              <a:solidFill>
                <a:schemeClr val="tx1"/>
              </a:solidFill>
            </a:ln>
          </c:spPr>
          <c:marker>
            <c:symbol val="none"/>
          </c:marker>
          <c:cat>
            <c:numRef>
              <c:f>'recession MP shocks'!$Y$10:$Y$46</c:f>
              <c:numCache>
                <c:formatCode>General</c:formatCode>
                <c:ptCount val="37"/>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numCache>
            </c:numRef>
          </c:cat>
          <c:val>
            <c:numRef>
              <c:f>'recession MP shocks'!$S$10:$S$46</c:f>
              <c:numCache>
                <c:formatCode>General</c:formatCode>
                <c:ptCount val="37"/>
                <c:pt idx="0">
                  <c:v>-0.16363441482787225</c:v>
                </c:pt>
                <c:pt idx="1">
                  <c:v>-0.19412110504071642</c:v>
                </c:pt>
                <c:pt idx="2">
                  <c:v>2.0533216256124837E-2</c:v>
                </c:pt>
                <c:pt idx="3">
                  <c:v>-0.89505631177389</c:v>
                </c:pt>
                <c:pt idx="4">
                  <c:v>-1.0196887171393894</c:v>
                </c:pt>
                <c:pt idx="5">
                  <c:v>-0.83090114655859648</c:v>
                </c:pt>
                <c:pt idx="6">
                  <c:v>-0.67972573690058269</c:v>
                </c:pt>
                <c:pt idx="7">
                  <c:v>-0.44452747214128374</c:v>
                </c:pt>
                <c:pt idx="8">
                  <c:v>-0.47968797543964825</c:v>
                </c:pt>
                <c:pt idx="9">
                  <c:v>-0.23244361797101412</c:v>
                </c:pt>
                <c:pt idx="10">
                  <c:v>0.10181353569821952</c:v>
                </c:pt>
                <c:pt idx="11">
                  <c:v>-0.22705258252132152</c:v>
                </c:pt>
                <c:pt idx="12">
                  <c:v>-0.26780817224569431</c:v>
                </c:pt>
                <c:pt idx="13">
                  <c:v>-0.74551419280472242</c:v>
                </c:pt>
                <c:pt idx="14">
                  <c:v>-0.77052338362643513</c:v>
                </c:pt>
                <c:pt idx="15">
                  <c:v>-0.79117136572166968</c:v>
                </c:pt>
                <c:pt idx="16">
                  <c:v>-0.38910295499303882</c:v>
                </c:pt>
                <c:pt idx="17">
                  <c:v>-0.35699991673522752</c:v>
                </c:pt>
                <c:pt idx="18">
                  <c:v>-0.38261919501707697</c:v>
                </c:pt>
                <c:pt idx="19">
                  <c:v>-0.29246994798453563</c:v>
                </c:pt>
                <c:pt idx="20">
                  <c:v>-0.23893314544500796</c:v>
                </c:pt>
                <c:pt idx="21">
                  <c:v>-0.29386545793922264</c:v>
                </c:pt>
                <c:pt idx="22">
                  <c:v>-0.44003344639032094</c:v>
                </c:pt>
                <c:pt idx="23">
                  <c:v>-0.62138195383848294</c:v>
                </c:pt>
                <c:pt idx="24">
                  <c:v>-1.0158564952296505</c:v>
                </c:pt>
                <c:pt idx="25">
                  <c:v>-1.1153130390262045</c:v>
                </c:pt>
                <c:pt idx="26">
                  <c:v>-1.1784369720520225</c:v>
                </c:pt>
                <c:pt idx="27">
                  <c:v>-1.1867114539155512</c:v>
                </c:pt>
                <c:pt idx="28">
                  <c:v>-1.3781086783186856</c:v>
                </c:pt>
                <c:pt idx="29">
                  <c:v>-1.3206603549168996</c:v>
                </c:pt>
                <c:pt idx="30">
                  <c:v>-1.3698515662041393</c:v>
                </c:pt>
                <c:pt idx="31">
                  <c:v>-1.3799252984329236</c:v>
                </c:pt>
                <c:pt idx="32">
                  <c:v>-1.4561551469034739</c:v>
                </c:pt>
                <c:pt idx="33">
                  <c:v>-1.4736243188466132</c:v>
                </c:pt>
                <c:pt idx="34">
                  <c:v>-1.4395494609255552</c:v>
                </c:pt>
                <c:pt idx="35">
                  <c:v>-1.4621160440929954</c:v>
                </c:pt>
                <c:pt idx="36">
                  <c:v>-1.3637561056331675</c:v>
                </c:pt>
              </c:numCache>
            </c:numRef>
          </c:val>
          <c:smooth val="0"/>
        </c:ser>
        <c:ser>
          <c:idx val="1"/>
          <c:order val="1"/>
          <c:tx>
            <c:v>1990 Recession</c:v>
          </c:tx>
          <c:spPr>
            <a:ln>
              <a:solidFill>
                <a:schemeClr val="tx1"/>
              </a:solidFill>
              <a:prstDash val="sysDot"/>
            </a:ln>
          </c:spPr>
          <c:marker>
            <c:symbol val="none"/>
          </c:marker>
          <c:cat>
            <c:numRef>
              <c:f>'recession MP shocks'!$Y$10:$Y$46</c:f>
              <c:numCache>
                <c:formatCode>General</c:formatCode>
                <c:ptCount val="37"/>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numCache>
            </c:numRef>
          </c:cat>
          <c:val>
            <c:numRef>
              <c:f>'recession MP shocks'!$T$10:$T$46</c:f>
              <c:numCache>
                <c:formatCode>General</c:formatCode>
                <c:ptCount val="37"/>
                <c:pt idx="0">
                  <c:v>-9.3521658106021796E-2</c:v>
                </c:pt>
                <c:pt idx="1">
                  <c:v>8.068668147658821E-2</c:v>
                </c:pt>
                <c:pt idx="2">
                  <c:v>8.068668147658821E-2</c:v>
                </c:pt>
                <c:pt idx="3">
                  <c:v>-8.8663289187418393E-4</c:v>
                </c:pt>
                <c:pt idx="4">
                  <c:v>5.1281206118679715E-2</c:v>
                </c:pt>
                <c:pt idx="5">
                  <c:v>-1.8469130472391584E-2</c:v>
                </c:pt>
                <c:pt idx="6">
                  <c:v>-1.8469130472391584E-2</c:v>
                </c:pt>
                <c:pt idx="7">
                  <c:v>-0.23697024972460157</c:v>
                </c:pt>
                <c:pt idx="8">
                  <c:v>3.8706020860592438E-2</c:v>
                </c:pt>
                <c:pt idx="9">
                  <c:v>3.8706020860592438E-2</c:v>
                </c:pt>
                <c:pt idx="10">
                  <c:v>0.28668326568754343</c:v>
                </c:pt>
                <c:pt idx="11">
                  <c:v>0.28668326568754343</c:v>
                </c:pt>
                <c:pt idx="12">
                  <c:v>0.22838222440169204</c:v>
                </c:pt>
                <c:pt idx="13">
                  <c:v>0.36496856117405507</c:v>
                </c:pt>
                <c:pt idx="14">
                  <c:v>0.36496856117405507</c:v>
                </c:pt>
                <c:pt idx="15">
                  <c:v>0.3691532081619287</c:v>
                </c:pt>
                <c:pt idx="16">
                  <c:v>0.27156014981771492</c:v>
                </c:pt>
                <c:pt idx="17">
                  <c:v>0.45139965382667691</c:v>
                </c:pt>
                <c:pt idx="18">
                  <c:v>0.45139965382667691</c:v>
                </c:pt>
                <c:pt idx="19">
                  <c:v>0.50925639606933648</c:v>
                </c:pt>
                <c:pt idx="20">
                  <c:v>0.4562758832661995</c:v>
                </c:pt>
                <c:pt idx="21">
                  <c:v>0.4562758832661995</c:v>
                </c:pt>
                <c:pt idx="22">
                  <c:v>0.61721415334278351</c:v>
                </c:pt>
                <c:pt idx="23">
                  <c:v>0.61721415334278351</c:v>
                </c:pt>
                <c:pt idx="24">
                  <c:v>0.57679310954965013</c:v>
                </c:pt>
                <c:pt idx="25">
                  <c:v>0.59811046211856067</c:v>
                </c:pt>
                <c:pt idx="26">
                  <c:v>0.59811046211856067</c:v>
                </c:pt>
                <c:pt idx="27">
                  <c:v>0.49345953194123365</c:v>
                </c:pt>
                <c:pt idx="28">
                  <c:v>0.52459800481345931</c:v>
                </c:pt>
                <c:pt idx="29">
                  <c:v>0.3435032859235303</c:v>
                </c:pt>
                <c:pt idx="30">
                  <c:v>0.3435032859235303</c:v>
                </c:pt>
                <c:pt idx="31">
                  <c:v>0.45238491745450632</c:v>
                </c:pt>
                <c:pt idx="32">
                  <c:v>0.41868142629182964</c:v>
                </c:pt>
                <c:pt idx="33">
                  <c:v>0.41868142629182964</c:v>
                </c:pt>
                <c:pt idx="34">
                  <c:v>0.76516968094733562</c:v>
                </c:pt>
                <c:pt idx="35">
                  <c:v>0.76516968094733562</c:v>
                </c:pt>
                <c:pt idx="36">
                  <c:v>0.81442871523060767</c:v>
                </c:pt>
              </c:numCache>
            </c:numRef>
          </c:val>
          <c:smooth val="0"/>
        </c:ser>
        <c:ser>
          <c:idx val="2"/>
          <c:order val="2"/>
          <c:tx>
            <c:v>2001 Recession</c:v>
          </c:tx>
          <c:spPr>
            <a:ln>
              <a:solidFill>
                <a:schemeClr val="tx1"/>
              </a:solidFill>
              <a:prstDash val="sysDash"/>
            </a:ln>
          </c:spPr>
          <c:marker>
            <c:symbol val="none"/>
          </c:marker>
          <c:cat>
            <c:numRef>
              <c:f>'recession MP shocks'!$Y$10:$Y$46</c:f>
              <c:numCache>
                <c:formatCode>General</c:formatCode>
                <c:ptCount val="37"/>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numCache>
            </c:numRef>
          </c:cat>
          <c:val>
            <c:numRef>
              <c:f>'recession MP shocks'!$U$10:$U$46</c:f>
              <c:numCache>
                <c:formatCode>General</c:formatCode>
                <c:ptCount val="37"/>
                <c:pt idx="0">
                  <c:v>-0.45953638307252398</c:v>
                </c:pt>
                <c:pt idx="1">
                  <c:v>0</c:v>
                </c:pt>
                <c:pt idx="2">
                  <c:v>-0.39539291761609202</c:v>
                </c:pt>
                <c:pt idx="3">
                  <c:v>-0.117713026232572</c:v>
                </c:pt>
                <c:pt idx="4">
                  <c:v>0</c:v>
                </c:pt>
                <c:pt idx="5">
                  <c:v>-0.105754881842162</c:v>
                </c:pt>
                <c:pt idx="6">
                  <c:v>0</c:v>
                </c:pt>
                <c:pt idx="7">
                  <c:v>-0.14656385552666301</c:v>
                </c:pt>
                <c:pt idx="8">
                  <c:v>-0.160967856263484</c:v>
                </c:pt>
                <c:pt idx="9">
                  <c:v>-0.21192841139928401</c:v>
                </c:pt>
                <c:pt idx="10">
                  <c:v>-0.14963158458984399</c:v>
                </c:pt>
                <c:pt idx="11">
                  <c:v>0</c:v>
                </c:pt>
                <c:pt idx="12">
                  <c:v>-0.37131012174514999</c:v>
                </c:pt>
                <c:pt idx="13">
                  <c:v>0</c:v>
                </c:pt>
                <c:pt idx="14">
                  <c:v>0.19231464395269601</c:v>
                </c:pt>
                <c:pt idx="15">
                  <c:v>5.5005490691278601E-2</c:v>
                </c:pt>
                <c:pt idx="16">
                  <c:v>0</c:v>
                </c:pt>
                <c:pt idx="17">
                  <c:v>0.167656338637858</c:v>
                </c:pt>
                <c:pt idx="18">
                  <c:v>-2.6493875704896998E-2</c:v>
                </c:pt>
                <c:pt idx="19">
                  <c:v>-0.251912957644853</c:v>
                </c:pt>
                <c:pt idx="20">
                  <c:v>0</c:v>
                </c:pt>
                <c:pt idx="21">
                  <c:v>1.5527443141778599E-2</c:v>
                </c:pt>
                <c:pt idx="22">
                  <c:v>8.5891849214094207E-3</c:v>
                </c:pt>
                <c:pt idx="23">
                  <c:v>0</c:v>
                </c:pt>
                <c:pt idx="24">
                  <c:v>5.0218676719284198E-2</c:v>
                </c:pt>
                <c:pt idx="25">
                  <c:v>0</c:v>
                </c:pt>
                <c:pt idx="26">
                  <c:v>1.0041572539372301E-2</c:v>
                </c:pt>
                <c:pt idx="27">
                  <c:v>-0.198262888927072</c:v>
                </c:pt>
                <c:pt idx="28">
                  <c:v>0</c:v>
                </c:pt>
                <c:pt idx="29">
                  <c:v>-6.0005842558297703E-2</c:v>
                </c:pt>
                <c:pt idx="30">
                  <c:v>-0.19406701780909499</c:v>
                </c:pt>
                <c:pt idx="31">
                  <c:v>-0.180404737753455</c:v>
                </c:pt>
                <c:pt idx="32">
                  <c:v>0</c:v>
                </c:pt>
                <c:pt idx="33">
                  <c:v>-2.1630553171370699E-2</c:v>
                </c:pt>
                <c:pt idx="34">
                  <c:v>-0.31719593680534702</c:v>
                </c:pt>
                <c:pt idx="35">
                  <c:v>0</c:v>
                </c:pt>
                <c:pt idx="36">
                  <c:v>6.9882555581476796E-2</c:v>
                </c:pt>
              </c:numCache>
            </c:numRef>
          </c:val>
          <c:smooth val="0"/>
        </c:ser>
        <c:ser>
          <c:idx val="3"/>
          <c:order val="3"/>
          <c:tx>
            <c:v>2007 Recession</c:v>
          </c:tx>
          <c:spPr>
            <a:ln>
              <a:solidFill>
                <a:schemeClr val="tx2">
                  <a:lumMod val="60000"/>
                  <a:lumOff val="40000"/>
                </a:schemeClr>
              </a:solidFill>
            </a:ln>
          </c:spPr>
          <c:marker>
            <c:symbol val="none"/>
          </c:marker>
          <c:cat>
            <c:numRef>
              <c:f>'recession MP shocks'!$Y$10:$Y$46</c:f>
              <c:numCache>
                <c:formatCode>General</c:formatCode>
                <c:ptCount val="37"/>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numCache>
            </c:numRef>
          </c:cat>
          <c:val>
            <c:numRef>
              <c:f>'recession MP shocks'!$V$10:$V$46</c:f>
              <c:numCache>
                <c:formatCode>General</c:formatCode>
                <c:ptCount val="37"/>
                <c:pt idx="0">
                  <c:v>-5.5390409543757999E-2</c:v>
                </c:pt>
                <c:pt idx="1">
                  <c:v>-0.52785409323362598</c:v>
                </c:pt>
                <c:pt idx="2">
                  <c:v>-0.52785409323362598</c:v>
                </c:pt>
                <c:pt idx="3">
                  <c:v>-1.0158201906579929</c:v>
                </c:pt>
                <c:pt idx="4">
                  <c:v>-1.175473670918993</c:v>
                </c:pt>
                <c:pt idx="5">
                  <c:v>-1.175473670918993</c:v>
                </c:pt>
                <c:pt idx="6">
                  <c:v>-1.1862074587856017</c:v>
                </c:pt>
                <c:pt idx="7">
                  <c:v>-1.1862074587856017</c:v>
                </c:pt>
                <c:pt idx="8">
                  <c:v>-1.0093551844363566</c:v>
                </c:pt>
                <c:pt idx="9">
                  <c:v>-0.90665549307127957</c:v>
                </c:pt>
                <c:pt idx="10">
                  <c:v>-1.0240375022742096</c:v>
                </c:pt>
                <c:pt idx="11">
                  <c:v>-1.0240375022742096</c:v>
                </c:pt>
                <c:pt idx="12">
                  <c:v>-1.2465464133963466</c:v>
                </c:pt>
              </c:numCache>
            </c:numRef>
          </c:val>
          <c:smooth val="0"/>
        </c:ser>
        <c:ser>
          <c:idx val="4"/>
          <c:order val="4"/>
          <c:spPr>
            <a:ln>
              <a:solidFill>
                <a:schemeClr val="tx2">
                  <a:lumMod val="60000"/>
                  <a:lumOff val="40000"/>
                </a:schemeClr>
              </a:solidFill>
              <a:prstDash val="sysDot"/>
            </a:ln>
          </c:spPr>
          <c:marker>
            <c:symbol val="none"/>
          </c:marker>
          <c:cat>
            <c:numRef>
              <c:f>'recession MP shocks'!$Y$10:$Y$46</c:f>
              <c:numCache>
                <c:formatCode>General</c:formatCode>
                <c:ptCount val="37"/>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numCache>
            </c:numRef>
          </c:cat>
          <c:val>
            <c:numRef>
              <c:f>'recession MP shocks'!$W$10:$W$46</c:f>
              <c:numCache>
                <c:formatCode>General</c:formatCode>
                <c:ptCount val="37"/>
                <c:pt idx="12">
                  <c:v>-1.2465464133963466</c:v>
                </c:pt>
                <c:pt idx="13">
                  <c:v>-0.76843043002732925</c:v>
                </c:pt>
                <c:pt idx="14">
                  <c:v>-4.6184107386667506E-2</c:v>
                </c:pt>
                <c:pt idx="15">
                  <c:v>0.19002059674204763</c:v>
                </c:pt>
                <c:pt idx="16">
                  <c:v>0.32421494862201317</c:v>
                </c:pt>
                <c:pt idx="17">
                  <c:v>0.3069774093378419</c:v>
                </c:pt>
                <c:pt idx="18">
                  <c:v>0.42443572917620309</c:v>
                </c:pt>
                <c:pt idx="19">
                  <c:v>0.54348748513811396</c:v>
                </c:pt>
                <c:pt idx="20">
                  <c:v>0.71941826570060408</c:v>
                </c:pt>
                <c:pt idx="21">
                  <c:v>0.78780398918127847</c:v>
                </c:pt>
                <c:pt idx="22">
                  <c:v>0.90945344454723287</c:v>
                </c:pt>
                <c:pt idx="23">
                  <c:v>0.98798891654757304</c:v>
                </c:pt>
                <c:pt idx="24">
                  <c:v>1.0435991769371777</c:v>
                </c:pt>
                <c:pt idx="25">
                  <c:v>1.2341005272476608</c:v>
                </c:pt>
                <c:pt idx="26">
                  <c:v>1.4674018259594086</c:v>
                </c:pt>
                <c:pt idx="27">
                  <c:v>1.5886635288473063</c:v>
                </c:pt>
                <c:pt idx="28">
                  <c:v>1.5777255549069902</c:v>
                </c:pt>
                <c:pt idx="29">
                  <c:v>1.5229313623716259</c:v>
                </c:pt>
                <c:pt idx="30">
                  <c:v>1.6157099667813193</c:v>
                </c:pt>
                <c:pt idx="31">
                  <c:v>1.670268899607628</c:v>
                </c:pt>
                <c:pt idx="32">
                  <c:v>1.8746222777396477</c:v>
                </c:pt>
                <c:pt idx="33">
                  <c:v>2.16129893638159</c:v>
                </c:pt>
                <c:pt idx="34">
                  <c:v>2.3050143523435573</c:v>
                </c:pt>
                <c:pt idx="35">
                  <c:v>2.423861049977964</c:v>
                </c:pt>
                <c:pt idx="36">
                  <c:v>2.3407511410554518</c:v>
                </c:pt>
              </c:numCache>
            </c:numRef>
          </c:val>
          <c:smooth val="0"/>
        </c:ser>
        <c:ser>
          <c:idx val="5"/>
          <c:order val="5"/>
          <c:spPr>
            <a:ln w="12700">
              <a:solidFill>
                <a:schemeClr val="tx1"/>
              </a:solidFill>
            </a:ln>
          </c:spPr>
          <c:marker>
            <c:symbol val="none"/>
          </c:marker>
          <c:cat>
            <c:numRef>
              <c:f>'recession MP shocks'!$Y$10:$Y$46</c:f>
              <c:numCache>
                <c:formatCode>General</c:formatCode>
                <c:ptCount val="37"/>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numCache>
            </c:numRef>
          </c:cat>
          <c:val>
            <c:numRef>
              <c:f>'recession MP shocks'!$X$10:$X$46</c:f>
              <c:numCache>
                <c:formatCode>General</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ser>
        <c:dLbls>
          <c:showLegendKey val="0"/>
          <c:showVal val="0"/>
          <c:showCatName val="0"/>
          <c:showSerName val="0"/>
          <c:showPercent val="0"/>
          <c:showBubbleSize val="0"/>
        </c:dLbls>
        <c:smooth val="0"/>
        <c:axId val="318940432"/>
        <c:axId val="318940992"/>
      </c:lineChart>
      <c:catAx>
        <c:axId val="318940432"/>
        <c:scaling>
          <c:orientation val="minMax"/>
        </c:scaling>
        <c:delete val="0"/>
        <c:axPos val="b"/>
        <c:title>
          <c:tx>
            <c:rich>
              <a:bodyPr/>
              <a:lstStyle/>
              <a:p>
                <a:pPr>
                  <a:defRPr/>
                </a:pPr>
                <a:r>
                  <a:rPr lang="en-US"/>
                  <a:t>Months after start of NBER-dated recession</a:t>
                </a:r>
              </a:p>
            </c:rich>
          </c:tx>
          <c:layout/>
          <c:overlay val="0"/>
        </c:title>
        <c:numFmt formatCode="General" sourceLinked="1"/>
        <c:majorTickMark val="out"/>
        <c:minorTickMark val="none"/>
        <c:tickLblPos val="nextTo"/>
        <c:crossAx val="318940992"/>
        <c:crossesAt val="-4"/>
        <c:auto val="1"/>
        <c:lblAlgn val="ctr"/>
        <c:lblOffset val="100"/>
        <c:tickLblSkip val="3"/>
        <c:noMultiLvlLbl val="0"/>
      </c:catAx>
      <c:valAx>
        <c:axId val="318940992"/>
        <c:scaling>
          <c:orientation val="minMax"/>
        </c:scaling>
        <c:delete val="0"/>
        <c:axPos val="l"/>
        <c:title>
          <c:tx>
            <c:rich>
              <a:bodyPr rot="-5400000" vert="horz"/>
              <a:lstStyle/>
              <a:p>
                <a:pPr>
                  <a:defRPr/>
                </a:pPr>
                <a:r>
                  <a:rPr lang="en-US"/>
                  <a:t>Cumulative monetary shocks during recession</a:t>
                </a:r>
              </a:p>
            </c:rich>
          </c:tx>
          <c:layout/>
          <c:overlay val="0"/>
        </c:title>
        <c:numFmt formatCode="General" sourceLinked="1"/>
        <c:majorTickMark val="out"/>
        <c:minorTickMark val="none"/>
        <c:tickLblPos val="nextTo"/>
        <c:crossAx val="318940432"/>
        <c:crosses val="autoZero"/>
        <c:crossBetween val="between"/>
      </c:valAx>
    </c:plotArea>
    <c:legend>
      <c:legendPos val="r"/>
      <c:legendEntry>
        <c:idx val="4"/>
        <c:delete val="1"/>
      </c:legendEntry>
      <c:legendEntry>
        <c:idx val="5"/>
        <c:delete val="1"/>
      </c:legendEntry>
      <c:layout>
        <c:manualLayout>
          <c:xMode val="edge"/>
          <c:yMode val="edge"/>
          <c:x val="0.10307252291138026"/>
          <c:y val="5.7570653463655551E-2"/>
          <c:w val="0.66639483261618315"/>
          <c:h val="0.14275411031444829"/>
        </c:manualLayout>
      </c:layout>
      <c:overlay val="0"/>
    </c:legend>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25</xdr:col>
      <xdr:colOff>142875</xdr:colOff>
      <xdr:row>8</xdr:row>
      <xdr:rowOff>38099</xdr:rowOff>
    </xdr:from>
    <xdr:to>
      <xdr:col>34</xdr:col>
      <xdr:colOff>390525</xdr:colOff>
      <xdr:row>27</xdr:row>
      <xdr:rowOff>144780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Y528"/>
  <sheetViews>
    <sheetView tabSelected="1" topLeftCell="S7" workbookViewId="0">
      <selection activeCell="S10" sqref="S10"/>
    </sheetView>
  </sheetViews>
  <sheetFormatPr defaultRowHeight="14.4" x14ac:dyDescent="0.3"/>
  <cols>
    <col min="6" max="12" width="7.6640625" customWidth="1"/>
    <col min="13" max="13" width="2.88671875" customWidth="1"/>
    <col min="19" max="19" width="8.88671875" style="57"/>
  </cols>
  <sheetData>
    <row r="7" spans="1:25" x14ac:dyDescent="0.3">
      <c r="B7" t="s">
        <v>2</v>
      </c>
    </row>
    <row r="8" spans="1:25" x14ac:dyDescent="0.3">
      <c r="B8" t="s">
        <v>0</v>
      </c>
      <c r="F8" t="s">
        <v>5</v>
      </c>
      <c r="N8" t="s">
        <v>6</v>
      </c>
      <c r="W8" t="s">
        <v>60</v>
      </c>
    </row>
    <row r="9" spans="1:25" x14ac:dyDescent="0.3">
      <c r="B9" t="s">
        <v>1</v>
      </c>
      <c r="F9" s="1">
        <v>25538</v>
      </c>
      <c r="G9" s="1">
        <v>26969</v>
      </c>
      <c r="H9" s="1">
        <v>29221</v>
      </c>
      <c r="I9" s="1">
        <v>29768</v>
      </c>
      <c r="J9" s="1">
        <v>33055</v>
      </c>
      <c r="K9" s="2" t="s">
        <v>3</v>
      </c>
      <c r="L9" t="s">
        <v>4</v>
      </c>
      <c r="N9" s="1">
        <v>25538</v>
      </c>
      <c r="O9" s="1">
        <v>26969</v>
      </c>
      <c r="P9" s="1">
        <v>29221</v>
      </c>
      <c r="Q9" s="1">
        <v>29768</v>
      </c>
      <c r="R9" s="1" t="s">
        <v>61</v>
      </c>
      <c r="S9" s="58" t="s">
        <v>7</v>
      </c>
      <c r="T9" s="1">
        <v>33055</v>
      </c>
      <c r="U9" s="2" t="s">
        <v>3</v>
      </c>
      <c r="V9" t="s">
        <v>4</v>
      </c>
      <c r="W9" t="s">
        <v>4</v>
      </c>
    </row>
    <row r="10" spans="1:25" x14ac:dyDescent="0.3">
      <c r="A10">
        <v>1969</v>
      </c>
      <c r="E10">
        <v>0</v>
      </c>
      <c r="F10">
        <v>6.7130194279194699E-2</v>
      </c>
      <c r="G10">
        <v>-0.11758482274055</v>
      </c>
      <c r="H10">
        <v>7.1538109911689296E-2</v>
      </c>
      <c r="I10">
        <v>-0.675621140761823</v>
      </c>
      <c r="J10">
        <v>-9.3521658106021796E-2</v>
      </c>
      <c r="K10">
        <v>-0.45953638307252398</v>
      </c>
      <c r="L10">
        <v>-5.5390409543757999E-2</v>
      </c>
      <c r="N10">
        <f>F10</f>
        <v>6.7130194279194699E-2</v>
      </c>
      <c r="O10">
        <f t="shared" ref="O10:Q10" si="0">G10</f>
        <v>-0.11758482274055</v>
      </c>
      <c r="P10">
        <f t="shared" si="0"/>
        <v>7.1538109911689296E-2</v>
      </c>
      <c r="Q10">
        <f t="shared" si="0"/>
        <v>-0.675621140761823</v>
      </c>
      <c r="R10">
        <f>AVERAGE(F10:I10)</f>
        <v>-0.16363441482787225</v>
      </c>
      <c r="S10" s="57">
        <f>R10</f>
        <v>-0.16363441482787225</v>
      </c>
      <c r="T10">
        <f>J10</f>
        <v>-9.3521658106021796E-2</v>
      </c>
      <c r="U10">
        <f>K10</f>
        <v>-0.45953638307252398</v>
      </c>
      <c r="V10">
        <f>L10</f>
        <v>-5.5390409543757999E-2</v>
      </c>
      <c r="X10">
        <v>0</v>
      </c>
      <c r="Y10">
        <v>0</v>
      </c>
    </row>
    <row r="11" spans="1:25" x14ac:dyDescent="0.3">
      <c r="A11">
        <v>1969.0833333333333</v>
      </c>
      <c r="E11">
        <v>1</v>
      </c>
      <c r="F11">
        <v>-0.121234438396602</v>
      </c>
      <c r="G11">
        <v>-0.19249553655051599</v>
      </c>
      <c r="H11">
        <v>0.271399043204195</v>
      </c>
      <c r="I11">
        <v>-7.9615829108453703E-2</v>
      </c>
      <c r="J11">
        <v>0.17420833958261001</v>
      </c>
      <c r="K11">
        <v>0</v>
      </c>
      <c r="L11">
        <v>-0.47246368368986802</v>
      </c>
      <c r="N11">
        <f>N10+F11</f>
        <v>-5.4104244117407302E-2</v>
      </c>
      <c r="O11">
        <f t="shared" ref="O11:Q26" si="1">O10+G11</f>
        <v>-0.31008035929106598</v>
      </c>
      <c r="P11">
        <f t="shared" si="1"/>
        <v>0.3429371531158843</v>
      </c>
      <c r="Q11">
        <f t="shared" si="1"/>
        <v>-0.75523696987027666</v>
      </c>
      <c r="R11">
        <f>R10+AVERAGE(F11:I11)</f>
        <v>-0.19412110504071642</v>
      </c>
      <c r="S11" s="57">
        <f t="shared" ref="S11:S58" si="2">R11</f>
        <v>-0.19412110504071642</v>
      </c>
      <c r="T11">
        <f t="shared" ref="T11:T26" si="3">T10+J11</f>
        <v>8.068668147658821E-2</v>
      </c>
      <c r="U11">
        <f t="shared" ref="U11:U25" si="4">K11</f>
        <v>0</v>
      </c>
      <c r="V11">
        <f t="shared" ref="V11:V22" si="5">V10+L11</f>
        <v>-0.52785409323362598</v>
      </c>
      <c r="X11">
        <v>0</v>
      </c>
      <c r="Y11">
        <v>1</v>
      </c>
    </row>
    <row r="12" spans="1:25" x14ac:dyDescent="0.3">
      <c r="A12">
        <v>1969.1666666666667</v>
      </c>
      <c r="B12">
        <v>-0.225559231647113</v>
      </c>
      <c r="E12">
        <v>2</v>
      </c>
      <c r="F12">
        <v>-0.34626007216518301</v>
      </c>
      <c r="G12">
        <v>-0.19875906872187199</v>
      </c>
      <c r="H12">
        <v>1.4036364260744201</v>
      </c>
      <c r="I12">
        <v>0</v>
      </c>
      <c r="J12">
        <v>0</v>
      </c>
      <c r="K12">
        <v>-0.39539291761609202</v>
      </c>
      <c r="L12">
        <v>0</v>
      </c>
      <c r="N12">
        <f t="shared" ref="N12:N56" si="6">N11+F12</f>
        <v>-0.40036431628259028</v>
      </c>
      <c r="O12">
        <f t="shared" si="1"/>
        <v>-0.50883942801293802</v>
      </c>
      <c r="P12">
        <f t="shared" si="1"/>
        <v>1.7465735791903043</v>
      </c>
      <c r="Q12">
        <f t="shared" si="1"/>
        <v>-0.75523696987027666</v>
      </c>
      <c r="R12">
        <f t="shared" ref="R12:R58" si="7">R11+AVERAGE(F12:I12)</f>
        <v>2.0533216256124837E-2</v>
      </c>
      <c r="S12" s="57">
        <f t="shared" si="2"/>
        <v>2.0533216256124837E-2</v>
      </c>
      <c r="T12">
        <f t="shared" si="3"/>
        <v>8.068668147658821E-2</v>
      </c>
      <c r="U12">
        <f t="shared" si="4"/>
        <v>-0.39539291761609202</v>
      </c>
      <c r="V12">
        <f t="shared" si="5"/>
        <v>-0.52785409323362598</v>
      </c>
      <c r="X12">
        <v>0</v>
      </c>
      <c r="Y12">
        <f>Y11+1</f>
        <v>2</v>
      </c>
    </row>
    <row r="13" spans="1:25" x14ac:dyDescent="0.3">
      <c r="A13">
        <v>1969.25</v>
      </c>
      <c r="B13">
        <v>0.46386746685158298</v>
      </c>
      <c r="E13">
        <v>3</v>
      </c>
      <c r="F13">
        <v>-7.77456063634442E-2</v>
      </c>
      <c r="G13">
        <v>0.212706913054584</v>
      </c>
      <c r="H13">
        <v>-3.2661196210439898</v>
      </c>
      <c r="I13">
        <v>-0.53119979776720905</v>
      </c>
      <c r="J13">
        <v>-8.1573314368462393E-2</v>
      </c>
      <c r="K13">
        <v>-0.117713026232572</v>
      </c>
      <c r="L13">
        <v>-0.48796609742436697</v>
      </c>
      <c r="N13">
        <f t="shared" si="6"/>
        <v>-0.47810992264603447</v>
      </c>
      <c r="O13">
        <f t="shared" si="1"/>
        <v>-0.29613251495835402</v>
      </c>
      <c r="P13">
        <f t="shared" si="1"/>
        <v>-1.5195460418536855</v>
      </c>
      <c r="Q13">
        <f t="shared" si="1"/>
        <v>-1.2864367676374857</v>
      </c>
      <c r="R13">
        <f t="shared" si="7"/>
        <v>-0.89505631177389</v>
      </c>
      <c r="S13" s="57">
        <f t="shared" si="2"/>
        <v>-0.89505631177389</v>
      </c>
      <c r="T13">
        <f t="shared" si="3"/>
        <v>-8.8663289187418393E-4</v>
      </c>
      <c r="U13">
        <f t="shared" si="4"/>
        <v>-0.117713026232572</v>
      </c>
      <c r="V13">
        <f t="shared" si="5"/>
        <v>-1.0158201906579929</v>
      </c>
      <c r="X13">
        <v>0</v>
      </c>
      <c r="Y13">
        <f t="shared" ref="Y13:Y58" si="8">Y12+1</f>
        <v>3</v>
      </c>
    </row>
    <row r="14" spans="1:25" x14ac:dyDescent="0.3">
      <c r="A14">
        <v>1969.3333333333333</v>
      </c>
      <c r="B14">
        <v>0.22115316746647301</v>
      </c>
      <c r="E14">
        <f>E13+1</f>
        <v>4</v>
      </c>
      <c r="F14">
        <v>-9.5514012436981099E-2</v>
      </c>
      <c r="G14">
        <v>0.770194606027924</v>
      </c>
      <c r="H14">
        <v>-0.77675207885686903</v>
      </c>
      <c r="I14">
        <v>-0.39645813619607101</v>
      </c>
      <c r="J14">
        <v>5.2167839010553899E-2</v>
      </c>
      <c r="K14">
        <v>0</v>
      </c>
      <c r="L14">
        <v>-0.15965348026100001</v>
      </c>
      <c r="N14">
        <f t="shared" si="6"/>
        <v>-0.57362393508301557</v>
      </c>
      <c r="O14">
        <f t="shared" si="1"/>
        <v>0.47406209106956998</v>
      </c>
      <c r="P14">
        <f t="shared" si="1"/>
        <v>-2.2962981207105546</v>
      </c>
      <c r="Q14">
        <f t="shared" si="1"/>
        <v>-1.6828949038335568</v>
      </c>
      <c r="R14">
        <f t="shared" si="7"/>
        <v>-1.0196887171393894</v>
      </c>
      <c r="S14" s="57">
        <f t="shared" si="2"/>
        <v>-1.0196887171393894</v>
      </c>
      <c r="T14">
        <f t="shared" si="3"/>
        <v>5.1281206118679715E-2</v>
      </c>
      <c r="U14">
        <f t="shared" si="4"/>
        <v>0</v>
      </c>
      <c r="V14">
        <f t="shared" si="5"/>
        <v>-1.175473670918993</v>
      </c>
      <c r="X14">
        <v>0</v>
      </c>
      <c r="Y14">
        <f t="shared" si="8"/>
        <v>4</v>
      </c>
    </row>
    <row r="15" spans="1:25" x14ac:dyDescent="0.3">
      <c r="A15">
        <v>1969.4166666666665</v>
      </c>
      <c r="B15">
        <v>5.44126349088663E-3</v>
      </c>
      <c r="E15">
        <f t="shared" ref="E15:E64" si="9">E14+1</f>
        <v>5</v>
      </c>
      <c r="F15">
        <v>0.24903240530571372</v>
      </c>
      <c r="G15">
        <v>0.39214074872029597</v>
      </c>
      <c r="H15">
        <v>0</v>
      </c>
      <c r="I15">
        <v>0.113977128297162</v>
      </c>
      <c r="J15">
        <v>-6.9750336591071299E-2</v>
      </c>
      <c r="K15">
        <v>-0.105754881842162</v>
      </c>
      <c r="L15">
        <v>0</v>
      </c>
      <c r="N15">
        <f t="shared" si="6"/>
        <v>-0.32459152977730188</v>
      </c>
      <c r="O15">
        <f t="shared" si="1"/>
        <v>0.86620283978986601</v>
      </c>
      <c r="P15">
        <f t="shared" si="1"/>
        <v>-2.2962981207105546</v>
      </c>
      <c r="Q15">
        <f t="shared" si="1"/>
        <v>-1.5689177755363948</v>
      </c>
      <c r="R15">
        <f t="shared" si="7"/>
        <v>-0.83090114655859648</v>
      </c>
      <c r="S15" s="57">
        <f t="shared" si="2"/>
        <v>-0.83090114655859648</v>
      </c>
      <c r="T15">
        <f t="shared" si="3"/>
        <v>-1.8469130472391584E-2</v>
      </c>
      <c r="U15">
        <f t="shared" si="4"/>
        <v>-0.105754881842162</v>
      </c>
      <c r="V15">
        <f t="shared" si="5"/>
        <v>-1.175473670918993</v>
      </c>
      <c r="X15">
        <v>0</v>
      </c>
      <c r="Y15">
        <f t="shared" si="8"/>
        <v>5</v>
      </c>
    </row>
    <row r="16" spans="1:25" x14ac:dyDescent="0.3">
      <c r="A16">
        <v>1969.4999999999998</v>
      </c>
      <c r="B16">
        <v>0.180279261186582</v>
      </c>
      <c r="E16">
        <f t="shared" si="9"/>
        <v>6</v>
      </c>
      <c r="F16">
        <v>-0.16093887967893</v>
      </c>
      <c r="G16">
        <v>0.34947063349413598</v>
      </c>
      <c r="H16">
        <v>0.41616988481684902</v>
      </c>
      <c r="I16">
        <v>0</v>
      </c>
      <c r="J16">
        <v>0</v>
      </c>
      <c r="K16">
        <v>0</v>
      </c>
      <c r="L16">
        <v>-1.07337878666087E-2</v>
      </c>
      <c r="N16">
        <f t="shared" si="6"/>
        <v>-0.48553040945623188</v>
      </c>
      <c r="O16">
        <f t="shared" si="1"/>
        <v>1.215673473284002</v>
      </c>
      <c r="P16">
        <f t="shared" si="1"/>
        <v>-1.8801282358937055</v>
      </c>
      <c r="Q16">
        <f t="shared" si="1"/>
        <v>-1.5689177755363948</v>
      </c>
      <c r="R16">
        <f t="shared" si="7"/>
        <v>-0.67972573690058269</v>
      </c>
      <c r="S16" s="57">
        <f t="shared" si="2"/>
        <v>-0.67972573690058269</v>
      </c>
      <c r="T16">
        <f t="shared" si="3"/>
        <v>-1.8469130472391584E-2</v>
      </c>
      <c r="U16">
        <f t="shared" si="4"/>
        <v>0</v>
      </c>
      <c r="V16">
        <f t="shared" si="5"/>
        <v>-1.1862074587856017</v>
      </c>
      <c r="X16">
        <v>0</v>
      </c>
      <c r="Y16">
        <f t="shared" si="8"/>
        <v>6</v>
      </c>
    </row>
    <row r="17" spans="1:25" x14ac:dyDescent="0.3">
      <c r="A17">
        <v>1969.583333333333</v>
      </c>
      <c r="B17">
        <v>0.29949034940077701</v>
      </c>
      <c r="E17">
        <f t="shared" si="9"/>
        <v>7</v>
      </c>
      <c r="F17">
        <v>-0.224911800652425</v>
      </c>
      <c r="G17">
        <v>0.241283407971432</v>
      </c>
      <c r="H17">
        <v>-8.8826344077941002E-2</v>
      </c>
      <c r="I17">
        <v>1.0132477957961299</v>
      </c>
      <c r="J17">
        <v>-0.21850111925221</v>
      </c>
      <c r="K17">
        <v>-0.14656385552666301</v>
      </c>
      <c r="L17">
        <v>0</v>
      </c>
      <c r="N17">
        <f t="shared" si="6"/>
        <v>-0.71044221010865694</v>
      </c>
      <c r="O17">
        <f t="shared" si="1"/>
        <v>1.4569568812554339</v>
      </c>
      <c r="P17">
        <f t="shared" si="1"/>
        <v>-1.9689545799716466</v>
      </c>
      <c r="Q17">
        <f t="shared" si="1"/>
        <v>-0.55566997974026489</v>
      </c>
      <c r="R17">
        <f t="shared" si="7"/>
        <v>-0.44452747214128374</v>
      </c>
      <c r="S17" s="57">
        <f t="shared" si="2"/>
        <v>-0.44452747214128374</v>
      </c>
      <c r="T17">
        <f t="shared" si="3"/>
        <v>-0.23697024972460157</v>
      </c>
      <c r="U17">
        <f t="shared" si="4"/>
        <v>-0.14656385552666301</v>
      </c>
      <c r="V17">
        <f t="shared" si="5"/>
        <v>-1.1862074587856017</v>
      </c>
      <c r="X17">
        <v>0</v>
      </c>
      <c r="Y17">
        <f t="shared" si="8"/>
        <v>7</v>
      </c>
    </row>
    <row r="18" spans="1:25" x14ac:dyDescent="0.3">
      <c r="A18">
        <v>1969.6666666666663</v>
      </c>
      <c r="B18">
        <v>1.8679818728626799E-2</v>
      </c>
      <c r="E18">
        <f t="shared" si="9"/>
        <v>8</v>
      </c>
      <c r="F18">
        <v>-0.439143759150873</v>
      </c>
      <c r="G18">
        <v>-0.13950092428390101</v>
      </c>
      <c r="H18">
        <v>0.84559232557766395</v>
      </c>
      <c r="I18">
        <v>-0.407589655336348</v>
      </c>
      <c r="J18">
        <v>0.27567627058519401</v>
      </c>
      <c r="K18">
        <v>-0.160967856263484</v>
      </c>
      <c r="L18">
        <v>0.176852274349245</v>
      </c>
      <c r="N18">
        <f t="shared" si="6"/>
        <v>-1.14958596925953</v>
      </c>
      <c r="O18">
        <f t="shared" si="1"/>
        <v>1.3174559569715329</v>
      </c>
      <c r="P18">
        <f t="shared" si="1"/>
        <v>-1.1233622543939825</v>
      </c>
      <c r="Q18">
        <f t="shared" si="1"/>
        <v>-0.96325963507661294</v>
      </c>
      <c r="R18">
        <f t="shared" si="7"/>
        <v>-0.47968797543964825</v>
      </c>
      <c r="S18" s="57">
        <f t="shared" si="2"/>
        <v>-0.47968797543964825</v>
      </c>
      <c r="T18">
        <f t="shared" si="3"/>
        <v>3.8706020860592438E-2</v>
      </c>
      <c r="U18">
        <f t="shared" si="4"/>
        <v>-0.160967856263484</v>
      </c>
      <c r="V18">
        <f t="shared" si="5"/>
        <v>-1.0093551844363566</v>
      </c>
      <c r="X18">
        <v>0</v>
      </c>
      <c r="Y18">
        <f t="shared" si="8"/>
        <v>8</v>
      </c>
    </row>
    <row r="19" spans="1:25" x14ac:dyDescent="0.3">
      <c r="A19">
        <v>1969.7499999999995</v>
      </c>
      <c r="B19">
        <v>0.1160405723472524</v>
      </c>
      <c r="E19">
        <f t="shared" si="9"/>
        <v>9</v>
      </c>
      <c r="F19">
        <v>-0.24990497745193599</v>
      </c>
      <c r="G19">
        <v>-3.6659304068447397E-2</v>
      </c>
      <c r="H19">
        <v>1.2755417113949199</v>
      </c>
      <c r="I19">
        <v>0</v>
      </c>
      <c r="J19">
        <v>0</v>
      </c>
      <c r="K19">
        <v>-0.21192841139928401</v>
      </c>
      <c r="L19">
        <v>0.10269969136507701</v>
      </c>
      <c r="N19">
        <f t="shared" si="6"/>
        <v>-1.399490946711466</v>
      </c>
      <c r="O19">
        <f t="shared" si="1"/>
        <v>1.2807966529030856</v>
      </c>
      <c r="P19">
        <f t="shared" si="1"/>
        <v>0.15217945700093738</v>
      </c>
      <c r="Q19">
        <f t="shared" si="1"/>
        <v>-0.96325963507661294</v>
      </c>
      <c r="R19">
        <f t="shared" si="7"/>
        <v>-0.23244361797101412</v>
      </c>
      <c r="S19" s="57">
        <f t="shared" si="2"/>
        <v>-0.23244361797101412</v>
      </c>
      <c r="T19">
        <f t="shared" si="3"/>
        <v>3.8706020860592438E-2</v>
      </c>
      <c r="U19">
        <f t="shared" si="4"/>
        <v>-0.21192841139928401</v>
      </c>
      <c r="V19">
        <f t="shared" si="5"/>
        <v>-0.90665549307127957</v>
      </c>
      <c r="X19">
        <v>0</v>
      </c>
      <c r="Y19">
        <f t="shared" si="8"/>
        <v>9</v>
      </c>
    </row>
    <row r="20" spans="1:25" x14ac:dyDescent="0.3">
      <c r="A20">
        <v>1969.8333333333328</v>
      </c>
      <c r="B20">
        <v>1.2585825038238199E-2</v>
      </c>
      <c r="E20">
        <f t="shared" si="9"/>
        <v>10</v>
      </c>
      <c r="F20">
        <v>-6.0219051200076298E-3</v>
      </c>
      <c r="G20">
        <v>-0.42704065772553201</v>
      </c>
      <c r="H20">
        <v>1.8740753204401801</v>
      </c>
      <c r="I20">
        <v>-0.103984142917706</v>
      </c>
      <c r="J20">
        <v>0.24797724482695099</v>
      </c>
      <c r="K20">
        <v>-0.14963158458984399</v>
      </c>
      <c r="L20">
        <v>-0.11738200920293</v>
      </c>
      <c r="N20">
        <f t="shared" si="6"/>
        <v>-1.4055128518314737</v>
      </c>
      <c r="O20">
        <f t="shared" si="1"/>
        <v>0.85375599517755363</v>
      </c>
      <c r="P20">
        <f t="shared" si="1"/>
        <v>2.0262547774411175</v>
      </c>
      <c r="Q20">
        <f t="shared" si="1"/>
        <v>-1.0672437779943189</v>
      </c>
      <c r="R20">
        <f t="shared" si="7"/>
        <v>0.10181353569821952</v>
      </c>
      <c r="S20" s="57">
        <f t="shared" si="2"/>
        <v>0.10181353569821952</v>
      </c>
      <c r="T20">
        <f t="shared" si="3"/>
        <v>0.28668326568754343</v>
      </c>
      <c r="U20">
        <f t="shared" si="4"/>
        <v>-0.14963158458984399</v>
      </c>
      <c r="V20">
        <f t="shared" si="5"/>
        <v>-1.0240375022742096</v>
      </c>
      <c r="X20">
        <v>0</v>
      </c>
      <c r="Y20">
        <f t="shared" si="8"/>
        <v>10</v>
      </c>
    </row>
    <row r="21" spans="1:25" x14ac:dyDescent="0.3">
      <c r="A21">
        <v>1969.9166666666661</v>
      </c>
      <c r="B21">
        <v>6.7130194279194699E-2</v>
      </c>
      <c r="E21">
        <f t="shared" si="9"/>
        <v>11</v>
      </c>
      <c r="F21">
        <v>-0.36063104729662299</v>
      </c>
      <c r="G21">
        <v>-0.302811325496677</v>
      </c>
      <c r="H21">
        <v>-0.65202210008486405</v>
      </c>
      <c r="I21">
        <v>0</v>
      </c>
      <c r="J21">
        <v>0</v>
      </c>
      <c r="K21">
        <v>0</v>
      </c>
      <c r="L21">
        <v>0</v>
      </c>
      <c r="N21">
        <f t="shared" si="6"/>
        <v>-1.7661438991280967</v>
      </c>
      <c r="O21">
        <f t="shared" si="1"/>
        <v>0.55094466968087663</v>
      </c>
      <c r="P21">
        <f t="shared" si="1"/>
        <v>1.3742326773562534</v>
      </c>
      <c r="Q21">
        <f t="shared" si="1"/>
        <v>-1.0672437779943189</v>
      </c>
      <c r="R21">
        <f t="shared" si="7"/>
        <v>-0.22705258252132152</v>
      </c>
      <c r="S21" s="57">
        <f t="shared" si="2"/>
        <v>-0.22705258252132152</v>
      </c>
      <c r="T21">
        <f t="shared" si="3"/>
        <v>0.28668326568754343</v>
      </c>
      <c r="U21">
        <f t="shared" si="4"/>
        <v>0</v>
      </c>
      <c r="V21">
        <f t="shared" si="5"/>
        <v>-1.0240375022742096</v>
      </c>
      <c r="X21">
        <v>0</v>
      </c>
      <c r="Y21">
        <f t="shared" si="8"/>
        <v>11</v>
      </c>
    </row>
    <row r="22" spans="1:25" x14ac:dyDescent="0.3">
      <c r="A22">
        <v>1969.9999999999993</v>
      </c>
      <c r="B22">
        <v>-0.121234438396602</v>
      </c>
      <c r="E22">
        <f t="shared" si="9"/>
        <v>12</v>
      </c>
      <c r="F22">
        <v>-0.25628250584101803</v>
      </c>
      <c r="G22">
        <v>0.29243979726387598</v>
      </c>
      <c r="H22">
        <v>0</v>
      </c>
      <c r="I22">
        <v>-0.19917965032034901</v>
      </c>
      <c r="J22">
        <v>-5.8301041285851403E-2</v>
      </c>
      <c r="K22">
        <v>-0.37131012174514999</v>
      </c>
      <c r="L22">
        <v>-0.222508911122137</v>
      </c>
      <c r="N22">
        <f t="shared" si="6"/>
        <v>-2.0224264049691145</v>
      </c>
      <c r="O22">
        <f t="shared" si="1"/>
        <v>0.84338446694475255</v>
      </c>
      <c r="P22">
        <f t="shared" si="1"/>
        <v>1.3742326773562534</v>
      </c>
      <c r="Q22">
        <f t="shared" si="1"/>
        <v>-1.2664234283146678</v>
      </c>
      <c r="R22">
        <f t="shared" si="7"/>
        <v>-0.26780817224569431</v>
      </c>
      <c r="S22" s="57">
        <f t="shared" si="2"/>
        <v>-0.26780817224569431</v>
      </c>
      <c r="T22">
        <f t="shared" si="3"/>
        <v>0.22838222440169204</v>
      </c>
      <c r="U22">
        <f t="shared" si="4"/>
        <v>-0.37131012174514999</v>
      </c>
      <c r="V22">
        <f t="shared" si="5"/>
        <v>-1.2465464133963466</v>
      </c>
      <c r="W22">
        <f>V22</f>
        <v>-1.2465464133963466</v>
      </c>
      <c r="X22">
        <v>0</v>
      </c>
      <c r="Y22">
        <f t="shared" si="8"/>
        <v>12</v>
      </c>
    </row>
    <row r="23" spans="1:25" x14ac:dyDescent="0.3">
      <c r="A23">
        <v>1970.0833333333326</v>
      </c>
      <c r="B23">
        <v>-0.34626007216518301</v>
      </c>
      <c r="E23">
        <f t="shared" si="9"/>
        <v>13</v>
      </c>
      <c r="F23">
        <v>-0.67009264315085004</v>
      </c>
      <c r="G23">
        <v>-0.23374685383195001</v>
      </c>
      <c r="H23">
        <v>-0.76058935710949505</v>
      </c>
      <c r="I23">
        <v>-0.24639522814381701</v>
      </c>
      <c r="J23">
        <v>0.13658633677236301</v>
      </c>
      <c r="K23">
        <v>0</v>
      </c>
      <c r="N23">
        <f t="shared" si="6"/>
        <v>-2.6925190481199648</v>
      </c>
      <c r="O23">
        <f t="shared" si="1"/>
        <v>0.60963761311280251</v>
      </c>
      <c r="P23">
        <f t="shared" si="1"/>
        <v>0.61364332024675838</v>
      </c>
      <c r="Q23">
        <f t="shared" si="1"/>
        <v>-1.5128186564584849</v>
      </c>
      <c r="R23">
        <f t="shared" si="7"/>
        <v>-0.74551419280472242</v>
      </c>
      <c r="S23" s="57">
        <f t="shared" si="2"/>
        <v>-0.74551419280472242</v>
      </c>
      <c r="T23">
        <f t="shared" si="3"/>
        <v>0.36496856117405507</v>
      </c>
      <c r="U23">
        <f t="shared" si="4"/>
        <v>0</v>
      </c>
      <c r="W23">
        <f>W22+'ZLB case'!AB384</f>
        <v>-0.76843043002732925</v>
      </c>
      <c r="X23">
        <v>0</v>
      </c>
      <c r="Y23">
        <f t="shared" si="8"/>
        <v>13</v>
      </c>
    </row>
    <row r="24" spans="1:25" x14ac:dyDescent="0.3">
      <c r="A24">
        <v>1970.1666666666658</v>
      </c>
      <c r="B24">
        <v>-7.77456063634442E-2</v>
      </c>
      <c r="E24">
        <f t="shared" si="9"/>
        <v>14</v>
      </c>
      <c r="F24">
        <v>-6.3741778353379894E-2</v>
      </c>
      <c r="G24">
        <v>-0.34567436214422698</v>
      </c>
      <c r="H24">
        <v>0.30937937721075598</v>
      </c>
      <c r="I24">
        <v>0</v>
      </c>
      <c r="J24">
        <v>0</v>
      </c>
      <c r="K24">
        <v>0.19231464395269601</v>
      </c>
      <c r="N24">
        <f t="shared" si="6"/>
        <v>-2.7562608264733446</v>
      </c>
      <c r="O24">
        <f t="shared" si="1"/>
        <v>0.26396325096857554</v>
      </c>
      <c r="P24">
        <f t="shared" si="1"/>
        <v>0.92302269745751442</v>
      </c>
      <c r="Q24">
        <f t="shared" si="1"/>
        <v>-1.5128186564584849</v>
      </c>
      <c r="R24">
        <f t="shared" si="7"/>
        <v>-0.77052338362643513</v>
      </c>
      <c r="S24" s="57">
        <f t="shared" si="2"/>
        <v>-0.77052338362643513</v>
      </c>
      <c r="T24">
        <f t="shared" si="3"/>
        <v>0.36496856117405507</v>
      </c>
      <c r="U24">
        <f t="shared" si="4"/>
        <v>0.19231464395269601</v>
      </c>
      <c r="W24">
        <f>W23+'ZLB case'!AB385-'ZLB case'!AB384</f>
        <v>-4.6184107386667506E-2</v>
      </c>
      <c r="X24">
        <v>0</v>
      </c>
      <c r="Y24">
        <f t="shared" si="8"/>
        <v>14</v>
      </c>
    </row>
    <row r="25" spans="1:25" x14ac:dyDescent="0.3">
      <c r="A25">
        <v>1970.2499999999991</v>
      </c>
      <c r="B25">
        <v>-9.5514012436981099E-2</v>
      </c>
      <c r="E25">
        <f t="shared" si="9"/>
        <v>15</v>
      </c>
      <c r="F25">
        <v>-9.3053561524489403E-2</v>
      </c>
      <c r="G25">
        <v>0.26988338458636602</v>
      </c>
      <c r="H25">
        <v>0</v>
      </c>
      <c r="I25">
        <v>-0.25942175144281499</v>
      </c>
      <c r="J25">
        <v>4.1846469878736303E-3</v>
      </c>
      <c r="K25">
        <v>5.5005490691278601E-2</v>
      </c>
      <c r="N25">
        <f t="shared" si="6"/>
        <v>-2.849314387997834</v>
      </c>
      <c r="O25">
        <f t="shared" si="1"/>
        <v>0.53384663555494161</v>
      </c>
      <c r="P25">
        <f t="shared" si="1"/>
        <v>0.92302269745751442</v>
      </c>
      <c r="Q25">
        <f t="shared" si="1"/>
        <v>-1.7722404079012999</v>
      </c>
      <c r="R25">
        <f t="shared" si="7"/>
        <v>-0.79117136572166968</v>
      </c>
      <c r="S25" s="57">
        <f t="shared" si="2"/>
        <v>-0.79117136572166968</v>
      </c>
      <c r="T25">
        <f t="shared" si="3"/>
        <v>0.3691532081619287</v>
      </c>
      <c r="U25">
        <f t="shared" si="4"/>
        <v>5.5005490691278601E-2</v>
      </c>
      <c r="W25">
        <f>W24+'ZLB case'!AB386-'ZLB case'!AB385</f>
        <v>0.19002059674204763</v>
      </c>
      <c r="X25">
        <v>0</v>
      </c>
      <c r="Y25">
        <f t="shared" si="8"/>
        <v>15</v>
      </c>
    </row>
    <row r="26" spans="1:25" x14ac:dyDescent="0.3">
      <c r="A26">
        <v>1970.3333333333323</v>
      </c>
      <c r="B26">
        <v>0.24903240530571372</v>
      </c>
      <c r="E26">
        <f t="shared" si="9"/>
        <v>16</v>
      </c>
      <c r="F26">
        <v>0.43662548658257999</v>
      </c>
      <c r="G26">
        <v>-0.40833157896008299</v>
      </c>
      <c r="H26">
        <v>1.4990875950595799</v>
      </c>
      <c r="I26">
        <v>8.0892140232446605E-2</v>
      </c>
      <c r="J26">
        <v>-9.7593058344213807E-2</v>
      </c>
      <c r="K26">
        <v>0</v>
      </c>
      <c r="N26">
        <f t="shared" si="6"/>
        <v>-2.4126889014152542</v>
      </c>
      <c r="O26">
        <f t="shared" si="1"/>
        <v>0.12551505659485862</v>
      </c>
      <c r="P26">
        <f t="shared" si="1"/>
        <v>2.4221102925170941</v>
      </c>
      <c r="Q26">
        <f t="shared" si="1"/>
        <v>-1.6913482676688534</v>
      </c>
      <c r="R26">
        <f t="shared" si="7"/>
        <v>-0.38910295499303882</v>
      </c>
      <c r="S26" s="57">
        <f t="shared" si="2"/>
        <v>-0.38910295499303882</v>
      </c>
      <c r="T26">
        <f t="shared" si="3"/>
        <v>0.27156014981771492</v>
      </c>
      <c r="U26">
        <f t="shared" ref="U26:U55" si="10">K26</f>
        <v>0</v>
      </c>
      <c r="W26">
        <f>W25+'ZLB case'!AB387-'ZLB case'!AB386</f>
        <v>0.32421494862201317</v>
      </c>
      <c r="X26">
        <v>0</v>
      </c>
      <c r="Y26">
        <f t="shared" si="8"/>
        <v>16</v>
      </c>
    </row>
    <row r="27" spans="1:25" x14ac:dyDescent="0.3">
      <c r="A27">
        <v>1970.4166666666656</v>
      </c>
      <c r="B27">
        <v>-0.16093887967893</v>
      </c>
      <c r="E27">
        <f t="shared" si="9"/>
        <v>17</v>
      </c>
      <c r="F27">
        <v>7.1513790869604202E-2</v>
      </c>
      <c r="G27">
        <v>-0.58286072543936296</v>
      </c>
      <c r="H27">
        <v>0</v>
      </c>
      <c r="I27">
        <v>0.63975908760100397</v>
      </c>
      <c r="J27">
        <v>0.17983950400896201</v>
      </c>
      <c r="K27">
        <v>0.167656338637858</v>
      </c>
      <c r="N27">
        <f t="shared" si="6"/>
        <v>-2.3411751105456498</v>
      </c>
      <c r="O27">
        <f t="shared" ref="O27:O58" si="11">O26+G27</f>
        <v>-0.45734566884450434</v>
      </c>
      <c r="P27">
        <f t="shared" ref="P27:P28" si="12">P26+H27</f>
        <v>2.4221102925170941</v>
      </c>
      <c r="Q27">
        <f t="shared" ref="Q27:Q58" si="13">Q26+I27</f>
        <v>-1.0515891800678494</v>
      </c>
      <c r="R27">
        <f t="shared" si="7"/>
        <v>-0.35699991673522752</v>
      </c>
      <c r="S27" s="57">
        <f t="shared" si="2"/>
        <v>-0.35699991673522752</v>
      </c>
      <c r="T27">
        <f t="shared" ref="T27:T58" si="14">T26+J27</f>
        <v>0.45139965382667691</v>
      </c>
      <c r="U27">
        <f t="shared" si="10"/>
        <v>0.167656338637858</v>
      </c>
      <c r="W27">
        <f>W26+'ZLB case'!AB388-'ZLB case'!AB387</f>
        <v>0.3069774093378419</v>
      </c>
      <c r="X27">
        <v>0</v>
      </c>
      <c r="Y27">
        <f t="shared" si="8"/>
        <v>17</v>
      </c>
    </row>
    <row r="28" spans="1:25" x14ac:dyDescent="0.3">
      <c r="A28">
        <v>1970.4999999999989</v>
      </c>
      <c r="B28">
        <v>-0.224911800652425</v>
      </c>
      <c r="E28">
        <f t="shared" si="9"/>
        <v>18</v>
      </c>
      <c r="F28">
        <v>0.43827684124247301</v>
      </c>
      <c r="G28">
        <v>0.134867186391952</v>
      </c>
      <c r="H28">
        <v>-0.675621140761823</v>
      </c>
      <c r="I28">
        <v>0</v>
      </c>
      <c r="J28">
        <v>0</v>
      </c>
      <c r="K28">
        <v>-2.6493875704896998E-2</v>
      </c>
      <c r="N28">
        <f t="shared" si="6"/>
        <v>-1.9028982693031766</v>
      </c>
      <c r="O28">
        <f t="shared" si="11"/>
        <v>-0.32247848245255234</v>
      </c>
      <c r="P28">
        <f t="shared" si="12"/>
        <v>1.746489151755271</v>
      </c>
      <c r="Q28">
        <f t="shared" si="13"/>
        <v>-1.0515891800678494</v>
      </c>
      <c r="R28">
        <f t="shared" si="7"/>
        <v>-0.38261919501707697</v>
      </c>
      <c r="S28" s="57">
        <f t="shared" si="2"/>
        <v>-0.38261919501707697</v>
      </c>
      <c r="T28">
        <f t="shared" si="14"/>
        <v>0.45139965382667691</v>
      </c>
      <c r="U28">
        <f t="shared" si="10"/>
        <v>-2.6493875704896998E-2</v>
      </c>
      <c r="W28">
        <f>W27+'ZLB case'!AB389-'ZLB case'!AB388</f>
        <v>0.42443572917620309</v>
      </c>
      <c r="X28">
        <v>0</v>
      </c>
      <c r="Y28">
        <f t="shared" si="8"/>
        <v>18</v>
      </c>
    </row>
    <row r="29" spans="1:25" x14ac:dyDescent="0.3">
      <c r="A29">
        <v>1970.5833333333321</v>
      </c>
      <c r="B29">
        <v>-0.439143759150873</v>
      </c>
      <c r="E29">
        <f t="shared" si="9"/>
        <v>19</v>
      </c>
      <c r="F29">
        <v>-0.117753354414005</v>
      </c>
      <c r="G29">
        <v>0.18252814464210601</v>
      </c>
      <c r="I29">
        <v>0.205672950869523</v>
      </c>
      <c r="J29">
        <v>5.7856742242659603E-2</v>
      </c>
      <c r="K29">
        <v>-0.251912957644853</v>
      </c>
      <c r="N29">
        <f t="shared" si="6"/>
        <v>-2.0206516237171814</v>
      </c>
      <c r="O29">
        <f t="shared" si="11"/>
        <v>-0.13995033781044633</v>
      </c>
      <c r="Q29">
        <f t="shared" si="13"/>
        <v>-0.84591622919832643</v>
      </c>
      <c r="R29">
        <f t="shared" si="7"/>
        <v>-0.29246994798453563</v>
      </c>
      <c r="S29" s="57">
        <f t="shared" si="2"/>
        <v>-0.29246994798453563</v>
      </c>
      <c r="T29">
        <f t="shared" si="14"/>
        <v>0.50925639606933648</v>
      </c>
      <c r="U29">
        <f t="shared" si="10"/>
        <v>-0.251912957644853</v>
      </c>
      <c r="W29">
        <f>W28+'ZLB case'!AB390-'ZLB case'!AB389</f>
        <v>0.54348748513811396</v>
      </c>
      <c r="X29">
        <v>0</v>
      </c>
      <c r="Y29">
        <f t="shared" si="8"/>
        <v>19</v>
      </c>
    </row>
    <row r="30" spans="1:25" x14ac:dyDescent="0.3">
      <c r="A30">
        <v>1970.6666666666654</v>
      </c>
      <c r="B30">
        <v>-0.24990497745193599</v>
      </c>
      <c r="E30">
        <f t="shared" si="9"/>
        <v>20</v>
      </c>
      <c r="F30">
        <v>0</v>
      </c>
      <c r="G30">
        <v>3.9482653645580998E-2</v>
      </c>
      <c r="I30">
        <v>0.121127753973002</v>
      </c>
      <c r="J30">
        <v>-5.2980512803137002E-2</v>
      </c>
      <c r="K30">
        <v>0</v>
      </c>
      <c r="N30">
        <f t="shared" si="6"/>
        <v>-2.0206516237171814</v>
      </c>
      <c r="O30">
        <f t="shared" si="11"/>
        <v>-0.10046768416486533</v>
      </c>
      <c r="Q30">
        <f t="shared" si="13"/>
        <v>-0.72478847522532441</v>
      </c>
      <c r="R30">
        <f t="shared" si="7"/>
        <v>-0.23893314544500796</v>
      </c>
      <c r="S30" s="57">
        <f t="shared" si="2"/>
        <v>-0.23893314544500796</v>
      </c>
      <c r="T30">
        <f t="shared" si="14"/>
        <v>0.4562758832661995</v>
      </c>
      <c r="U30">
        <f t="shared" si="10"/>
        <v>0</v>
      </c>
      <c r="W30">
        <f>W29+'ZLB case'!AB391-'ZLB case'!AB390</f>
        <v>0.71941826570060408</v>
      </c>
      <c r="X30">
        <v>0</v>
      </c>
      <c r="Y30">
        <f t="shared" si="8"/>
        <v>20</v>
      </c>
    </row>
    <row r="31" spans="1:25" x14ac:dyDescent="0.3">
      <c r="A31">
        <v>1970.7499999999986</v>
      </c>
      <c r="B31">
        <v>-6.0219051200076298E-3</v>
      </c>
      <c r="E31">
        <f t="shared" si="9"/>
        <v>21</v>
      </c>
      <c r="F31">
        <v>0</v>
      </c>
      <c r="G31">
        <v>-0.16479693748264401</v>
      </c>
      <c r="I31">
        <v>0</v>
      </c>
      <c r="J31">
        <v>0</v>
      </c>
      <c r="K31">
        <v>1.5527443141778599E-2</v>
      </c>
      <c r="N31">
        <f t="shared" si="6"/>
        <v>-2.0206516237171814</v>
      </c>
      <c r="O31">
        <f t="shared" si="11"/>
        <v>-0.26526462164750936</v>
      </c>
      <c r="Q31">
        <f t="shared" si="13"/>
        <v>-0.72478847522532441</v>
      </c>
      <c r="R31">
        <f t="shared" si="7"/>
        <v>-0.29386545793922264</v>
      </c>
      <c r="S31" s="57">
        <f t="shared" si="2"/>
        <v>-0.29386545793922264</v>
      </c>
      <c r="T31">
        <f t="shared" si="14"/>
        <v>0.4562758832661995</v>
      </c>
      <c r="U31">
        <f t="shared" si="10"/>
        <v>1.5527443141778599E-2</v>
      </c>
      <c r="W31">
        <f>W30+'ZLB case'!AB392-'ZLB case'!AB391</f>
        <v>0.78780398918127847</v>
      </c>
      <c r="X31">
        <v>0</v>
      </c>
      <c r="Y31">
        <f t="shared" si="8"/>
        <v>21</v>
      </c>
    </row>
    <row r="32" spans="1:25" x14ac:dyDescent="0.3">
      <c r="A32">
        <v>1970.8333333333319</v>
      </c>
      <c r="B32">
        <v>-0.36063104729662299</v>
      </c>
      <c r="E32">
        <f t="shared" si="9"/>
        <v>22</v>
      </c>
      <c r="F32">
        <v>-0.29296772830508699</v>
      </c>
      <c r="G32">
        <v>-0.124206150565632</v>
      </c>
      <c r="I32">
        <v>-2.1330086482576002E-2</v>
      </c>
      <c r="J32">
        <v>0.16093827007658401</v>
      </c>
      <c r="K32">
        <v>8.5891849214094207E-3</v>
      </c>
      <c r="N32">
        <f t="shared" si="6"/>
        <v>-2.3136193520222683</v>
      </c>
      <c r="O32">
        <f t="shared" si="11"/>
        <v>-0.38947077221314136</v>
      </c>
      <c r="Q32">
        <f t="shared" si="13"/>
        <v>-0.74611856170790036</v>
      </c>
      <c r="R32">
        <f t="shared" si="7"/>
        <v>-0.44003344639032094</v>
      </c>
      <c r="S32" s="57">
        <f t="shared" si="2"/>
        <v>-0.44003344639032094</v>
      </c>
      <c r="T32">
        <f t="shared" si="14"/>
        <v>0.61721415334278351</v>
      </c>
      <c r="U32">
        <f t="shared" si="10"/>
        <v>8.5891849214094207E-3</v>
      </c>
      <c r="W32">
        <f>W31+'ZLB case'!AB393-'ZLB case'!AB392</f>
        <v>0.90945344454723287</v>
      </c>
      <c r="X32">
        <v>0</v>
      </c>
      <c r="Y32">
        <f t="shared" si="8"/>
        <v>22</v>
      </c>
    </row>
    <row r="33" spans="1:25" x14ac:dyDescent="0.3">
      <c r="A33">
        <v>1970.9166666666652</v>
      </c>
      <c r="B33">
        <v>-0.25628250584101803</v>
      </c>
      <c r="E33">
        <f t="shared" si="9"/>
        <v>23</v>
      </c>
      <c r="F33">
        <v>-0.34366773452329202</v>
      </c>
      <c r="G33">
        <v>-0.200377787821194</v>
      </c>
      <c r="I33">
        <v>0</v>
      </c>
      <c r="J33">
        <v>0</v>
      </c>
      <c r="K33">
        <v>0</v>
      </c>
      <c r="N33">
        <f t="shared" si="6"/>
        <v>-2.6572870865455602</v>
      </c>
      <c r="O33">
        <f t="shared" si="11"/>
        <v>-0.58984856003433539</v>
      </c>
      <c r="Q33">
        <f t="shared" si="13"/>
        <v>-0.74611856170790036</v>
      </c>
      <c r="R33">
        <f t="shared" si="7"/>
        <v>-0.62138195383848294</v>
      </c>
      <c r="S33" s="57">
        <f t="shared" si="2"/>
        <v>-0.62138195383848294</v>
      </c>
      <c r="T33">
        <f t="shared" si="14"/>
        <v>0.61721415334278351</v>
      </c>
      <c r="U33">
        <f t="shared" si="10"/>
        <v>0</v>
      </c>
      <c r="W33">
        <f>W32+'ZLB case'!AB394-'ZLB case'!AB393</f>
        <v>0.98798891654757304</v>
      </c>
      <c r="X33">
        <v>0</v>
      </c>
      <c r="Y33">
        <f t="shared" si="8"/>
        <v>23</v>
      </c>
    </row>
    <row r="34" spans="1:25" x14ac:dyDescent="0.3">
      <c r="A34">
        <v>1970.9999999999984</v>
      </c>
      <c r="B34">
        <v>-0.67009264315085004</v>
      </c>
      <c r="E34">
        <f t="shared" si="9"/>
        <v>24</v>
      </c>
      <c r="F34">
        <v>-0.89550079604702004</v>
      </c>
      <c r="G34">
        <v>-0.30930587859033398</v>
      </c>
      <c r="I34">
        <v>2.1383050463851801E-2</v>
      </c>
      <c r="J34">
        <v>-4.0421043793133403E-2</v>
      </c>
      <c r="K34">
        <v>5.0218676719284198E-2</v>
      </c>
      <c r="N34">
        <f t="shared" si="6"/>
        <v>-3.5527878825925803</v>
      </c>
      <c r="O34">
        <f t="shared" si="11"/>
        <v>-0.89915443862466937</v>
      </c>
      <c r="Q34">
        <f t="shared" si="13"/>
        <v>-0.72473551124404856</v>
      </c>
      <c r="R34">
        <f t="shared" si="7"/>
        <v>-1.0158564952296505</v>
      </c>
      <c r="S34" s="57">
        <f t="shared" si="2"/>
        <v>-1.0158564952296505</v>
      </c>
      <c r="T34">
        <f t="shared" si="14"/>
        <v>0.57679310954965013</v>
      </c>
      <c r="U34">
        <f t="shared" si="10"/>
        <v>5.0218676719284198E-2</v>
      </c>
      <c r="W34">
        <f>W33+'ZLB case'!AB395-'ZLB case'!AB394</f>
        <v>1.0435991769371777</v>
      </c>
      <c r="X34">
        <v>0</v>
      </c>
      <c r="Y34">
        <f t="shared" si="8"/>
        <v>24</v>
      </c>
    </row>
    <row r="35" spans="1:25" x14ac:dyDescent="0.3">
      <c r="A35">
        <v>1971.0833333333317</v>
      </c>
      <c r="B35">
        <v>-6.3741778353379894E-2</v>
      </c>
      <c r="E35">
        <f t="shared" si="9"/>
        <v>25</v>
      </c>
      <c r="F35">
        <v>-0.27643417093906397</v>
      </c>
      <c r="G35">
        <v>0.22555393766359599</v>
      </c>
      <c r="I35">
        <v>-0.24748939811419399</v>
      </c>
      <c r="J35">
        <v>2.13173525689105E-2</v>
      </c>
      <c r="K35">
        <v>0</v>
      </c>
      <c r="N35">
        <f t="shared" si="6"/>
        <v>-3.8292220535316441</v>
      </c>
      <c r="O35">
        <f t="shared" si="11"/>
        <v>-0.67360050096107338</v>
      </c>
      <c r="Q35">
        <f t="shared" si="13"/>
        <v>-0.97222490935824257</v>
      </c>
      <c r="R35">
        <f t="shared" si="7"/>
        <v>-1.1153130390262045</v>
      </c>
      <c r="S35" s="57">
        <f t="shared" si="2"/>
        <v>-1.1153130390262045</v>
      </c>
      <c r="T35">
        <f t="shared" si="14"/>
        <v>0.59811046211856067</v>
      </c>
      <c r="U35">
        <f t="shared" si="10"/>
        <v>0</v>
      </c>
      <c r="W35">
        <f>W34+'ZLB case'!AB396-'ZLB case'!AB395</f>
        <v>1.2341005272476608</v>
      </c>
      <c r="X35">
        <v>0</v>
      </c>
      <c r="Y35">
        <f t="shared" si="8"/>
        <v>25</v>
      </c>
    </row>
    <row r="36" spans="1:25" x14ac:dyDescent="0.3">
      <c r="A36">
        <v>1971.1666666666649</v>
      </c>
      <c r="B36">
        <v>-9.3053561524489403E-2</v>
      </c>
      <c r="E36">
        <f t="shared" si="9"/>
        <v>26</v>
      </c>
      <c r="F36">
        <v>-7.9607135337944196E-2</v>
      </c>
      <c r="G36">
        <v>-0.10976466373950999</v>
      </c>
      <c r="I36">
        <v>0</v>
      </c>
      <c r="J36">
        <v>0</v>
      </c>
      <c r="K36">
        <v>1.0041572539372301E-2</v>
      </c>
      <c r="N36">
        <f t="shared" si="6"/>
        <v>-3.9088291888695883</v>
      </c>
      <c r="O36">
        <f t="shared" si="11"/>
        <v>-0.78336516470058337</v>
      </c>
      <c r="Q36">
        <f t="shared" si="13"/>
        <v>-0.97222490935824257</v>
      </c>
      <c r="R36">
        <f t="shared" si="7"/>
        <v>-1.1784369720520225</v>
      </c>
      <c r="S36" s="57">
        <f t="shared" si="2"/>
        <v>-1.1784369720520225</v>
      </c>
      <c r="T36">
        <f t="shared" si="14"/>
        <v>0.59811046211856067</v>
      </c>
      <c r="U36">
        <f t="shared" si="10"/>
        <v>1.0041572539372301E-2</v>
      </c>
      <c r="W36">
        <f>W35+'ZLB case'!AB397-'ZLB case'!AB396</f>
        <v>1.4674018259594086</v>
      </c>
      <c r="X36">
        <v>0</v>
      </c>
      <c r="Y36">
        <f t="shared" si="8"/>
        <v>26</v>
      </c>
    </row>
    <row r="37" spans="1:25" x14ac:dyDescent="0.3">
      <c r="A37">
        <v>1971.2499999999982</v>
      </c>
      <c r="B37">
        <v>0.43662548658257999</v>
      </c>
      <c r="E37">
        <f t="shared" si="9"/>
        <v>27</v>
      </c>
      <c r="F37">
        <v>0.23746859488345201</v>
      </c>
      <c r="G37">
        <v>-0.46628041080430599</v>
      </c>
      <c r="I37">
        <v>0.20398837033026801</v>
      </c>
      <c r="J37">
        <v>-0.104650930177327</v>
      </c>
      <c r="K37">
        <v>-0.198262888927072</v>
      </c>
      <c r="N37">
        <f t="shared" si="6"/>
        <v>-3.6713605939861362</v>
      </c>
      <c r="O37">
        <f t="shared" si="11"/>
        <v>-1.2496455755048894</v>
      </c>
      <c r="Q37">
        <f t="shared" si="13"/>
        <v>-0.76823653902797462</v>
      </c>
      <c r="R37">
        <f t="shared" si="7"/>
        <v>-1.1867114539155512</v>
      </c>
      <c r="S37" s="57">
        <f t="shared" si="2"/>
        <v>-1.1867114539155512</v>
      </c>
      <c r="T37">
        <f t="shared" si="14"/>
        <v>0.49345953194123365</v>
      </c>
      <c r="U37">
        <f t="shared" si="10"/>
        <v>-0.198262888927072</v>
      </c>
      <c r="W37">
        <f>W36+'ZLB case'!AB398-'ZLB case'!AB397</f>
        <v>1.5886635288473063</v>
      </c>
      <c r="X37">
        <v>0</v>
      </c>
      <c r="Y37">
        <f t="shared" si="8"/>
        <v>27</v>
      </c>
    </row>
    <row r="38" spans="1:25" x14ac:dyDescent="0.3">
      <c r="A38">
        <v>1971.3333333333314</v>
      </c>
      <c r="B38">
        <v>7.1513790869604202E-2</v>
      </c>
      <c r="E38">
        <f t="shared" si="9"/>
        <v>28</v>
      </c>
      <c r="F38">
        <v>-0.14566553143446201</v>
      </c>
      <c r="G38">
        <v>-0.261476563151809</v>
      </c>
      <c r="I38">
        <v>-0.16704957862313199</v>
      </c>
      <c r="J38">
        <v>3.1138472872225601E-2</v>
      </c>
      <c r="K38">
        <v>0</v>
      </c>
      <c r="N38">
        <f t="shared" si="6"/>
        <v>-3.8170261254205982</v>
      </c>
      <c r="O38">
        <f t="shared" si="11"/>
        <v>-1.5111221386566984</v>
      </c>
      <c r="Q38">
        <f t="shared" si="13"/>
        <v>-0.93528611765110659</v>
      </c>
      <c r="R38">
        <f t="shared" si="7"/>
        <v>-1.3781086783186856</v>
      </c>
      <c r="S38" s="57">
        <f t="shared" si="2"/>
        <v>-1.3781086783186856</v>
      </c>
      <c r="T38">
        <f t="shared" si="14"/>
        <v>0.52459800481345931</v>
      </c>
      <c r="U38">
        <f t="shared" si="10"/>
        <v>0</v>
      </c>
      <c r="W38">
        <f>W37+'ZLB case'!AB399-'ZLB case'!AB398</f>
        <v>1.5777255549069902</v>
      </c>
      <c r="X38">
        <v>0</v>
      </c>
      <c r="Y38">
        <f t="shared" si="8"/>
        <v>28</v>
      </c>
    </row>
    <row r="39" spans="1:25" x14ac:dyDescent="0.3">
      <c r="A39">
        <v>1971.4166666666647</v>
      </c>
      <c r="B39">
        <v>0.43827684124247301</v>
      </c>
      <c r="E39">
        <f t="shared" si="9"/>
        <v>29</v>
      </c>
      <c r="F39">
        <v>-0.13548781264854101</v>
      </c>
      <c r="G39">
        <v>0.12958118205617</v>
      </c>
      <c r="I39">
        <v>0.178251600797729</v>
      </c>
      <c r="J39">
        <v>-0.18109471888992901</v>
      </c>
      <c r="K39">
        <v>-6.0005842558297703E-2</v>
      </c>
      <c r="N39">
        <f t="shared" si="6"/>
        <v>-3.952513938069139</v>
      </c>
      <c r="O39">
        <f t="shared" si="11"/>
        <v>-1.3815409566005283</v>
      </c>
      <c r="Q39">
        <f t="shared" si="13"/>
        <v>-0.75703451685337764</v>
      </c>
      <c r="R39">
        <f t="shared" si="7"/>
        <v>-1.3206603549168996</v>
      </c>
      <c r="S39" s="57">
        <f t="shared" si="2"/>
        <v>-1.3206603549168996</v>
      </c>
      <c r="T39">
        <f t="shared" si="14"/>
        <v>0.3435032859235303</v>
      </c>
      <c r="U39">
        <f t="shared" si="10"/>
        <v>-6.0005842558297703E-2</v>
      </c>
      <c r="W39">
        <f>W38+'ZLB case'!AB400-'ZLB case'!AB399</f>
        <v>1.5229313623716259</v>
      </c>
      <c r="X39">
        <v>0</v>
      </c>
      <c r="Y39">
        <f t="shared" si="8"/>
        <v>29</v>
      </c>
    </row>
    <row r="40" spans="1:25" x14ac:dyDescent="0.3">
      <c r="A40">
        <v>1971.499999999998</v>
      </c>
      <c r="B40">
        <v>-0.117753354414005</v>
      </c>
      <c r="E40">
        <f t="shared" si="9"/>
        <v>30</v>
      </c>
      <c r="F40">
        <v>-9.2660570718753402E-2</v>
      </c>
      <c r="G40">
        <v>-0.27018966437248898</v>
      </c>
      <c r="I40">
        <v>0.215276601229523</v>
      </c>
      <c r="J40">
        <v>0</v>
      </c>
      <c r="K40">
        <v>-0.19406701780909499</v>
      </c>
      <c r="N40">
        <f t="shared" si="6"/>
        <v>-4.0451745087878921</v>
      </c>
      <c r="O40">
        <f t="shared" si="11"/>
        <v>-1.6517306209730174</v>
      </c>
      <c r="Q40">
        <f t="shared" si="13"/>
        <v>-0.54175791562385467</v>
      </c>
      <c r="R40">
        <f t="shared" si="7"/>
        <v>-1.3698515662041393</v>
      </c>
      <c r="S40" s="57">
        <f t="shared" si="2"/>
        <v>-1.3698515662041393</v>
      </c>
      <c r="T40">
        <f t="shared" si="14"/>
        <v>0.3435032859235303</v>
      </c>
      <c r="U40">
        <f t="shared" si="10"/>
        <v>-0.19406701780909499</v>
      </c>
      <c r="W40">
        <f>W39+'ZLB case'!AB401-'ZLB case'!AB400</f>
        <v>1.6157099667813193</v>
      </c>
      <c r="X40">
        <v>0</v>
      </c>
      <c r="Y40">
        <f t="shared" si="8"/>
        <v>30</v>
      </c>
    </row>
    <row r="41" spans="1:25" x14ac:dyDescent="0.3">
      <c r="A41">
        <v>1971.5833333333312</v>
      </c>
      <c r="B41">
        <v>0</v>
      </c>
      <c r="E41">
        <f t="shared" si="9"/>
        <v>31</v>
      </c>
      <c r="F41">
        <v>0</v>
      </c>
      <c r="G41">
        <v>-3.0221196686353001E-2</v>
      </c>
      <c r="I41">
        <v>0</v>
      </c>
      <c r="J41">
        <v>0.10888163153097601</v>
      </c>
      <c r="K41">
        <v>-0.180404737753455</v>
      </c>
      <c r="N41">
        <f t="shared" si="6"/>
        <v>-4.0451745087878921</v>
      </c>
      <c r="O41">
        <f t="shared" si="11"/>
        <v>-1.6819518176593704</v>
      </c>
      <c r="Q41">
        <f t="shared" si="13"/>
        <v>-0.54175791562385467</v>
      </c>
      <c r="R41">
        <f t="shared" si="7"/>
        <v>-1.3799252984329236</v>
      </c>
      <c r="S41" s="57">
        <f t="shared" si="2"/>
        <v>-1.3799252984329236</v>
      </c>
      <c r="T41">
        <f t="shared" si="14"/>
        <v>0.45238491745450632</v>
      </c>
      <c r="U41">
        <f t="shared" si="10"/>
        <v>-0.180404737753455</v>
      </c>
      <c r="W41">
        <f>W40+'ZLB case'!AB402-'ZLB case'!AB401</f>
        <v>1.670268899607628</v>
      </c>
      <c r="X41">
        <v>0</v>
      </c>
      <c r="Y41">
        <f t="shared" si="8"/>
        <v>31</v>
      </c>
    </row>
    <row r="42" spans="1:25" x14ac:dyDescent="0.3">
      <c r="A42">
        <v>1971.6666666666645</v>
      </c>
      <c r="B42">
        <v>0</v>
      </c>
      <c r="E42">
        <f t="shared" si="9"/>
        <v>32</v>
      </c>
      <c r="F42">
        <v>0</v>
      </c>
      <c r="G42">
        <v>-0.138846282105655</v>
      </c>
      <c r="I42">
        <v>-8.9843263305995805E-2</v>
      </c>
      <c r="J42">
        <v>-3.3703491162676701E-2</v>
      </c>
      <c r="K42">
        <v>0</v>
      </c>
      <c r="N42">
        <f t="shared" si="6"/>
        <v>-4.0451745087878921</v>
      </c>
      <c r="O42">
        <f t="shared" si="11"/>
        <v>-1.8207980997650255</v>
      </c>
      <c r="Q42">
        <f t="shared" si="13"/>
        <v>-0.63160117892985046</v>
      </c>
      <c r="R42">
        <f t="shared" si="7"/>
        <v>-1.4561551469034739</v>
      </c>
      <c r="S42" s="57">
        <f t="shared" si="2"/>
        <v>-1.4561551469034739</v>
      </c>
      <c r="T42">
        <f t="shared" si="14"/>
        <v>0.41868142629182964</v>
      </c>
      <c r="U42">
        <f t="shared" si="10"/>
        <v>0</v>
      </c>
      <c r="W42">
        <f>W41+'ZLB case'!AB403-'ZLB case'!AB402</f>
        <v>1.8746222777396477</v>
      </c>
      <c r="X42">
        <v>0</v>
      </c>
      <c r="Y42">
        <f t="shared" si="8"/>
        <v>32</v>
      </c>
    </row>
    <row r="43" spans="1:25" x14ac:dyDescent="0.3">
      <c r="A43">
        <v>1971.7499999999977</v>
      </c>
      <c r="B43">
        <v>-0.29296772830508699</v>
      </c>
      <c r="E43">
        <f t="shared" si="9"/>
        <v>33</v>
      </c>
      <c r="F43">
        <v>0</v>
      </c>
      <c r="G43">
        <v>-5.2407515829417897E-2</v>
      </c>
      <c r="I43">
        <v>0</v>
      </c>
      <c r="J43">
        <v>0</v>
      </c>
      <c r="K43">
        <v>-2.1630553171370699E-2</v>
      </c>
      <c r="N43">
        <f t="shared" si="6"/>
        <v>-4.0451745087878921</v>
      </c>
      <c r="O43">
        <f t="shared" si="11"/>
        <v>-1.8732056155944434</v>
      </c>
      <c r="Q43">
        <f t="shared" si="13"/>
        <v>-0.63160117892985046</v>
      </c>
      <c r="R43">
        <f t="shared" si="7"/>
        <v>-1.4736243188466132</v>
      </c>
      <c r="S43" s="57">
        <f t="shared" si="2"/>
        <v>-1.4736243188466132</v>
      </c>
      <c r="T43">
        <f t="shared" si="14"/>
        <v>0.41868142629182964</v>
      </c>
      <c r="U43">
        <f t="shared" si="10"/>
        <v>-2.1630553171370699E-2</v>
      </c>
      <c r="W43">
        <f>W42+'ZLB case'!AB404-'ZLB case'!AB403</f>
        <v>2.16129893638159</v>
      </c>
      <c r="X43">
        <v>0</v>
      </c>
      <c r="Y43">
        <f t="shared" si="8"/>
        <v>33</v>
      </c>
    </row>
    <row r="44" spans="1:25" x14ac:dyDescent="0.3">
      <c r="A44">
        <v>1971.833333333331</v>
      </c>
      <c r="B44">
        <v>-0.34366773452329202</v>
      </c>
      <c r="E44">
        <f t="shared" si="9"/>
        <v>34</v>
      </c>
      <c r="F44">
        <v>0</v>
      </c>
      <c r="G44">
        <v>-6.8541069903740801E-3</v>
      </c>
      <c r="I44">
        <v>0.109078680753548</v>
      </c>
      <c r="J44">
        <v>0.34648825465550598</v>
      </c>
      <c r="K44">
        <v>-0.31719593680534702</v>
      </c>
      <c r="N44">
        <f t="shared" si="6"/>
        <v>-4.0451745087878921</v>
      </c>
      <c r="O44">
        <f t="shared" si="11"/>
        <v>-1.8800597225848175</v>
      </c>
      <c r="Q44">
        <f t="shared" si="13"/>
        <v>-0.52252249817630247</v>
      </c>
      <c r="R44">
        <f t="shared" si="7"/>
        <v>-1.4395494609255552</v>
      </c>
      <c r="S44" s="57">
        <f t="shared" si="2"/>
        <v>-1.4395494609255552</v>
      </c>
      <c r="T44">
        <f t="shared" si="14"/>
        <v>0.76516968094733562</v>
      </c>
      <c r="U44">
        <f t="shared" si="10"/>
        <v>-0.31719593680534702</v>
      </c>
      <c r="W44">
        <f>W43+'ZLB case'!AB405-'ZLB case'!AB404</f>
        <v>2.3050143523435573</v>
      </c>
      <c r="X44">
        <v>0</v>
      </c>
      <c r="Y44">
        <f t="shared" si="8"/>
        <v>34</v>
      </c>
    </row>
    <row r="45" spans="1:25" x14ac:dyDescent="0.3">
      <c r="A45">
        <v>1971.9166666666642</v>
      </c>
      <c r="B45">
        <v>-0.89550079604702004</v>
      </c>
      <c r="E45">
        <f t="shared" si="9"/>
        <v>35</v>
      </c>
      <c r="F45">
        <v>1.08994834044357E-2</v>
      </c>
      <c r="G45">
        <v>-7.8599232906756494E-2</v>
      </c>
      <c r="I45">
        <v>0</v>
      </c>
      <c r="J45">
        <v>0</v>
      </c>
      <c r="K45">
        <v>0</v>
      </c>
      <c r="N45">
        <f t="shared" si="6"/>
        <v>-4.0342750253834563</v>
      </c>
      <c r="O45">
        <f t="shared" si="11"/>
        <v>-1.9586589554915739</v>
      </c>
      <c r="Q45">
        <f t="shared" si="13"/>
        <v>-0.52252249817630247</v>
      </c>
      <c r="R45">
        <f t="shared" si="7"/>
        <v>-1.4621160440929954</v>
      </c>
      <c r="S45" s="57">
        <f t="shared" si="2"/>
        <v>-1.4621160440929954</v>
      </c>
      <c r="T45">
        <f t="shared" si="14"/>
        <v>0.76516968094733562</v>
      </c>
      <c r="U45">
        <f t="shared" si="10"/>
        <v>0</v>
      </c>
      <c r="W45">
        <f>W44+'ZLB case'!AB406-'ZLB case'!AB405</f>
        <v>2.423861049977964</v>
      </c>
      <c r="X45">
        <v>0</v>
      </c>
      <c r="Y45">
        <f t="shared" si="8"/>
        <v>35</v>
      </c>
    </row>
    <row r="46" spans="1:25" x14ac:dyDescent="0.3">
      <c r="A46">
        <v>1971.9999999999975</v>
      </c>
      <c r="B46">
        <v>-0.27643417093906397</v>
      </c>
      <c r="E46">
        <f t="shared" si="9"/>
        <v>36</v>
      </c>
      <c r="F46">
        <v>-2.2261839686201299E-2</v>
      </c>
      <c r="G46">
        <v>-1.7583812334820401E-4</v>
      </c>
      <c r="I46">
        <v>0.317517493189033</v>
      </c>
      <c r="J46">
        <v>4.9259034283272003E-2</v>
      </c>
      <c r="K46">
        <v>6.9882555581476796E-2</v>
      </c>
      <c r="N46">
        <f t="shared" si="6"/>
        <v>-4.0565368650696572</v>
      </c>
      <c r="O46">
        <f t="shared" si="11"/>
        <v>-1.958834793614922</v>
      </c>
      <c r="Q46">
        <f t="shared" si="13"/>
        <v>-0.20500500498726948</v>
      </c>
      <c r="R46">
        <f t="shared" si="7"/>
        <v>-1.3637561056331675</v>
      </c>
      <c r="S46" s="57">
        <f t="shared" si="2"/>
        <v>-1.3637561056331675</v>
      </c>
      <c r="T46">
        <f t="shared" si="14"/>
        <v>0.81442871523060767</v>
      </c>
      <c r="U46">
        <f t="shared" si="10"/>
        <v>6.9882555581476796E-2</v>
      </c>
      <c r="W46">
        <f>W45+'ZLB case'!AB407-'ZLB case'!AB406</f>
        <v>2.3407511410554518</v>
      </c>
      <c r="X46">
        <v>0</v>
      </c>
      <c r="Y46">
        <f t="shared" si="8"/>
        <v>36</v>
      </c>
    </row>
    <row r="47" spans="1:25" x14ac:dyDescent="0.3">
      <c r="A47">
        <v>1972.0833333333308</v>
      </c>
      <c r="B47">
        <v>-7.9607135337944196E-2</v>
      </c>
      <c r="E47">
        <f t="shared" si="9"/>
        <v>37</v>
      </c>
      <c r="F47">
        <v>0.262637919575893</v>
      </c>
      <c r="G47">
        <v>-0.115101947331742</v>
      </c>
      <c r="I47">
        <v>-6.6783635526222795E-2</v>
      </c>
      <c r="J47">
        <v>7.7787844009649401E-2</v>
      </c>
      <c r="K47">
        <v>0</v>
      </c>
      <c r="N47">
        <f t="shared" si="6"/>
        <v>-3.7938989454937642</v>
      </c>
      <c r="O47">
        <f t="shared" si="11"/>
        <v>-2.0739367409466638</v>
      </c>
      <c r="Q47">
        <f t="shared" si="13"/>
        <v>-0.27178864051349227</v>
      </c>
      <c r="R47">
        <f t="shared" si="7"/>
        <v>-1.3368386600605249</v>
      </c>
      <c r="S47" s="57">
        <f t="shared" si="2"/>
        <v>-1.3368386600605249</v>
      </c>
      <c r="T47">
        <f t="shared" si="14"/>
        <v>0.89221655924025711</v>
      </c>
      <c r="U47">
        <f t="shared" si="10"/>
        <v>0</v>
      </c>
      <c r="X47">
        <v>0</v>
      </c>
      <c r="Y47">
        <f t="shared" si="8"/>
        <v>37</v>
      </c>
    </row>
    <row r="48" spans="1:25" x14ac:dyDescent="0.3">
      <c r="A48">
        <v>1972.166666666664</v>
      </c>
      <c r="B48">
        <v>0.23746859488345201</v>
      </c>
      <c r="E48">
        <f t="shared" si="9"/>
        <v>38</v>
      </c>
      <c r="F48">
        <v>0.196715717100863</v>
      </c>
      <c r="G48">
        <v>-0.127072745290531</v>
      </c>
      <c r="I48">
        <v>0</v>
      </c>
      <c r="J48">
        <v>0.19273816356311399</v>
      </c>
      <c r="K48">
        <v>-0.11115572037954601</v>
      </c>
      <c r="N48">
        <f t="shared" si="6"/>
        <v>-3.5971832283929013</v>
      </c>
      <c r="O48">
        <f t="shared" si="11"/>
        <v>-2.2010094862371949</v>
      </c>
      <c r="Q48">
        <f t="shared" si="13"/>
        <v>-0.27178864051349227</v>
      </c>
      <c r="R48">
        <f t="shared" si="7"/>
        <v>-1.3136243361237476</v>
      </c>
      <c r="S48" s="57">
        <f t="shared" si="2"/>
        <v>-1.3136243361237476</v>
      </c>
      <c r="T48">
        <f t="shared" si="14"/>
        <v>1.0849547228033711</v>
      </c>
      <c r="U48">
        <f t="shared" si="10"/>
        <v>-0.11115572037954601</v>
      </c>
      <c r="X48">
        <v>0</v>
      </c>
      <c r="Y48">
        <f t="shared" si="8"/>
        <v>38</v>
      </c>
    </row>
    <row r="49" spans="1:25" x14ac:dyDescent="0.3">
      <c r="A49">
        <v>1972.2499999999973</v>
      </c>
      <c r="B49">
        <v>-0.14566553143446201</v>
      </c>
      <c r="E49">
        <f t="shared" si="9"/>
        <v>39</v>
      </c>
      <c r="F49">
        <v>3.9973692447378598E-2</v>
      </c>
      <c r="G49">
        <v>-0.15030621741518799</v>
      </c>
      <c r="I49">
        <v>-1.8487161317627801E-2</v>
      </c>
      <c r="J49">
        <v>0</v>
      </c>
      <c r="K49">
        <v>0.15210393344378401</v>
      </c>
      <c r="N49">
        <f t="shared" si="6"/>
        <v>-3.5572095359455225</v>
      </c>
      <c r="O49">
        <f t="shared" si="11"/>
        <v>-2.3513157036523831</v>
      </c>
      <c r="Q49">
        <f t="shared" si="13"/>
        <v>-0.29027580183112006</v>
      </c>
      <c r="R49">
        <f t="shared" si="7"/>
        <v>-1.3565642315522266</v>
      </c>
      <c r="S49" s="57">
        <f t="shared" si="2"/>
        <v>-1.3565642315522266</v>
      </c>
      <c r="T49">
        <f t="shared" si="14"/>
        <v>1.0849547228033711</v>
      </c>
      <c r="U49">
        <f t="shared" si="10"/>
        <v>0.15210393344378401</v>
      </c>
      <c r="X49">
        <v>0</v>
      </c>
      <c r="Y49">
        <f t="shared" si="8"/>
        <v>39</v>
      </c>
    </row>
    <row r="50" spans="1:25" x14ac:dyDescent="0.3">
      <c r="A50">
        <v>1972.3333333333305</v>
      </c>
      <c r="B50">
        <v>-0.13548781264854101</v>
      </c>
      <c r="E50">
        <f t="shared" si="9"/>
        <v>40</v>
      </c>
      <c r="F50">
        <v>-9.5868322931270594E-2</v>
      </c>
      <c r="G50">
        <v>-0.253901959023908</v>
      </c>
      <c r="I50">
        <v>-0.55535912344993499</v>
      </c>
      <c r="J50">
        <v>-4.71484264728321E-2</v>
      </c>
      <c r="K50">
        <v>0</v>
      </c>
      <c r="N50">
        <f t="shared" si="6"/>
        <v>-3.6530778588767929</v>
      </c>
      <c r="O50">
        <f t="shared" si="11"/>
        <v>-2.6052176626762913</v>
      </c>
      <c r="Q50">
        <f t="shared" si="13"/>
        <v>-0.84563492528105511</v>
      </c>
      <c r="R50">
        <f t="shared" si="7"/>
        <v>-1.6582740333539312</v>
      </c>
      <c r="S50" s="57">
        <f t="shared" si="2"/>
        <v>-1.6582740333539312</v>
      </c>
      <c r="T50">
        <f t="shared" si="14"/>
        <v>1.037806296330539</v>
      </c>
      <c r="U50">
        <f t="shared" si="10"/>
        <v>0</v>
      </c>
      <c r="X50">
        <v>0</v>
      </c>
      <c r="Y50">
        <f t="shared" si="8"/>
        <v>40</v>
      </c>
    </row>
    <row r="51" spans="1:25" x14ac:dyDescent="0.3">
      <c r="A51">
        <v>1972.4166666666638</v>
      </c>
      <c r="B51">
        <v>-9.2660570718753402E-2</v>
      </c>
      <c r="E51">
        <f t="shared" si="9"/>
        <v>41</v>
      </c>
      <c r="F51">
        <v>0.27946182707158002</v>
      </c>
      <c r="G51">
        <v>-9.3288541689562604E-2</v>
      </c>
      <c r="I51">
        <v>-0.16160551073596499</v>
      </c>
      <c r="J51">
        <v>-0.12971817987950299</v>
      </c>
      <c r="K51">
        <v>0.30417654963177498</v>
      </c>
      <c r="N51">
        <f t="shared" si="6"/>
        <v>-3.3736160318052129</v>
      </c>
      <c r="O51">
        <f t="shared" si="11"/>
        <v>-2.6985062043658541</v>
      </c>
      <c r="Q51">
        <f t="shared" si="13"/>
        <v>-1.0072404360170202</v>
      </c>
      <c r="R51">
        <f t="shared" si="7"/>
        <v>-1.6500847751385803</v>
      </c>
      <c r="S51" s="57">
        <f t="shared" si="2"/>
        <v>-1.6500847751385803</v>
      </c>
      <c r="T51">
        <f t="shared" si="14"/>
        <v>0.90808811645103604</v>
      </c>
      <c r="U51">
        <f t="shared" si="10"/>
        <v>0.30417654963177498</v>
      </c>
      <c r="X51">
        <v>0</v>
      </c>
      <c r="Y51">
        <f t="shared" si="8"/>
        <v>41</v>
      </c>
    </row>
    <row r="52" spans="1:25" x14ac:dyDescent="0.3">
      <c r="A52">
        <v>1972.499999999997</v>
      </c>
      <c r="B52">
        <v>0</v>
      </c>
      <c r="E52">
        <f t="shared" si="9"/>
        <v>42</v>
      </c>
      <c r="F52">
        <v>0.35692828057118198</v>
      </c>
      <c r="G52">
        <v>-9.2914348756829496E-2</v>
      </c>
      <c r="I52">
        <v>0</v>
      </c>
      <c r="J52">
        <v>0</v>
      </c>
      <c r="K52">
        <v>0.15705458550637</v>
      </c>
      <c r="N52">
        <f t="shared" si="6"/>
        <v>-3.0166877512340307</v>
      </c>
      <c r="O52">
        <f t="shared" si="11"/>
        <v>-2.7914205531226837</v>
      </c>
      <c r="Q52">
        <f t="shared" si="13"/>
        <v>-1.0072404360170202</v>
      </c>
      <c r="R52">
        <f t="shared" si="7"/>
        <v>-1.5620801312004629</v>
      </c>
      <c r="S52" s="57">
        <f t="shared" si="2"/>
        <v>-1.5620801312004629</v>
      </c>
      <c r="T52">
        <f t="shared" si="14"/>
        <v>0.90808811645103604</v>
      </c>
      <c r="U52">
        <f t="shared" si="10"/>
        <v>0.15705458550637</v>
      </c>
      <c r="X52">
        <v>0</v>
      </c>
      <c r="Y52">
        <f t="shared" si="8"/>
        <v>42</v>
      </c>
    </row>
    <row r="53" spans="1:25" x14ac:dyDescent="0.3">
      <c r="A53">
        <v>1972.5833333333303</v>
      </c>
      <c r="B53">
        <v>0</v>
      </c>
      <c r="E53">
        <f t="shared" si="9"/>
        <v>43</v>
      </c>
      <c r="F53">
        <v>8.5972976785124403E-2</v>
      </c>
      <c r="G53">
        <v>-0.17873009427269401</v>
      </c>
      <c r="I53">
        <v>-0.138385054131758</v>
      </c>
      <c r="J53">
        <v>0.25681207500838998</v>
      </c>
      <c r="K53">
        <v>0</v>
      </c>
      <c r="N53">
        <f t="shared" si="6"/>
        <v>-2.9307147744489064</v>
      </c>
      <c r="O53">
        <f t="shared" si="11"/>
        <v>-2.9701506473953776</v>
      </c>
      <c r="Q53">
        <f t="shared" si="13"/>
        <v>-1.1456254901487781</v>
      </c>
      <c r="R53">
        <f t="shared" si="7"/>
        <v>-1.6391275217402388</v>
      </c>
      <c r="S53" s="57">
        <f t="shared" si="2"/>
        <v>-1.6391275217402388</v>
      </c>
      <c r="T53">
        <f t="shared" si="14"/>
        <v>1.1649001914594259</v>
      </c>
      <c r="U53">
        <f t="shared" si="10"/>
        <v>0</v>
      </c>
      <c r="X53">
        <v>0</v>
      </c>
      <c r="Y53">
        <f t="shared" si="8"/>
        <v>43</v>
      </c>
    </row>
    <row r="54" spans="1:25" x14ac:dyDescent="0.3">
      <c r="A54">
        <v>1972.6666666666636</v>
      </c>
      <c r="B54">
        <v>0</v>
      </c>
      <c r="E54">
        <f t="shared" si="9"/>
        <v>44</v>
      </c>
      <c r="F54">
        <v>0.23528735150597399</v>
      </c>
      <c r="G54">
        <v>-0.27144133073742699</v>
      </c>
      <c r="I54">
        <v>0.21403857420366601</v>
      </c>
      <c r="J54">
        <v>0.34234208469118999</v>
      </c>
      <c r="K54">
        <v>0.33018541420493103</v>
      </c>
      <c r="N54">
        <f t="shared" si="6"/>
        <v>-2.6954274229429322</v>
      </c>
      <c r="O54">
        <f t="shared" si="11"/>
        <v>-3.2415919781328046</v>
      </c>
      <c r="Q54">
        <f t="shared" si="13"/>
        <v>-0.93158691594511212</v>
      </c>
      <c r="R54">
        <f t="shared" si="7"/>
        <v>-1.5798326567495011</v>
      </c>
      <c r="S54" s="57">
        <f t="shared" si="2"/>
        <v>-1.5798326567495011</v>
      </c>
      <c r="T54">
        <f t="shared" si="14"/>
        <v>1.5072422761506159</v>
      </c>
      <c r="U54">
        <f t="shared" si="10"/>
        <v>0.33018541420493103</v>
      </c>
      <c r="X54">
        <v>0</v>
      </c>
      <c r="Y54">
        <f t="shared" si="8"/>
        <v>44</v>
      </c>
    </row>
    <row r="55" spans="1:25" x14ac:dyDescent="0.3">
      <c r="A55">
        <v>1972.7499999999968</v>
      </c>
      <c r="B55">
        <v>0</v>
      </c>
      <c r="E55">
        <f t="shared" si="9"/>
        <v>45</v>
      </c>
      <c r="F55">
        <v>-0.60453593817087903</v>
      </c>
      <c r="G55">
        <v>-1.81982834681099E-3</v>
      </c>
      <c r="I55">
        <v>0</v>
      </c>
      <c r="J55">
        <v>0</v>
      </c>
      <c r="K55">
        <v>0.14030102379339701</v>
      </c>
      <c r="N55">
        <f t="shared" si="6"/>
        <v>-3.2999633611138113</v>
      </c>
      <c r="O55">
        <f t="shared" si="11"/>
        <v>-3.2434118064796156</v>
      </c>
      <c r="Q55">
        <f t="shared" si="13"/>
        <v>-0.93158691594511212</v>
      </c>
      <c r="R55">
        <f t="shared" si="7"/>
        <v>-1.7819512455887312</v>
      </c>
      <c r="S55" s="57">
        <f t="shared" si="2"/>
        <v>-1.7819512455887312</v>
      </c>
      <c r="T55">
        <f t="shared" si="14"/>
        <v>1.5072422761506159</v>
      </c>
      <c r="U55">
        <f t="shared" si="10"/>
        <v>0.14030102379339701</v>
      </c>
      <c r="X55">
        <v>0</v>
      </c>
      <c r="Y55">
        <f t="shared" si="8"/>
        <v>45</v>
      </c>
    </row>
    <row r="56" spans="1:25" x14ac:dyDescent="0.3">
      <c r="A56">
        <v>1972.8333333333301</v>
      </c>
      <c r="B56">
        <v>1.08994834044357E-2</v>
      </c>
      <c r="E56">
        <f t="shared" si="9"/>
        <v>46</v>
      </c>
      <c r="F56">
        <v>-0.86342148792395601</v>
      </c>
      <c r="G56">
        <v>5.1543749116314701E-2</v>
      </c>
      <c r="I56">
        <v>-0.133885132407839</v>
      </c>
      <c r="J56">
        <v>0.33401870513378301</v>
      </c>
      <c r="K56">
        <v>0</v>
      </c>
      <c r="N56">
        <f t="shared" si="6"/>
        <v>-4.163384849037767</v>
      </c>
      <c r="O56">
        <f t="shared" si="11"/>
        <v>-3.1918680573633007</v>
      </c>
      <c r="Q56">
        <f t="shared" si="13"/>
        <v>-1.0654720483529512</v>
      </c>
      <c r="R56">
        <f t="shared" si="7"/>
        <v>-2.0972055359938913</v>
      </c>
      <c r="S56" s="57">
        <f t="shared" si="2"/>
        <v>-2.0972055359938913</v>
      </c>
      <c r="T56">
        <f t="shared" si="14"/>
        <v>1.841260981284399</v>
      </c>
      <c r="X56">
        <v>0</v>
      </c>
      <c r="Y56">
        <f t="shared" si="8"/>
        <v>46</v>
      </c>
    </row>
    <row r="57" spans="1:25" x14ac:dyDescent="0.3">
      <c r="A57">
        <v>1972.9166666666633</v>
      </c>
      <c r="B57">
        <v>-2.2261839686201299E-2</v>
      </c>
      <c r="E57">
        <f t="shared" si="9"/>
        <v>47</v>
      </c>
      <c r="G57">
        <v>-3.6438085819916401E-2</v>
      </c>
      <c r="I57">
        <v>0</v>
      </c>
      <c r="J57">
        <v>0</v>
      </c>
      <c r="O57">
        <f t="shared" si="11"/>
        <v>-3.2283061431832172</v>
      </c>
      <c r="Q57">
        <f t="shared" si="13"/>
        <v>-1.0654720483529512</v>
      </c>
      <c r="R57">
        <f t="shared" si="7"/>
        <v>-2.1154245789038493</v>
      </c>
      <c r="S57" s="57">
        <f t="shared" si="2"/>
        <v>-2.1154245789038493</v>
      </c>
      <c r="T57">
        <f t="shared" si="14"/>
        <v>1.841260981284399</v>
      </c>
      <c r="X57">
        <v>0</v>
      </c>
      <c r="Y57">
        <f t="shared" si="8"/>
        <v>47</v>
      </c>
    </row>
    <row r="58" spans="1:25" x14ac:dyDescent="0.3">
      <c r="A58">
        <v>1972.9999999999966</v>
      </c>
      <c r="B58">
        <v>0.262637919575893</v>
      </c>
      <c r="E58">
        <f t="shared" si="9"/>
        <v>48</v>
      </c>
      <c r="G58">
        <v>-6.8724748065324207E-2</v>
      </c>
      <c r="I58">
        <v>6.4138598122173998E-2</v>
      </c>
      <c r="J58">
        <v>8.3809166259218498E-2</v>
      </c>
      <c r="O58">
        <f t="shared" si="11"/>
        <v>-3.2970308912485415</v>
      </c>
      <c r="Q58">
        <f t="shared" si="13"/>
        <v>-1.0013334502307771</v>
      </c>
      <c r="R58">
        <f t="shared" si="7"/>
        <v>-2.1177176538754243</v>
      </c>
      <c r="S58" s="57">
        <f t="shared" si="2"/>
        <v>-2.1177176538754243</v>
      </c>
      <c r="T58">
        <f t="shared" si="14"/>
        <v>1.9250701475436174</v>
      </c>
      <c r="X58">
        <v>0</v>
      </c>
      <c r="Y58">
        <f t="shared" si="8"/>
        <v>48</v>
      </c>
    </row>
    <row r="59" spans="1:25" x14ac:dyDescent="0.3">
      <c r="A59">
        <v>1973.0833333333298</v>
      </c>
      <c r="B59">
        <v>0.196715717100863</v>
      </c>
      <c r="E59">
        <f t="shared" si="9"/>
        <v>49</v>
      </c>
      <c r="I59">
        <v>0.188083328865389</v>
      </c>
      <c r="J59">
        <v>0.44094087566706602</v>
      </c>
    </row>
    <row r="60" spans="1:25" x14ac:dyDescent="0.3">
      <c r="A60">
        <v>1973.1666666666631</v>
      </c>
      <c r="B60">
        <v>3.9973692447378598E-2</v>
      </c>
      <c r="E60">
        <f t="shared" si="9"/>
        <v>50</v>
      </c>
      <c r="I60">
        <v>0</v>
      </c>
      <c r="J60">
        <v>7.0953777763244505E-2</v>
      </c>
    </row>
    <row r="61" spans="1:25" x14ac:dyDescent="0.3">
      <c r="A61">
        <v>1973.2499999999964</v>
      </c>
      <c r="B61">
        <v>-9.5868322931270594E-2</v>
      </c>
      <c r="E61">
        <f t="shared" si="9"/>
        <v>51</v>
      </c>
      <c r="J61">
        <v>0</v>
      </c>
    </row>
    <row r="62" spans="1:25" x14ac:dyDescent="0.3">
      <c r="A62">
        <v>1973.3333333333296</v>
      </c>
      <c r="B62">
        <v>0.27946182707158002</v>
      </c>
      <c r="E62">
        <f t="shared" si="9"/>
        <v>52</v>
      </c>
      <c r="J62">
        <v>0.61426415017838698</v>
      </c>
    </row>
    <row r="63" spans="1:25" x14ac:dyDescent="0.3">
      <c r="A63">
        <v>1973.4166666666629</v>
      </c>
      <c r="B63">
        <v>0.35692828057118198</v>
      </c>
      <c r="E63">
        <f t="shared" si="9"/>
        <v>53</v>
      </c>
      <c r="J63">
        <v>-0.21059166184004299</v>
      </c>
    </row>
    <row r="64" spans="1:25" x14ac:dyDescent="0.3">
      <c r="A64">
        <v>1973.4999999999961</v>
      </c>
      <c r="B64">
        <v>8.5972976785124403E-2</v>
      </c>
      <c r="E64">
        <f t="shared" si="9"/>
        <v>54</v>
      </c>
    </row>
    <row r="65" spans="1:2" x14ac:dyDescent="0.3">
      <c r="A65">
        <v>1973.5833333333294</v>
      </c>
      <c r="B65">
        <v>0.23528735150597399</v>
      </c>
    </row>
    <row r="66" spans="1:2" x14ac:dyDescent="0.3">
      <c r="A66">
        <v>1973.6666666666626</v>
      </c>
      <c r="B66">
        <v>-0.60453593817087903</v>
      </c>
    </row>
    <row r="67" spans="1:2" x14ac:dyDescent="0.3">
      <c r="A67">
        <v>1973.7499999999959</v>
      </c>
      <c r="B67">
        <v>-0.86342148792395601</v>
      </c>
    </row>
    <row r="68" spans="1:2" x14ac:dyDescent="0.3">
      <c r="A68">
        <v>1973.8333333333292</v>
      </c>
      <c r="B68">
        <v>-0.11758482274055</v>
      </c>
    </row>
    <row r="69" spans="1:2" x14ac:dyDescent="0.3">
      <c r="A69">
        <v>1973.9166666666624</v>
      </c>
      <c r="B69">
        <v>-0.19249553655051599</v>
      </c>
    </row>
    <row r="70" spans="1:2" x14ac:dyDescent="0.3">
      <c r="A70">
        <v>1973.9999999999957</v>
      </c>
      <c r="B70">
        <v>-0.19875906872187199</v>
      </c>
    </row>
    <row r="71" spans="1:2" x14ac:dyDescent="0.3">
      <c r="A71">
        <v>1974.0833333333289</v>
      </c>
      <c r="B71">
        <v>0.212706913054584</v>
      </c>
    </row>
    <row r="72" spans="1:2" x14ac:dyDescent="0.3">
      <c r="A72">
        <v>1974.1666666666622</v>
      </c>
      <c r="B72">
        <v>0.770194606027924</v>
      </c>
    </row>
    <row r="73" spans="1:2" x14ac:dyDescent="0.3">
      <c r="A73">
        <v>1974.2499999999955</v>
      </c>
      <c r="B73">
        <v>0.39214074872029597</v>
      </c>
    </row>
    <row r="74" spans="1:2" x14ac:dyDescent="0.3">
      <c r="A74">
        <v>1974.3333333333287</v>
      </c>
      <c r="B74">
        <v>0.34947063349413598</v>
      </c>
    </row>
    <row r="75" spans="1:2" x14ac:dyDescent="0.3">
      <c r="A75">
        <v>1974.416666666662</v>
      </c>
      <c r="B75">
        <v>0.241283407971432</v>
      </c>
    </row>
    <row r="76" spans="1:2" x14ac:dyDescent="0.3">
      <c r="A76">
        <v>1974.4999999999952</v>
      </c>
      <c r="B76">
        <v>-0.13950092428390101</v>
      </c>
    </row>
    <row r="77" spans="1:2" x14ac:dyDescent="0.3">
      <c r="A77">
        <v>1974.5833333333285</v>
      </c>
      <c r="B77">
        <v>-3.6659304068447397E-2</v>
      </c>
    </row>
    <row r="78" spans="1:2" x14ac:dyDescent="0.3">
      <c r="A78">
        <v>1974.6666666666617</v>
      </c>
      <c r="B78">
        <v>-0.42704065772553201</v>
      </c>
    </row>
    <row r="79" spans="1:2" x14ac:dyDescent="0.3">
      <c r="A79">
        <v>1974.749999999995</v>
      </c>
      <c r="B79">
        <v>-0.302811325496677</v>
      </c>
    </row>
    <row r="80" spans="1:2" x14ac:dyDescent="0.3">
      <c r="A80">
        <v>1974.8333333333283</v>
      </c>
      <c r="B80">
        <v>0.29243979726387598</v>
      </c>
    </row>
    <row r="81" spans="1:2" x14ac:dyDescent="0.3">
      <c r="A81">
        <v>1974.9166666666615</v>
      </c>
      <c r="B81">
        <v>-0.23374685383195001</v>
      </c>
    </row>
    <row r="82" spans="1:2" x14ac:dyDescent="0.3">
      <c r="A82">
        <v>1974.9999999999948</v>
      </c>
      <c r="B82">
        <v>-0.34567436214422698</v>
      </c>
    </row>
    <row r="83" spans="1:2" x14ac:dyDescent="0.3">
      <c r="A83">
        <v>1975.083333333328</v>
      </c>
      <c r="B83">
        <v>0.26988338458636602</v>
      </c>
    </row>
    <row r="84" spans="1:2" x14ac:dyDescent="0.3">
      <c r="A84">
        <v>1975.1666666666613</v>
      </c>
      <c r="B84">
        <v>-0.40833157896008299</v>
      </c>
    </row>
    <row r="85" spans="1:2" x14ac:dyDescent="0.3">
      <c r="A85">
        <v>1975.2499999999945</v>
      </c>
      <c r="B85">
        <v>-0.58286072543936296</v>
      </c>
    </row>
    <row r="86" spans="1:2" x14ac:dyDescent="0.3">
      <c r="A86">
        <v>1975.3333333333278</v>
      </c>
      <c r="B86">
        <v>0.134867186391952</v>
      </c>
    </row>
    <row r="87" spans="1:2" x14ac:dyDescent="0.3">
      <c r="A87">
        <v>1975.4166666666611</v>
      </c>
      <c r="B87">
        <v>0.18252814464210601</v>
      </c>
    </row>
    <row r="88" spans="1:2" x14ac:dyDescent="0.3">
      <c r="A88">
        <v>1975.4999999999943</v>
      </c>
      <c r="B88">
        <v>3.9482653645580998E-2</v>
      </c>
    </row>
    <row r="89" spans="1:2" x14ac:dyDescent="0.3">
      <c r="A89">
        <v>1975.5833333333276</v>
      </c>
      <c r="B89">
        <v>-0.16479693748264401</v>
      </c>
    </row>
    <row r="90" spans="1:2" x14ac:dyDescent="0.3">
      <c r="A90">
        <v>1975.6666666666608</v>
      </c>
      <c r="B90">
        <v>-0.124206150565632</v>
      </c>
    </row>
    <row r="91" spans="1:2" x14ac:dyDescent="0.3">
      <c r="A91">
        <v>1975.7499999999941</v>
      </c>
      <c r="B91">
        <v>-0.200377787821194</v>
      </c>
    </row>
    <row r="92" spans="1:2" x14ac:dyDescent="0.3">
      <c r="A92">
        <v>1975.8333333333273</v>
      </c>
      <c r="B92">
        <v>-0.30930587859033398</v>
      </c>
    </row>
    <row r="93" spans="1:2" x14ac:dyDescent="0.3">
      <c r="A93">
        <v>1975.9166666666606</v>
      </c>
      <c r="B93">
        <v>0.22555393766359599</v>
      </c>
    </row>
    <row r="94" spans="1:2" x14ac:dyDescent="0.3">
      <c r="A94">
        <v>1975.9999999999939</v>
      </c>
      <c r="B94">
        <v>-0.10976466373950999</v>
      </c>
    </row>
    <row r="95" spans="1:2" x14ac:dyDescent="0.3">
      <c r="A95">
        <v>1976.0833333333271</v>
      </c>
      <c r="B95">
        <v>-0.46628041080430599</v>
      </c>
    </row>
    <row r="96" spans="1:2" x14ac:dyDescent="0.3">
      <c r="A96">
        <v>1976.1666666666604</v>
      </c>
      <c r="B96">
        <v>-0.261476563151809</v>
      </c>
    </row>
    <row r="97" spans="1:2" x14ac:dyDescent="0.3">
      <c r="A97">
        <v>1976.2499999999936</v>
      </c>
      <c r="B97">
        <v>0.12958118205617</v>
      </c>
    </row>
    <row r="98" spans="1:2" x14ac:dyDescent="0.3">
      <c r="A98">
        <v>1976.3333333333269</v>
      </c>
      <c r="B98">
        <v>-0.27018966437248898</v>
      </c>
    </row>
    <row r="99" spans="1:2" x14ac:dyDescent="0.3">
      <c r="A99">
        <v>1976.4166666666601</v>
      </c>
      <c r="B99">
        <v>-3.0221196686353001E-2</v>
      </c>
    </row>
    <row r="100" spans="1:2" x14ac:dyDescent="0.3">
      <c r="A100">
        <v>1976.4999999999934</v>
      </c>
      <c r="B100">
        <v>-0.138846282105655</v>
      </c>
    </row>
    <row r="101" spans="1:2" x14ac:dyDescent="0.3">
      <c r="A101">
        <v>1976.5833333333267</v>
      </c>
      <c r="B101">
        <v>-5.2407515829417897E-2</v>
      </c>
    </row>
    <row r="102" spans="1:2" x14ac:dyDescent="0.3">
      <c r="A102">
        <v>1976.6666666666599</v>
      </c>
      <c r="B102">
        <v>-6.8541069903740801E-3</v>
      </c>
    </row>
    <row r="103" spans="1:2" x14ac:dyDescent="0.3">
      <c r="A103">
        <v>1976.7499999999932</v>
      </c>
      <c r="B103">
        <v>-7.8599232906756494E-2</v>
      </c>
    </row>
    <row r="104" spans="1:2" x14ac:dyDescent="0.3">
      <c r="A104">
        <v>1976.8333333333264</v>
      </c>
      <c r="B104">
        <v>-1.7583812334820401E-4</v>
      </c>
    </row>
    <row r="105" spans="1:2" x14ac:dyDescent="0.3">
      <c r="A105">
        <v>1976.9166666666597</v>
      </c>
      <c r="B105">
        <v>-0.115101947331742</v>
      </c>
    </row>
    <row r="106" spans="1:2" x14ac:dyDescent="0.3">
      <c r="A106">
        <v>1976.999999999993</v>
      </c>
      <c r="B106">
        <v>-0.127072745290531</v>
      </c>
    </row>
    <row r="107" spans="1:2" x14ac:dyDescent="0.3">
      <c r="A107">
        <v>1977.0833333333262</v>
      </c>
      <c r="B107">
        <v>-0.15030621741518799</v>
      </c>
    </row>
    <row r="108" spans="1:2" x14ac:dyDescent="0.3">
      <c r="A108">
        <v>1977.1666666666595</v>
      </c>
      <c r="B108">
        <v>-0.253901959023908</v>
      </c>
    </row>
    <row r="109" spans="1:2" x14ac:dyDescent="0.3">
      <c r="A109">
        <v>1977.2499999999927</v>
      </c>
      <c r="B109">
        <v>-9.3288541689562604E-2</v>
      </c>
    </row>
    <row r="110" spans="1:2" x14ac:dyDescent="0.3">
      <c r="A110">
        <v>1977.333333333326</v>
      </c>
      <c r="B110">
        <v>-9.2914348756829496E-2</v>
      </c>
    </row>
    <row r="111" spans="1:2" x14ac:dyDescent="0.3">
      <c r="A111">
        <v>1977.4166666666592</v>
      </c>
      <c r="B111">
        <v>-0.17873009427269401</v>
      </c>
    </row>
    <row r="112" spans="1:2" x14ac:dyDescent="0.3">
      <c r="A112">
        <v>1977.4999999999925</v>
      </c>
      <c r="B112">
        <v>-0.27144133073742699</v>
      </c>
    </row>
    <row r="113" spans="1:2" x14ac:dyDescent="0.3">
      <c r="A113">
        <v>1977.5833333333258</v>
      </c>
      <c r="B113">
        <v>-1.81982834681099E-3</v>
      </c>
    </row>
    <row r="114" spans="1:2" x14ac:dyDescent="0.3">
      <c r="A114">
        <v>1977.666666666659</v>
      </c>
      <c r="B114">
        <v>5.1543749116314701E-2</v>
      </c>
    </row>
    <row r="115" spans="1:2" x14ac:dyDescent="0.3">
      <c r="A115">
        <v>1977.7499999999923</v>
      </c>
      <c r="B115">
        <v>-3.6438085819916401E-2</v>
      </c>
    </row>
    <row r="116" spans="1:2" x14ac:dyDescent="0.3">
      <c r="A116">
        <v>1977.8333333333255</v>
      </c>
      <c r="B116">
        <v>-6.8724748065324207E-2</v>
      </c>
    </row>
    <row r="117" spans="1:2" x14ac:dyDescent="0.3">
      <c r="A117">
        <v>1977.9166666666588</v>
      </c>
      <c r="B117">
        <v>-0.11843911516218</v>
      </c>
    </row>
    <row r="118" spans="1:2" x14ac:dyDescent="0.3">
      <c r="A118">
        <v>1977.999999999992</v>
      </c>
      <c r="B118">
        <v>-0.21608825130950801</v>
      </c>
    </row>
    <row r="119" spans="1:2" x14ac:dyDescent="0.3">
      <c r="A119">
        <v>1978.0833333333253</v>
      </c>
      <c r="B119">
        <v>5.29469496371575E-2</v>
      </c>
    </row>
    <row r="120" spans="1:2" x14ac:dyDescent="0.3">
      <c r="A120">
        <v>1978.1666666666586</v>
      </c>
      <c r="B120">
        <v>-4.6528628740538603E-3</v>
      </c>
    </row>
    <row r="121" spans="1:2" x14ac:dyDescent="0.3">
      <c r="A121">
        <v>1978.2499999999918</v>
      </c>
      <c r="B121">
        <v>-9.9146861395045999E-2</v>
      </c>
    </row>
    <row r="122" spans="1:2" x14ac:dyDescent="0.3">
      <c r="A122">
        <v>1978.3333333333251</v>
      </c>
      <c r="B122">
        <v>-0.23678895054659799</v>
      </c>
    </row>
    <row r="123" spans="1:2" x14ac:dyDescent="0.3">
      <c r="A123">
        <v>1978.4166666666583</v>
      </c>
      <c r="B123">
        <v>0.19166484612642101</v>
      </c>
    </row>
    <row r="124" spans="1:2" x14ac:dyDescent="0.3">
      <c r="A124">
        <v>1978.4999999999916</v>
      </c>
      <c r="B124">
        <v>-0.15353847460674599</v>
      </c>
    </row>
    <row r="125" spans="1:2" x14ac:dyDescent="0.3">
      <c r="A125">
        <v>1978.5833333333248</v>
      </c>
      <c r="B125">
        <v>-9.3725490089500305E-2</v>
      </c>
    </row>
    <row r="126" spans="1:2" x14ac:dyDescent="0.3">
      <c r="A126">
        <v>1978.6666666666581</v>
      </c>
      <c r="B126">
        <v>-0.17579941359582099</v>
      </c>
    </row>
    <row r="127" spans="1:2" x14ac:dyDescent="0.3">
      <c r="A127">
        <v>1978.7499999999914</v>
      </c>
      <c r="B127">
        <v>0.12520746813231501</v>
      </c>
    </row>
    <row r="128" spans="1:2" x14ac:dyDescent="0.3">
      <c r="A128">
        <v>1978.8333333333246</v>
      </c>
      <c r="B128">
        <v>0.14241194076225999</v>
      </c>
    </row>
    <row r="129" spans="1:2" x14ac:dyDescent="0.3">
      <c r="A129">
        <v>1978.9166666666579</v>
      </c>
      <c r="B129">
        <v>-6.8857670868193693E-2</v>
      </c>
    </row>
    <row r="130" spans="1:2" x14ac:dyDescent="0.3">
      <c r="A130">
        <v>1978.9999999999911</v>
      </c>
      <c r="B130">
        <v>0</v>
      </c>
    </row>
    <row r="131" spans="1:2" x14ac:dyDescent="0.3">
      <c r="A131">
        <v>1979.0833333333244</v>
      </c>
      <c r="B131">
        <v>-0.19720102702296</v>
      </c>
    </row>
    <row r="132" spans="1:2" x14ac:dyDescent="0.3">
      <c r="A132">
        <v>1979.1666666666576</v>
      </c>
      <c r="B132">
        <v>7.1891346022195102E-2</v>
      </c>
    </row>
    <row r="133" spans="1:2" x14ac:dyDescent="0.3">
      <c r="A133">
        <v>1979.2499999999909</v>
      </c>
      <c r="B133">
        <v>-9.8781404836931402E-2</v>
      </c>
    </row>
    <row r="134" spans="1:2" x14ac:dyDescent="0.3">
      <c r="A134">
        <v>1979.3333333333242</v>
      </c>
      <c r="B134">
        <v>6.20955012586396E-2</v>
      </c>
    </row>
    <row r="135" spans="1:2" x14ac:dyDescent="0.3">
      <c r="A135">
        <v>1979.4166666666574</v>
      </c>
      <c r="B135">
        <v>0</v>
      </c>
    </row>
    <row r="136" spans="1:2" x14ac:dyDescent="0.3">
      <c r="A136">
        <v>1979.4999999999907</v>
      </c>
      <c r="B136">
        <v>0.709816485497476</v>
      </c>
    </row>
    <row r="137" spans="1:2" x14ac:dyDescent="0.3">
      <c r="A137">
        <v>1979.5833333333239</v>
      </c>
      <c r="B137">
        <v>0.36693784354183701</v>
      </c>
    </row>
    <row r="138" spans="1:2" x14ac:dyDescent="0.3">
      <c r="A138">
        <v>1979.6666666666572</v>
      </c>
      <c r="B138">
        <v>-0.14829690963638301</v>
      </c>
    </row>
    <row r="139" spans="1:2" x14ac:dyDescent="0.3">
      <c r="A139">
        <v>1979.7499999999905</v>
      </c>
      <c r="B139">
        <v>0</v>
      </c>
    </row>
    <row r="140" spans="1:2" x14ac:dyDescent="0.3">
      <c r="A140">
        <v>1979.8333333333237</v>
      </c>
      <c r="B140">
        <v>0.104340924152063</v>
      </c>
    </row>
    <row r="141" spans="1:2" x14ac:dyDescent="0.3">
      <c r="A141">
        <v>1979.916666666657</v>
      </c>
      <c r="B141">
        <v>0</v>
      </c>
    </row>
    <row r="142" spans="1:2" x14ac:dyDescent="0.3">
      <c r="A142">
        <v>1979.9999999999902</v>
      </c>
      <c r="B142">
        <v>7.1538109911689296E-2</v>
      </c>
    </row>
    <row r="143" spans="1:2" x14ac:dyDescent="0.3">
      <c r="A143">
        <v>1980.0833333333235</v>
      </c>
      <c r="B143">
        <v>0.271399043204195</v>
      </c>
    </row>
    <row r="144" spans="1:2" x14ac:dyDescent="0.3">
      <c r="A144">
        <v>1980.1666666666567</v>
      </c>
      <c r="B144">
        <v>1.4036364260744201</v>
      </c>
    </row>
    <row r="145" spans="1:2" x14ac:dyDescent="0.3">
      <c r="A145">
        <v>1980.24999999999</v>
      </c>
      <c r="B145">
        <v>-3.2661196210439898</v>
      </c>
    </row>
    <row r="146" spans="1:2" x14ac:dyDescent="0.3">
      <c r="A146">
        <v>1980.3333333333233</v>
      </c>
      <c r="B146">
        <v>-0.77675207885686903</v>
      </c>
    </row>
    <row r="147" spans="1:2" x14ac:dyDescent="0.3">
      <c r="A147">
        <v>1980.4166666666565</v>
      </c>
      <c r="B147">
        <v>0</v>
      </c>
    </row>
    <row r="148" spans="1:2" x14ac:dyDescent="0.3">
      <c r="A148">
        <v>1980.4999999999898</v>
      </c>
      <c r="B148">
        <v>0.41616988481684902</v>
      </c>
    </row>
    <row r="149" spans="1:2" x14ac:dyDescent="0.3">
      <c r="A149">
        <v>1980.583333333323</v>
      </c>
      <c r="B149">
        <v>-8.8826344077941002E-2</v>
      </c>
    </row>
    <row r="150" spans="1:2" x14ac:dyDescent="0.3">
      <c r="A150">
        <v>1980.6666666666563</v>
      </c>
      <c r="B150">
        <v>0.84559232557766395</v>
      </c>
    </row>
    <row r="151" spans="1:2" x14ac:dyDescent="0.3">
      <c r="A151">
        <v>1980.7499999999895</v>
      </c>
      <c r="B151">
        <v>1.2755417113949199</v>
      </c>
    </row>
    <row r="152" spans="1:2" x14ac:dyDescent="0.3">
      <c r="A152">
        <v>1980.8333333333228</v>
      </c>
      <c r="B152">
        <v>1.8740753204401801</v>
      </c>
    </row>
    <row r="153" spans="1:2" x14ac:dyDescent="0.3">
      <c r="A153">
        <v>1980.9166666666561</v>
      </c>
      <c r="B153">
        <v>-0.65202210008486405</v>
      </c>
    </row>
    <row r="154" spans="1:2" x14ac:dyDescent="0.3">
      <c r="A154">
        <v>1980.9999999999893</v>
      </c>
      <c r="B154">
        <v>0</v>
      </c>
    </row>
    <row r="155" spans="1:2" x14ac:dyDescent="0.3">
      <c r="A155">
        <v>1981.0833333333226</v>
      </c>
      <c r="B155">
        <v>-0.76058935710949505</v>
      </c>
    </row>
    <row r="156" spans="1:2" x14ac:dyDescent="0.3">
      <c r="A156">
        <v>1981.1666666666558</v>
      </c>
      <c r="B156">
        <v>0.30937937721075598</v>
      </c>
    </row>
    <row r="157" spans="1:2" x14ac:dyDescent="0.3">
      <c r="A157">
        <v>1981.2499999999891</v>
      </c>
      <c r="B157">
        <v>0</v>
      </c>
    </row>
    <row r="158" spans="1:2" x14ac:dyDescent="0.3">
      <c r="A158">
        <v>1981.3333333333223</v>
      </c>
      <c r="B158">
        <v>1.4990875950595799</v>
      </c>
    </row>
    <row r="159" spans="1:2" x14ac:dyDescent="0.3">
      <c r="A159">
        <v>1981.4166666666556</v>
      </c>
      <c r="B159">
        <v>0</v>
      </c>
    </row>
    <row r="160" spans="1:2" x14ac:dyDescent="0.3">
      <c r="A160">
        <v>1981.4999999999889</v>
      </c>
      <c r="B160">
        <v>-0.675621140761823</v>
      </c>
    </row>
    <row r="161" spans="1:2" x14ac:dyDescent="0.3">
      <c r="A161">
        <v>1981.5833333333221</v>
      </c>
      <c r="B161">
        <v>-7.9615829108453703E-2</v>
      </c>
    </row>
    <row r="162" spans="1:2" x14ac:dyDescent="0.3">
      <c r="A162">
        <v>1981.6666666666554</v>
      </c>
      <c r="B162">
        <v>0</v>
      </c>
    </row>
    <row r="163" spans="1:2" x14ac:dyDescent="0.3">
      <c r="A163">
        <v>1981.7499999999886</v>
      </c>
      <c r="B163">
        <v>-0.53119979776720905</v>
      </c>
    </row>
    <row r="164" spans="1:2" x14ac:dyDescent="0.3">
      <c r="A164">
        <v>1981.8333333333219</v>
      </c>
      <c r="B164">
        <v>-0.39645813619607101</v>
      </c>
    </row>
    <row r="165" spans="1:2" x14ac:dyDescent="0.3">
      <c r="A165">
        <v>1981.9166666666551</v>
      </c>
      <c r="B165">
        <v>0.113977128297162</v>
      </c>
    </row>
    <row r="166" spans="1:2" x14ac:dyDescent="0.3">
      <c r="A166">
        <v>1981.9999999999884</v>
      </c>
      <c r="B166">
        <v>0</v>
      </c>
    </row>
    <row r="167" spans="1:2" x14ac:dyDescent="0.3">
      <c r="A167">
        <v>1982.0833333333217</v>
      </c>
      <c r="B167">
        <v>1.0132477957961299</v>
      </c>
    </row>
    <row r="168" spans="1:2" x14ac:dyDescent="0.3">
      <c r="A168">
        <v>1982.1666666666549</v>
      </c>
      <c r="B168">
        <v>-0.407589655336348</v>
      </c>
    </row>
    <row r="169" spans="1:2" x14ac:dyDescent="0.3">
      <c r="A169">
        <v>1982.2499999999882</v>
      </c>
      <c r="B169">
        <v>0</v>
      </c>
    </row>
    <row r="170" spans="1:2" x14ac:dyDescent="0.3">
      <c r="A170">
        <v>1982.3333333333214</v>
      </c>
      <c r="B170">
        <v>-0.103984142917706</v>
      </c>
    </row>
    <row r="171" spans="1:2" x14ac:dyDescent="0.3">
      <c r="A171">
        <v>1982.4166666666547</v>
      </c>
      <c r="B171">
        <v>0</v>
      </c>
    </row>
    <row r="172" spans="1:2" x14ac:dyDescent="0.3">
      <c r="A172">
        <v>1982.4999999999879</v>
      </c>
      <c r="B172">
        <v>-0.19917965032034901</v>
      </c>
    </row>
    <row r="173" spans="1:2" x14ac:dyDescent="0.3">
      <c r="A173">
        <v>1982.5833333333212</v>
      </c>
      <c r="B173">
        <v>-0.24639522814381701</v>
      </c>
    </row>
    <row r="174" spans="1:2" x14ac:dyDescent="0.3">
      <c r="A174">
        <v>1982.6666666666545</v>
      </c>
      <c r="B174">
        <v>0</v>
      </c>
    </row>
    <row r="175" spans="1:2" x14ac:dyDescent="0.3">
      <c r="A175">
        <v>1982.7499999999877</v>
      </c>
      <c r="B175">
        <v>-0.25942175144281499</v>
      </c>
    </row>
    <row r="176" spans="1:2" x14ac:dyDescent="0.3">
      <c r="A176">
        <v>1982.833333333321</v>
      </c>
      <c r="B176">
        <v>8.0892140232446605E-2</v>
      </c>
    </row>
    <row r="177" spans="1:2" x14ac:dyDescent="0.3">
      <c r="A177">
        <v>1982.9166666666542</v>
      </c>
      <c r="B177">
        <v>0.63975908760100397</v>
      </c>
    </row>
    <row r="178" spans="1:2" x14ac:dyDescent="0.3">
      <c r="A178">
        <v>1982.9999999999875</v>
      </c>
      <c r="B178">
        <v>0</v>
      </c>
    </row>
    <row r="179" spans="1:2" x14ac:dyDescent="0.3">
      <c r="A179">
        <v>1983.0833333333208</v>
      </c>
      <c r="B179">
        <v>0.205672950869523</v>
      </c>
    </row>
    <row r="180" spans="1:2" x14ac:dyDescent="0.3">
      <c r="A180">
        <v>1983.166666666654</v>
      </c>
      <c r="B180">
        <v>0.121127753973002</v>
      </c>
    </row>
    <row r="181" spans="1:2" x14ac:dyDescent="0.3">
      <c r="A181">
        <v>1983.2499999999873</v>
      </c>
      <c r="B181">
        <v>0</v>
      </c>
    </row>
    <row r="182" spans="1:2" x14ac:dyDescent="0.3">
      <c r="A182">
        <v>1983.3333333333205</v>
      </c>
      <c r="B182">
        <v>-2.1330086482576002E-2</v>
      </c>
    </row>
    <row r="183" spans="1:2" x14ac:dyDescent="0.3">
      <c r="A183">
        <v>1983.4166666666538</v>
      </c>
      <c r="B183">
        <v>0</v>
      </c>
    </row>
    <row r="184" spans="1:2" x14ac:dyDescent="0.3">
      <c r="A184">
        <v>1983.499999999987</v>
      </c>
      <c r="B184">
        <v>2.1383050463851801E-2</v>
      </c>
    </row>
    <row r="185" spans="1:2" x14ac:dyDescent="0.3">
      <c r="A185">
        <v>1983.5833333333203</v>
      </c>
      <c r="B185">
        <v>-0.24748939811419399</v>
      </c>
    </row>
    <row r="186" spans="1:2" x14ac:dyDescent="0.3">
      <c r="A186">
        <v>1983.6666666666536</v>
      </c>
      <c r="B186">
        <v>0</v>
      </c>
    </row>
    <row r="187" spans="1:2" x14ac:dyDescent="0.3">
      <c r="A187">
        <v>1983.7499999999868</v>
      </c>
      <c r="B187">
        <v>0.20398837033026801</v>
      </c>
    </row>
    <row r="188" spans="1:2" x14ac:dyDescent="0.3">
      <c r="A188">
        <v>1983.8333333333201</v>
      </c>
      <c r="B188">
        <v>-0.16704957862313199</v>
      </c>
    </row>
    <row r="189" spans="1:2" x14ac:dyDescent="0.3">
      <c r="A189">
        <v>1983.9166666666533</v>
      </c>
      <c r="B189">
        <v>0.178251600797729</v>
      </c>
    </row>
    <row r="190" spans="1:2" x14ac:dyDescent="0.3">
      <c r="A190">
        <v>1983.9999999999866</v>
      </c>
      <c r="B190">
        <v>0.215276601229523</v>
      </c>
    </row>
    <row r="191" spans="1:2" x14ac:dyDescent="0.3">
      <c r="A191">
        <v>1984.0833333333198</v>
      </c>
      <c r="B191">
        <v>0</v>
      </c>
    </row>
    <row r="192" spans="1:2" x14ac:dyDescent="0.3">
      <c r="A192">
        <v>1984.1666666666531</v>
      </c>
      <c r="B192">
        <v>-8.9843263305995805E-2</v>
      </c>
    </row>
    <row r="193" spans="1:2" x14ac:dyDescent="0.3">
      <c r="A193">
        <v>1984.2499999999864</v>
      </c>
      <c r="B193">
        <v>0</v>
      </c>
    </row>
    <row r="194" spans="1:2" x14ac:dyDescent="0.3">
      <c r="A194">
        <v>1984.3333333333196</v>
      </c>
      <c r="B194">
        <v>0.109078680753548</v>
      </c>
    </row>
    <row r="195" spans="1:2" x14ac:dyDescent="0.3">
      <c r="A195">
        <v>1984.4166666666529</v>
      </c>
      <c r="B195">
        <v>0</v>
      </c>
    </row>
    <row r="196" spans="1:2" x14ac:dyDescent="0.3">
      <c r="A196">
        <v>1984.4999999999861</v>
      </c>
      <c r="B196">
        <v>0.317517493189033</v>
      </c>
    </row>
    <row r="197" spans="1:2" x14ac:dyDescent="0.3">
      <c r="A197">
        <v>1984.5833333333194</v>
      </c>
      <c r="B197">
        <v>-6.6783635526222795E-2</v>
      </c>
    </row>
    <row r="198" spans="1:2" x14ac:dyDescent="0.3">
      <c r="A198">
        <v>1984.6666666666526</v>
      </c>
      <c r="B198">
        <v>0</v>
      </c>
    </row>
    <row r="199" spans="1:2" x14ac:dyDescent="0.3">
      <c r="A199">
        <v>1984.7499999999859</v>
      </c>
      <c r="B199">
        <v>-1.8487161317627801E-2</v>
      </c>
    </row>
    <row r="200" spans="1:2" x14ac:dyDescent="0.3">
      <c r="A200">
        <v>1984.8333333333192</v>
      </c>
      <c r="B200">
        <v>-0.55535912344993499</v>
      </c>
    </row>
    <row r="201" spans="1:2" x14ac:dyDescent="0.3">
      <c r="A201">
        <v>1984.9166666666524</v>
      </c>
      <c r="B201">
        <v>-0.16160551073596499</v>
      </c>
    </row>
    <row r="202" spans="1:2" x14ac:dyDescent="0.3">
      <c r="A202">
        <v>1984.9999999999857</v>
      </c>
      <c r="B202">
        <v>0</v>
      </c>
    </row>
    <row r="203" spans="1:2" x14ac:dyDescent="0.3">
      <c r="A203">
        <v>1985.0833333333189</v>
      </c>
      <c r="B203">
        <v>-0.138385054131758</v>
      </c>
    </row>
    <row r="204" spans="1:2" x14ac:dyDescent="0.3">
      <c r="A204">
        <v>1985.1666666666522</v>
      </c>
      <c r="B204">
        <v>0.21403857420366601</v>
      </c>
    </row>
    <row r="205" spans="1:2" x14ac:dyDescent="0.3">
      <c r="A205">
        <v>1985.2499999999854</v>
      </c>
      <c r="B205">
        <v>0</v>
      </c>
    </row>
    <row r="206" spans="1:2" x14ac:dyDescent="0.3">
      <c r="A206">
        <v>1985.3333333333187</v>
      </c>
      <c r="B206">
        <v>-0.133885132407839</v>
      </c>
    </row>
    <row r="207" spans="1:2" x14ac:dyDescent="0.3">
      <c r="A207">
        <v>1985.416666666652</v>
      </c>
      <c r="B207">
        <v>0</v>
      </c>
    </row>
    <row r="208" spans="1:2" x14ac:dyDescent="0.3">
      <c r="A208">
        <v>1985.4999999999852</v>
      </c>
      <c r="B208">
        <v>6.4138598122173998E-2</v>
      </c>
    </row>
    <row r="209" spans="1:2" x14ac:dyDescent="0.3">
      <c r="A209">
        <v>1985.5833333333185</v>
      </c>
      <c r="B209">
        <v>0.188083328865389</v>
      </c>
    </row>
    <row r="210" spans="1:2" x14ac:dyDescent="0.3">
      <c r="A210">
        <v>1985.6666666666517</v>
      </c>
      <c r="B210">
        <v>0</v>
      </c>
    </row>
    <row r="211" spans="1:2" x14ac:dyDescent="0.3">
      <c r="A211">
        <v>1985.749999999985</v>
      </c>
      <c r="B211">
        <v>0.105075430231983</v>
      </c>
    </row>
    <row r="212" spans="1:2" x14ac:dyDescent="0.3">
      <c r="A212">
        <v>1985.8333333333183</v>
      </c>
      <c r="B212">
        <v>9.2510194739625594E-3</v>
      </c>
    </row>
    <row r="213" spans="1:2" x14ac:dyDescent="0.3">
      <c r="A213">
        <v>1985.9166666666515</v>
      </c>
      <c r="B213">
        <v>-6.6138799650822699E-2</v>
      </c>
    </row>
    <row r="214" spans="1:2" x14ac:dyDescent="0.3">
      <c r="A214">
        <v>1985.9999999999848</v>
      </c>
      <c r="B214">
        <v>0</v>
      </c>
    </row>
    <row r="215" spans="1:2" x14ac:dyDescent="0.3">
      <c r="A215">
        <v>1986.083333333318</v>
      </c>
      <c r="B215">
        <v>-9.2588162430596102E-2</v>
      </c>
    </row>
    <row r="216" spans="1:2" x14ac:dyDescent="0.3">
      <c r="A216">
        <v>1986.1666666666513</v>
      </c>
      <c r="B216">
        <v>0</v>
      </c>
    </row>
    <row r="217" spans="1:2" x14ac:dyDescent="0.3">
      <c r="A217">
        <v>1986.2499999999845</v>
      </c>
      <c r="B217">
        <v>0.21399182478225301</v>
      </c>
    </row>
    <row r="218" spans="1:2" x14ac:dyDescent="0.3">
      <c r="A218">
        <v>1986.3333333333178</v>
      </c>
      <c r="B218">
        <v>8.8116163464637895E-2</v>
      </c>
    </row>
    <row r="219" spans="1:2" x14ac:dyDescent="0.3">
      <c r="A219">
        <v>1986.4166666666511</v>
      </c>
      <c r="B219">
        <v>0</v>
      </c>
    </row>
    <row r="220" spans="1:2" x14ac:dyDescent="0.3">
      <c r="A220">
        <v>1986.4999999999843</v>
      </c>
      <c r="B220">
        <v>-0.17495217509734001</v>
      </c>
    </row>
    <row r="221" spans="1:2" x14ac:dyDescent="0.3">
      <c r="A221">
        <v>1986.5833333333176</v>
      </c>
      <c r="B221">
        <v>-0.22656310754289499</v>
      </c>
    </row>
    <row r="222" spans="1:2" x14ac:dyDescent="0.3">
      <c r="A222">
        <v>1986.6666666666508</v>
      </c>
      <c r="B222">
        <v>3.5019986721763201E-2</v>
      </c>
    </row>
    <row r="223" spans="1:2" x14ac:dyDescent="0.3">
      <c r="A223">
        <v>1986.7499999999841</v>
      </c>
      <c r="B223">
        <v>0</v>
      </c>
    </row>
    <row r="224" spans="1:2" x14ac:dyDescent="0.3">
      <c r="A224">
        <v>1986.8333333333173</v>
      </c>
      <c r="B224">
        <v>4.8393308710946402E-2</v>
      </c>
    </row>
    <row r="225" spans="1:2" x14ac:dyDescent="0.3">
      <c r="A225">
        <v>1986.9166666666506</v>
      </c>
      <c r="B225">
        <v>-4.73744861531709E-2</v>
      </c>
    </row>
    <row r="226" spans="1:2" x14ac:dyDescent="0.3">
      <c r="A226">
        <v>1986.9999999999839</v>
      </c>
      <c r="B226">
        <v>0</v>
      </c>
    </row>
    <row r="227" spans="1:2" x14ac:dyDescent="0.3">
      <c r="A227">
        <v>1987.0833333333171</v>
      </c>
      <c r="B227">
        <v>0.209832669117792</v>
      </c>
    </row>
    <row r="228" spans="1:2" x14ac:dyDescent="0.3">
      <c r="A228">
        <v>1987.1666666666504</v>
      </c>
      <c r="B228">
        <v>0.24518472518662199</v>
      </c>
    </row>
    <row r="229" spans="1:2" x14ac:dyDescent="0.3">
      <c r="A229">
        <v>1987.2499999999836</v>
      </c>
      <c r="B229">
        <v>0</v>
      </c>
    </row>
    <row r="230" spans="1:2" x14ac:dyDescent="0.3">
      <c r="A230">
        <v>1987.3333333333169</v>
      </c>
      <c r="B230">
        <v>0.26467612303544902</v>
      </c>
    </row>
    <row r="231" spans="1:2" x14ac:dyDescent="0.3">
      <c r="A231">
        <v>1987.4166666666501</v>
      </c>
      <c r="B231">
        <v>0</v>
      </c>
    </row>
    <row r="232" spans="1:2" x14ac:dyDescent="0.3">
      <c r="A232">
        <v>1987.4999999999834</v>
      </c>
      <c r="B232">
        <v>-2.8139482927439601E-2</v>
      </c>
    </row>
    <row r="233" spans="1:2" x14ac:dyDescent="0.3">
      <c r="A233">
        <v>1987.5833333333167</v>
      </c>
      <c r="B233">
        <v>-1.15179588062753E-2</v>
      </c>
    </row>
    <row r="234" spans="1:2" x14ac:dyDescent="0.3">
      <c r="A234">
        <v>1987.6666666666499</v>
      </c>
      <c r="B234">
        <v>-0.12651146263582699</v>
      </c>
    </row>
    <row r="235" spans="1:2" x14ac:dyDescent="0.3">
      <c r="A235">
        <v>1987.7499999999832</v>
      </c>
      <c r="B235">
        <v>0</v>
      </c>
    </row>
    <row r="236" spans="1:2" x14ac:dyDescent="0.3">
      <c r="A236">
        <v>1987.8333333333164</v>
      </c>
      <c r="B236">
        <v>-5.7951597423655E-2</v>
      </c>
    </row>
    <row r="237" spans="1:2" x14ac:dyDescent="0.3">
      <c r="A237">
        <v>1987.9166666666497</v>
      </c>
      <c r="B237">
        <v>-0.122493170288824</v>
      </c>
    </row>
    <row r="238" spans="1:2" x14ac:dyDescent="0.3">
      <c r="A238">
        <v>1987.9999999999829</v>
      </c>
      <c r="B238">
        <v>0</v>
      </c>
    </row>
    <row r="239" spans="1:2" x14ac:dyDescent="0.3">
      <c r="A239">
        <v>1988.0833333333162</v>
      </c>
      <c r="B239">
        <v>-0.17195122971287699</v>
      </c>
    </row>
    <row r="240" spans="1:2" x14ac:dyDescent="0.3">
      <c r="A240">
        <v>1988.1666666666495</v>
      </c>
      <c r="B240">
        <v>8.9380917257315895E-2</v>
      </c>
    </row>
    <row r="241" spans="1:2" x14ac:dyDescent="0.3">
      <c r="A241">
        <v>1988.2499999999827</v>
      </c>
      <c r="B241">
        <v>0</v>
      </c>
    </row>
    <row r="242" spans="1:2" x14ac:dyDescent="0.3">
      <c r="A242">
        <v>1988.333333333316</v>
      </c>
      <c r="B242">
        <v>0.22411558355278</v>
      </c>
    </row>
    <row r="243" spans="1:2" x14ac:dyDescent="0.3">
      <c r="A243">
        <v>1988.4166666666492</v>
      </c>
      <c r="B243">
        <v>0.34363070787127897</v>
      </c>
    </row>
    <row r="244" spans="1:2" x14ac:dyDescent="0.3">
      <c r="A244">
        <v>1988.4999999999825</v>
      </c>
      <c r="B244">
        <v>0</v>
      </c>
    </row>
    <row r="245" spans="1:2" x14ac:dyDescent="0.3">
      <c r="A245">
        <v>1988.5833333333157</v>
      </c>
      <c r="B245">
        <v>-0.15248160739560901</v>
      </c>
    </row>
    <row r="246" spans="1:2" x14ac:dyDescent="0.3">
      <c r="A246">
        <v>1988.666666666649</v>
      </c>
      <c r="B246">
        <v>-3.7425626658924002E-2</v>
      </c>
    </row>
    <row r="247" spans="1:2" x14ac:dyDescent="0.3">
      <c r="A247">
        <v>1988.7499999999823</v>
      </c>
      <c r="B247">
        <v>0</v>
      </c>
    </row>
    <row r="248" spans="1:2" x14ac:dyDescent="0.3">
      <c r="A248">
        <v>1988.8333333333155</v>
      </c>
      <c r="B248">
        <v>-2.7558602211773E-2</v>
      </c>
    </row>
    <row r="249" spans="1:2" x14ac:dyDescent="0.3">
      <c r="A249">
        <v>1988.9166666666488</v>
      </c>
      <c r="B249">
        <v>0.44926484105801501</v>
      </c>
    </row>
    <row r="250" spans="1:2" x14ac:dyDescent="0.3">
      <c r="A250">
        <v>1988.999999999982</v>
      </c>
      <c r="B250">
        <v>0</v>
      </c>
    </row>
    <row r="251" spans="1:2" x14ac:dyDescent="0.3">
      <c r="A251">
        <v>1989.0833333333153</v>
      </c>
      <c r="B251">
        <v>0.26699762623285</v>
      </c>
    </row>
    <row r="252" spans="1:2" x14ac:dyDescent="0.3">
      <c r="A252">
        <v>1989.1666666666486</v>
      </c>
      <c r="B252">
        <v>5.67931699349941E-2</v>
      </c>
    </row>
    <row r="253" spans="1:2" x14ac:dyDescent="0.3">
      <c r="A253">
        <v>1989.2499999999818</v>
      </c>
      <c r="B253">
        <v>0</v>
      </c>
    </row>
    <row r="254" spans="1:2" x14ac:dyDescent="0.3">
      <c r="A254">
        <v>1989.3333333333151</v>
      </c>
      <c r="B254">
        <v>0.14262336511917301</v>
      </c>
    </row>
    <row r="255" spans="1:2" x14ac:dyDescent="0.3">
      <c r="A255">
        <v>1989.4166666666483</v>
      </c>
      <c r="B255">
        <v>0</v>
      </c>
    </row>
    <row r="256" spans="1:2" x14ac:dyDescent="0.3">
      <c r="A256">
        <v>1989.4999999999816</v>
      </c>
      <c r="B256">
        <v>6.9639431228009793E-2</v>
      </c>
    </row>
    <row r="257" spans="1:2" x14ac:dyDescent="0.3">
      <c r="A257">
        <v>1989.5833333333148</v>
      </c>
      <c r="B257">
        <v>-0.12473181828551</v>
      </c>
    </row>
    <row r="258" spans="1:2" x14ac:dyDescent="0.3">
      <c r="A258">
        <v>1989.6666666666481</v>
      </c>
      <c r="B258">
        <v>0</v>
      </c>
    </row>
    <row r="259" spans="1:2" x14ac:dyDescent="0.3">
      <c r="A259">
        <v>1989.7499999999814</v>
      </c>
      <c r="B259">
        <v>-6.3047693169642094E-2</v>
      </c>
    </row>
    <row r="260" spans="1:2" x14ac:dyDescent="0.3">
      <c r="A260">
        <v>1989.8333333333146</v>
      </c>
      <c r="B260">
        <v>0.134523784078764</v>
      </c>
    </row>
    <row r="261" spans="1:2" x14ac:dyDescent="0.3">
      <c r="A261">
        <v>1989.9166666666479</v>
      </c>
      <c r="B261">
        <v>-4.75060378998493E-2</v>
      </c>
    </row>
    <row r="262" spans="1:2" x14ac:dyDescent="0.3">
      <c r="A262">
        <v>1989.9999999999811</v>
      </c>
      <c r="B262">
        <v>0</v>
      </c>
    </row>
    <row r="263" spans="1:2" x14ac:dyDescent="0.3">
      <c r="A263">
        <v>1990.0833333333144</v>
      </c>
      <c r="B263">
        <v>0.31662976713116697</v>
      </c>
    </row>
    <row r="264" spans="1:2" x14ac:dyDescent="0.3">
      <c r="A264">
        <v>1990.1666666666476</v>
      </c>
      <c r="B264">
        <v>-7.2530866614270398E-2</v>
      </c>
    </row>
    <row r="265" spans="1:2" x14ac:dyDescent="0.3">
      <c r="A265">
        <v>1990.2499999999809</v>
      </c>
      <c r="B265">
        <v>0</v>
      </c>
    </row>
    <row r="266" spans="1:2" x14ac:dyDescent="0.3">
      <c r="A266">
        <v>1990.3333333333142</v>
      </c>
      <c r="B266">
        <v>3.9873990489933703E-2</v>
      </c>
    </row>
    <row r="267" spans="1:2" x14ac:dyDescent="0.3">
      <c r="A267">
        <v>1990.4166666666474</v>
      </c>
      <c r="B267">
        <v>0</v>
      </c>
    </row>
    <row r="268" spans="1:2" x14ac:dyDescent="0.3">
      <c r="A268">
        <v>1990.4999999999807</v>
      </c>
      <c r="B268">
        <v>-9.3521658106021796E-2</v>
      </c>
    </row>
    <row r="269" spans="1:2" x14ac:dyDescent="0.3">
      <c r="A269">
        <v>1990.5833333333139</v>
      </c>
      <c r="B269">
        <v>0.17420833958261001</v>
      </c>
    </row>
    <row r="270" spans="1:2" x14ac:dyDescent="0.3">
      <c r="A270">
        <v>1990.6666666666472</v>
      </c>
      <c r="B270">
        <v>0</v>
      </c>
    </row>
    <row r="271" spans="1:2" x14ac:dyDescent="0.3">
      <c r="A271">
        <v>1990.7499999999804</v>
      </c>
      <c r="B271">
        <v>-8.1573314368462393E-2</v>
      </c>
    </row>
    <row r="272" spans="1:2" x14ac:dyDescent="0.3">
      <c r="A272">
        <v>1990.8333333333137</v>
      </c>
      <c r="B272">
        <v>5.2167839010553899E-2</v>
      </c>
    </row>
    <row r="273" spans="1:2" x14ac:dyDescent="0.3">
      <c r="A273">
        <v>1990.916666666647</v>
      </c>
      <c r="B273">
        <v>-6.9750336591071299E-2</v>
      </c>
    </row>
    <row r="274" spans="1:2" x14ac:dyDescent="0.3">
      <c r="A274">
        <v>1990.9999999999802</v>
      </c>
      <c r="B274">
        <v>0</v>
      </c>
    </row>
    <row r="275" spans="1:2" x14ac:dyDescent="0.3">
      <c r="A275">
        <v>1991.0833333333135</v>
      </c>
      <c r="B275">
        <v>-0.21850111925221</v>
      </c>
    </row>
    <row r="276" spans="1:2" x14ac:dyDescent="0.3">
      <c r="A276">
        <v>1991.1666666666467</v>
      </c>
      <c r="B276">
        <v>0.27567627058519401</v>
      </c>
    </row>
    <row r="277" spans="1:2" x14ac:dyDescent="0.3">
      <c r="A277">
        <v>1991.24999999998</v>
      </c>
      <c r="B277">
        <v>0</v>
      </c>
    </row>
    <row r="278" spans="1:2" x14ac:dyDescent="0.3">
      <c r="A278">
        <v>1991.3333333333132</v>
      </c>
      <c r="B278">
        <v>0.24797724482695099</v>
      </c>
    </row>
    <row r="279" spans="1:2" x14ac:dyDescent="0.3">
      <c r="A279">
        <v>1991.4166666666465</v>
      </c>
      <c r="B279">
        <v>0</v>
      </c>
    </row>
    <row r="280" spans="1:2" x14ac:dyDescent="0.3">
      <c r="A280">
        <v>1991.4999999999798</v>
      </c>
      <c r="B280">
        <v>-5.8301041285851403E-2</v>
      </c>
    </row>
    <row r="281" spans="1:2" x14ac:dyDescent="0.3">
      <c r="A281">
        <v>1991.583333333313</v>
      </c>
      <c r="B281">
        <v>0.13658633677236301</v>
      </c>
    </row>
    <row r="282" spans="1:2" x14ac:dyDescent="0.3">
      <c r="A282">
        <v>1991.6666666666463</v>
      </c>
      <c r="B282">
        <v>0</v>
      </c>
    </row>
    <row r="283" spans="1:2" x14ac:dyDescent="0.3">
      <c r="A283">
        <v>1991.7499999999795</v>
      </c>
      <c r="B283">
        <v>4.1846469878736303E-3</v>
      </c>
    </row>
    <row r="284" spans="1:2" x14ac:dyDescent="0.3">
      <c r="A284">
        <v>1991.8333333333128</v>
      </c>
      <c r="B284">
        <v>-9.7593058344213807E-2</v>
      </c>
    </row>
    <row r="285" spans="1:2" x14ac:dyDescent="0.3">
      <c r="A285">
        <v>1991.9166666666461</v>
      </c>
      <c r="B285">
        <v>0.17983950400896201</v>
      </c>
    </row>
    <row r="286" spans="1:2" x14ac:dyDescent="0.3">
      <c r="A286">
        <v>1991.9999999999793</v>
      </c>
      <c r="B286">
        <v>0</v>
      </c>
    </row>
    <row r="287" spans="1:2" x14ac:dyDescent="0.3">
      <c r="A287">
        <v>1992.0833333333126</v>
      </c>
      <c r="B287">
        <v>5.7856742242659603E-2</v>
      </c>
    </row>
    <row r="288" spans="1:2" x14ac:dyDescent="0.3">
      <c r="A288">
        <v>1992.1666666666458</v>
      </c>
      <c r="B288">
        <v>-5.2980512803137002E-2</v>
      </c>
    </row>
    <row r="289" spans="1:2" x14ac:dyDescent="0.3">
      <c r="A289">
        <v>1992.2499999999791</v>
      </c>
      <c r="B289">
        <v>0</v>
      </c>
    </row>
    <row r="290" spans="1:2" x14ac:dyDescent="0.3">
      <c r="A290">
        <v>1992.3333333333123</v>
      </c>
      <c r="B290">
        <v>0.16093827007658401</v>
      </c>
    </row>
    <row r="291" spans="1:2" x14ac:dyDescent="0.3">
      <c r="A291">
        <v>1992.4166666666456</v>
      </c>
      <c r="B291">
        <v>0</v>
      </c>
    </row>
    <row r="292" spans="1:2" x14ac:dyDescent="0.3">
      <c r="A292">
        <v>1992.4999999999789</v>
      </c>
      <c r="B292">
        <v>-4.0421043793133403E-2</v>
      </c>
    </row>
    <row r="293" spans="1:2" x14ac:dyDescent="0.3">
      <c r="A293">
        <v>1992.5833333333121</v>
      </c>
      <c r="B293">
        <v>2.13173525689105E-2</v>
      </c>
    </row>
    <row r="294" spans="1:2" x14ac:dyDescent="0.3">
      <c r="A294">
        <v>1992.6666666666454</v>
      </c>
      <c r="B294">
        <v>0</v>
      </c>
    </row>
    <row r="295" spans="1:2" x14ac:dyDescent="0.3">
      <c r="A295">
        <v>1992.7499999999786</v>
      </c>
      <c r="B295">
        <v>-0.104650930177327</v>
      </c>
    </row>
    <row r="296" spans="1:2" x14ac:dyDescent="0.3">
      <c r="A296">
        <v>1992.8333333333119</v>
      </c>
      <c r="B296">
        <v>3.1138472872225601E-2</v>
      </c>
    </row>
    <row r="297" spans="1:2" x14ac:dyDescent="0.3">
      <c r="A297">
        <v>1992.9166666666451</v>
      </c>
      <c r="B297">
        <v>-0.18109471888992901</v>
      </c>
    </row>
    <row r="298" spans="1:2" x14ac:dyDescent="0.3">
      <c r="A298">
        <v>1992.9999999999784</v>
      </c>
      <c r="B298">
        <v>0</v>
      </c>
    </row>
    <row r="299" spans="1:2" x14ac:dyDescent="0.3">
      <c r="A299">
        <v>1993.0833333333117</v>
      </c>
      <c r="B299">
        <v>0.10888163153097601</v>
      </c>
    </row>
    <row r="300" spans="1:2" x14ac:dyDescent="0.3">
      <c r="A300">
        <v>1993.1666666666449</v>
      </c>
      <c r="B300">
        <v>-3.3703491162676701E-2</v>
      </c>
    </row>
    <row r="301" spans="1:2" x14ac:dyDescent="0.3">
      <c r="A301">
        <v>1993.2499999999782</v>
      </c>
      <c r="B301">
        <v>0</v>
      </c>
    </row>
    <row r="302" spans="1:2" x14ac:dyDescent="0.3">
      <c r="A302">
        <v>1993.3333333333114</v>
      </c>
      <c r="B302">
        <v>0.34648825465550598</v>
      </c>
    </row>
    <row r="303" spans="1:2" x14ac:dyDescent="0.3">
      <c r="A303">
        <v>1993.4166666666447</v>
      </c>
      <c r="B303">
        <v>0</v>
      </c>
    </row>
    <row r="304" spans="1:2" x14ac:dyDescent="0.3">
      <c r="A304">
        <v>1993.4999999999779</v>
      </c>
      <c r="B304">
        <v>4.9259034283272003E-2</v>
      </c>
    </row>
    <row r="305" spans="1:2" x14ac:dyDescent="0.3">
      <c r="A305">
        <v>1993.5833333333112</v>
      </c>
      <c r="B305">
        <v>7.7787844009649401E-2</v>
      </c>
    </row>
    <row r="306" spans="1:2" x14ac:dyDescent="0.3">
      <c r="A306">
        <v>1993.6666666666445</v>
      </c>
      <c r="B306">
        <v>0.19273816356311399</v>
      </c>
    </row>
    <row r="307" spans="1:2" x14ac:dyDescent="0.3">
      <c r="A307">
        <v>1993.7499999999777</v>
      </c>
      <c r="B307">
        <v>0</v>
      </c>
    </row>
    <row r="308" spans="1:2" x14ac:dyDescent="0.3">
      <c r="A308">
        <v>1993.833333333311</v>
      </c>
      <c r="B308">
        <v>-4.71484264728321E-2</v>
      </c>
    </row>
    <row r="309" spans="1:2" x14ac:dyDescent="0.3">
      <c r="A309">
        <v>1993.9166666666442</v>
      </c>
      <c r="B309">
        <v>-0.12971817987950299</v>
      </c>
    </row>
    <row r="310" spans="1:2" x14ac:dyDescent="0.3">
      <c r="A310">
        <v>1993.9999999999775</v>
      </c>
      <c r="B310">
        <v>0</v>
      </c>
    </row>
    <row r="311" spans="1:2" x14ac:dyDescent="0.3">
      <c r="A311">
        <v>1994.0833333333107</v>
      </c>
      <c r="B311">
        <v>0.25681207500838998</v>
      </c>
    </row>
    <row r="312" spans="1:2" x14ac:dyDescent="0.3">
      <c r="A312">
        <v>1994.166666666644</v>
      </c>
      <c r="B312">
        <v>0.34234208469118999</v>
      </c>
    </row>
    <row r="313" spans="1:2" x14ac:dyDescent="0.3">
      <c r="A313">
        <v>1994.2499999999773</v>
      </c>
      <c r="B313">
        <v>0</v>
      </c>
    </row>
    <row r="314" spans="1:2" x14ac:dyDescent="0.3">
      <c r="A314">
        <v>1994.3333333333105</v>
      </c>
      <c r="B314">
        <v>0.33401870513378301</v>
      </c>
    </row>
    <row r="315" spans="1:2" x14ac:dyDescent="0.3">
      <c r="A315">
        <v>1994.4166666666438</v>
      </c>
      <c r="B315">
        <v>0</v>
      </c>
    </row>
    <row r="316" spans="1:2" x14ac:dyDescent="0.3">
      <c r="A316">
        <v>1994.499999999977</v>
      </c>
      <c r="B316">
        <v>8.3809166259218498E-2</v>
      </c>
    </row>
    <row r="317" spans="1:2" x14ac:dyDescent="0.3">
      <c r="A317">
        <v>1994.5833333333103</v>
      </c>
      <c r="B317">
        <v>0.44094087566706602</v>
      </c>
    </row>
    <row r="318" spans="1:2" x14ac:dyDescent="0.3">
      <c r="A318">
        <v>1994.6666666666436</v>
      </c>
      <c r="B318">
        <v>7.0953777763244505E-2</v>
      </c>
    </row>
    <row r="319" spans="1:2" x14ac:dyDescent="0.3">
      <c r="A319">
        <v>1994.7499999999768</v>
      </c>
      <c r="B319">
        <v>0</v>
      </c>
    </row>
    <row r="320" spans="1:2" x14ac:dyDescent="0.3">
      <c r="A320">
        <v>1994.8333333333101</v>
      </c>
      <c r="B320">
        <v>0.61426415017838698</v>
      </c>
    </row>
    <row r="321" spans="1:2" x14ac:dyDescent="0.3">
      <c r="A321">
        <v>1994.9166666666433</v>
      </c>
      <c r="B321">
        <v>-0.21059166184004299</v>
      </c>
    </row>
    <row r="322" spans="1:2" x14ac:dyDescent="0.3">
      <c r="A322">
        <v>1994.9999999999766</v>
      </c>
      <c r="B322">
        <v>0</v>
      </c>
    </row>
    <row r="323" spans="1:2" x14ac:dyDescent="0.3">
      <c r="A323">
        <v>1995.0833333333098</v>
      </c>
      <c r="B323">
        <v>0.52772843766371602</v>
      </c>
    </row>
    <row r="324" spans="1:2" x14ac:dyDescent="0.3">
      <c r="A324">
        <v>1995.1666666666431</v>
      </c>
      <c r="B324">
        <v>0.25277283154424002</v>
      </c>
    </row>
    <row r="325" spans="1:2" x14ac:dyDescent="0.3">
      <c r="A325">
        <v>1995.2499999999764</v>
      </c>
      <c r="B325">
        <v>0</v>
      </c>
    </row>
    <row r="326" spans="1:2" x14ac:dyDescent="0.3">
      <c r="A326">
        <v>1995.3333333333096</v>
      </c>
      <c r="B326">
        <v>0.22645160625257901</v>
      </c>
    </row>
    <row r="327" spans="1:2" x14ac:dyDescent="0.3">
      <c r="A327">
        <v>1995.4166666666429</v>
      </c>
      <c r="B327">
        <v>0</v>
      </c>
    </row>
    <row r="328" spans="1:2" x14ac:dyDescent="0.3">
      <c r="A328">
        <v>1995.4999999999761</v>
      </c>
      <c r="B328">
        <v>3.57803649807997E-2</v>
      </c>
    </row>
    <row r="329" spans="1:2" x14ac:dyDescent="0.3">
      <c r="A329">
        <v>1995.5833333333094</v>
      </c>
      <c r="B329">
        <v>-4.4671498209110302E-2</v>
      </c>
    </row>
    <row r="330" spans="1:2" x14ac:dyDescent="0.3">
      <c r="A330">
        <v>1995.6666666666426</v>
      </c>
      <c r="B330">
        <v>6.9930740160757399E-2</v>
      </c>
    </row>
    <row r="331" spans="1:2" x14ac:dyDescent="0.3">
      <c r="A331">
        <v>1995.7499999999759</v>
      </c>
      <c r="B331">
        <v>0</v>
      </c>
    </row>
    <row r="332" spans="1:2" x14ac:dyDescent="0.3">
      <c r="A332">
        <v>1995.8333333333092</v>
      </c>
      <c r="B332">
        <v>0.104319430351496</v>
      </c>
    </row>
    <row r="333" spans="1:2" x14ac:dyDescent="0.3">
      <c r="A333">
        <v>1995.9166666666424</v>
      </c>
      <c r="B333">
        <v>-0.121968944421585</v>
      </c>
    </row>
    <row r="334" spans="1:2" x14ac:dyDescent="0.3">
      <c r="A334">
        <v>1995.9999999999757</v>
      </c>
      <c r="B334">
        <v>8.5948659563475999E-2</v>
      </c>
    </row>
    <row r="335" spans="1:2" x14ac:dyDescent="0.3">
      <c r="A335">
        <v>1996.0833333333089</v>
      </c>
      <c r="B335">
        <v>0</v>
      </c>
    </row>
    <row r="336" spans="1:2" x14ac:dyDescent="0.3">
      <c r="A336">
        <v>1996.1666666666422</v>
      </c>
      <c r="B336">
        <v>7.0708492425935202E-2</v>
      </c>
    </row>
    <row r="337" spans="1:2" x14ac:dyDescent="0.3">
      <c r="A337">
        <v>1996.2499999999754</v>
      </c>
      <c r="B337">
        <v>0</v>
      </c>
    </row>
    <row r="338" spans="1:2" x14ac:dyDescent="0.3">
      <c r="A338">
        <v>1996.3333333333087</v>
      </c>
      <c r="B338">
        <v>5.3505406402202501E-3</v>
      </c>
    </row>
    <row r="339" spans="1:2" x14ac:dyDescent="0.3">
      <c r="A339">
        <v>1996.416666666642</v>
      </c>
      <c r="B339">
        <v>0</v>
      </c>
    </row>
    <row r="340" spans="1:2" x14ac:dyDescent="0.3">
      <c r="A340">
        <v>1996.4999999999752</v>
      </c>
      <c r="B340">
        <v>2.5150092546810899E-3</v>
      </c>
    </row>
    <row r="341" spans="1:2" x14ac:dyDescent="0.3">
      <c r="A341">
        <v>1996.5833333333085</v>
      </c>
      <c r="B341">
        <v>-1.4329071733339501E-2</v>
      </c>
    </row>
    <row r="342" spans="1:2" x14ac:dyDescent="0.3">
      <c r="A342">
        <v>1996.6666666666417</v>
      </c>
      <c r="B342">
        <v>1.96882370824728E-2</v>
      </c>
    </row>
    <row r="343" spans="1:2" x14ac:dyDescent="0.3">
      <c r="A343">
        <v>1996.749999999975</v>
      </c>
      <c r="B343">
        <v>0</v>
      </c>
    </row>
    <row r="344" spans="1:2" x14ac:dyDescent="0.3">
      <c r="A344">
        <v>1996.8333333333082</v>
      </c>
      <c r="B344">
        <v>7.8268507187300898E-2</v>
      </c>
    </row>
    <row r="345" spans="1:2" x14ac:dyDescent="0.3">
      <c r="A345">
        <v>1996.9166666666415</v>
      </c>
      <c r="B345">
        <v>2.6029625248947599E-2</v>
      </c>
    </row>
    <row r="346" spans="1:2" x14ac:dyDescent="0.3">
      <c r="A346">
        <v>1996.9999999999748</v>
      </c>
      <c r="B346">
        <v>0</v>
      </c>
    </row>
    <row r="347" spans="1:2" x14ac:dyDescent="0.3">
      <c r="A347">
        <v>1997.083333333308</v>
      </c>
      <c r="B347">
        <v>1.0300695279494201E-3</v>
      </c>
    </row>
    <row r="348" spans="1:2" x14ac:dyDescent="0.3">
      <c r="A348">
        <v>1997.1666666666413</v>
      </c>
      <c r="B348">
        <v>0.101824784322634</v>
      </c>
    </row>
    <row r="349" spans="1:2" x14ac:dyDescent="0.3">
      <c r="A349">
        <v>1997.2499999999745</v>
      </c>
      <c r="B349">
        <v>0</v>
      </c>
    </row>
    <row r="350" spans="1:2" x14ac:dyDescent="0.3">
      <c r="A350">
        <v>1997.3333333333078</v>
      </c>
      <c r="B350">
        <v>9.6231844911608702E-2</v>
      </c>
    </row>
    <row r="351" spans="1:2" x14ac:dyDescent="0.3">
      <c r="A351">
        <v>1997.416666666641</v>
      </c>
      <c r="B351">
        <v>0</v>
      </c>
    </row>
    <row r="352" spans="1:2" x14ac:dyDescent="0.3">
      <c r="A352">
        <v>1997.4999999999743</v>
      </c>
      <c r="B352">
        <v>-4.01144327542712E-2</v>
      </c>
    </row>
    <row r="353" spans="1:2" x14ac:dyDescent="0.3">
      <c r="A353">
        <v>1997.5833333333076</v>
      </c>
      <c r="B353">
        <v>0.12567017154312901</v>
      </c>
    </row>
    <row r="354" spans="1:2" x14ac:dyDescent="0.3">
      <c r="A354">
        <v>1997.6666666666408</v>
      </c>
      <c r="B354">
        <v>-0.15501931622092999</v>
      </c>
    </row>
    <row r="355" spans="1:2" x14ac:dyDescent="0.3">
      <c r="A355">
        <v>1997.7499999999741</v>
      </c>
      <c r="B355">
        <v>0</v>
      </c>
    </row>
    <row r="356" spans="1:2" x14ac:dyDescent="0.3">
      <c r="A356">
        <v>1997.8333333333073</v>
      </c>
      <c r="B356">
        <v>-6.5901401098653306E-2</v>
      </c>
    </row>
    <row r="357" spans="1:2" x14ac:dyDescent="0.3">
      <c r="A357">
        <v>1997.9166666666406</v>
      </c>
      <c r="B357">
        <v>2.79931159727051E-3</v>
      </c>
    </row>
    <row r="358" spans="1:2" x14ac:dyDescent="0.3">
      <c r="A358">
        <v>1997.9999999999739</v>
      </c>
      <c r="B358">
        <v>0</v>
      </c>
    </row>
    <row r="359" spans="1:2" x14ac:dyDescent="0.3">
      <c r="A359">
        <v>1998.0833333333071</v>
      </c>
      <c r="B359">
        <v>-3.54472075599568E-3</v>
      </c>
    </row>
    <row r="360" spans="1:2" x14ac:dyDescent="0.3">
      <c r="A360">
        <v>1998.1666666666404</v>
      </c>
      <c r="B360">
        <v>-2.3910059703720701E-2</v>
      </c>
    </row>
    <row r="361" spans="1:2" x14ac:dyDescent="0.3">
      <c r="A361">
        <v>1998.2499999999736</v>
      </c>
      <c r="B361">
        <v>0</v>
      </c>
    </row>
    <row r="362" spans="1:2" x14ac:dyDescent="0.3">
      <c r="A362">
        <v>1998.3333333333069</v>
      </c>
      <c r="B362">
        <v>-6.6054077116964205E-2</v>
      </c>
    </row>
    <row r="363" spans="1:2" x14ac:dyDescent="0.3">
      <c r="A363">
        <v>1998.4166666666401</v>
      </c>
      <c r="B363">
        <v>0</v>
      </c>
    </row>
    <row r="364" spans="1:2" x14ac:dyDescent="0.3">
      <c r="A364">
        <v>1998.4999999999734</v>
      </c>
      <c r="B364">
        <v>4.7297846846991697E-2</v>
      </c>
    </row>
    <row r="365" spans="1:2" x14ac:dyDescent="0.3">
      <c r="A365">
        <v>1998.5833333333067</v>
      </c>
      <c r="B365">
        <v>9.8207431514182694E-2</v>
      </c>
    </row>
    <row r="366" spans="1:2" x14ac:dyDescent="0.3">
      <c r="A366">
        <v>1998.6666666666399</v>
      </c>
      <c r="B366">
        <v>-0.22744089582642199</v>
      </c>
    </row>
    <row r="367" spans="1:2" x14ac:dyDescent="0.3">
      <c r="A367">
        <v>1998.7499999999732</v>
      </c>
      <c r="B367">
        <v>0</v>
      </c>
    </row>
    <row r="368" spans="1:2" x14ac:dyDescent="0.3">
      <c r="A368">
        <v>1998.8333333333064</v>
      </c>
      <c r="B368">
        <v>-0.13606470526634201</v>
      </c>
    </row>
    <row r="369" spans="1:2" x14ac:dyDescent="0.3">
      <c r="A369">
        <v>1998.9166666666397</v>
      </c>
      <c r="B369">
        <v>-0.16804835265356</v>
      </c>
    </row>
    <row r="370" spans="1:2" x14ac:dyDescent="0.3">
      <c r="A370">
        <v>1998.9999999999729</v>
      </c>
      <c r="B370">
        <v>0</v>
      </c>
    </row>
    <row r="371" spans="1:2" x14ac:dyDescent="0.3">
      <c r="A371">
        <v>1999.0833333333062</v>
      </c>
      <c r="B371">
        <v>-0.10935409806329401</v>
      </c>
    </row>
    <row r="372" spans="1:2" x14ac:dyDescent="0.3">
      <c r="A372">
        <v>1999.1666666666395</v>
      </c>
      <c r="B372">
        <v>-0.14887860711527101</v>
      </c>
    </row>
    <row r="373" spans="1:2" x14ac:dyDescent="0.3">
      <c r="A373">
        <v>1999.2499999999727</v>
      </c>
      <c r="B373">
        <v>0</v>
      </c>
    </row>
    <row r="374" spans="1:2" x14ac:dyDescent="0.3">
      <c r="A374">
        <v>1999.333333333306</v>
      </c>
      <c r="B374">
        <v>-0.104970883211114</v>
      </c>
    </row>
    <row r="375" spans="1:2" x14ac:dyDescent="0.3">
      <c r="A375">
        <v>1999.4166666666392</v>
      </c>
      <c r="B375">
        <v>0.264013219121567</v>
      </c>
    </row>
    <row r="376" spans="1:2" x14ac:dyDescent="0.3">
      <c r="A376">
        <v>1999.4999999999725</v>
      </c>
      <c r="B376">
        <v>0</v>
      </c>
    </row>
    <row r="377" spans="1:2" x14ac:dyDescent="0.3">
      <c r="A377">
        <v>1999.5833333333057</v>
      </c>
      <c r="B377">
        <v>0.241924831816518</v>
      </c>
    </row>
    <row r="378" spans="1:2" x14ac:dyDescent="0.3">
      <c r="A378">
        <v>1999.666666666639</v>
      </c>
      <c r="B378">
        <v>0</v>
      </c>
    </row>
    <row r="379" spans="1:2" x14ac:dyDescent="0.3">
      <c r="A379">
        <v>1999.7499999999723</v>
      </c>
      <c r="B379">
        <v>4.8566607372736E-2</v>
      </c>
    </row>
    <row r="380" spans="1:2" x14ac:dyDescent="0.3">
      <c r="A380">
        <v>1999.8333333333055</v>
      </c>
      <c r="B380">
        <v>3.2354241851891802E-3</v>
      </c>
    </row>
    <row r="381" spans="1:2" x14ac:dyDescent="0.3">
      <c r="A381">
        <v>1999.9166666666388</v>
      </c>
      <c r="B381">
        <v>-0.17905994549478199</v>
      </c>
    </row>
    <row r="382" spans="1:2" x14ac:dyDescent="0.3">
      <c r="A382">
        <v>1999.999999999972</v>
      </c>
      <c r="B382">
        <v>0</v>
      </c>
    </row>
    <row r="383" spans="1:2" x14ac:dyDescent="0.3">
      <c r="A383">
        <v>2000.0833333333053</v>
      </c>
      <c r="B383">
        <v>5.2076354918467002E-2</v>
      </c>
    </row>
    <row r="384" spans="1:2" x14ac:dyDescent="0.3">
      <c r="A384">
        <v>2000.1666666666385</v>
      </c>
      <c r="B384">
        <v>-3.5783057160623397E-2</v>
      </c>
    </row>
    <row r="385" spans="1:2" x14ac:dyDescent="0.3">
      <c r="A385">
        <v>2000.2499999999718</v>
      </c>
      <c r="B385">
        <v>0</v>
      </c>
    </row>
    <row r="386" spans="1:2" x14ac:dyDescent="0.3">
      <c r="A386">
        <v>2000.3333333333051</v>
      </c>
      <c r="B386">
        <v>0.33235550997470698</v>
      </c>
    </row>
    <row r="387" spans="1:2" x14ac:dyDescent="0.3">
      <c r="A387">
        <v>2000.4166666666383</v>
      </c>
      <c r="B387">
        <v>5.4592464161177703E-2</v>
      </c>
    </row>
    <row r="388" spans="1:2" x14ac:dyDescent="0.3">
      <c r="A388">
        <v>2000.4999999999716</v>
      </c>
      <c r="B388">
        <v>0</v>
      </c>
    </row>
    <row r="389" spans="1:2" x14ac:dyDescent="0.3">
      <c r="A389">
        <v>2000.5833333333048</v>
      </c>
      <c r="B389">
        <v>-3.8103524985183698E-2</v>
      </c>
    </row>
    <row r="390" spans="1:2" x14ac:dyDescent="0.3">
      <c r="A390">
        <v>2000.6666666666381</v>
      </c>
      <c r="B390">
        <v>0</v>
      </c>
    </row>
    <row r="391" spans="1:2" x14ac:dyDescent="0.3">
      <c r="A391">
        <v>2000.7499999999714</v>
      </c>
      <c r="B391">
        <v>-5.3461990679639498E-2</v>
      </c>
    </row>
    <row r="392" spans="1:2" x14ac:dyDescent="0.3">
      <c r="A392">
        <v>2000.8333333333046</v>
      </c>
      <c r="B392">
        <v>-5.8909187870209703E-3</v>
      </c>
    </row>
    <row r="393" spans="1:2" x14ac:dyDescent="0.3">
      <c r="A393">
        <v>2000.9166666666379</v>
      </c>
      <c r="B393">
        <v>0.23255705617075101</v>
      </c>
    </row>
    <row r="394" spans="1:2" x14ac:dyDescent="0.3">
      <c r="A394">
        <v>2000.9999999999711</v>
      </c>
      <c r="B394">
        <v>7.5257208420297206E-2</v>
      </c>
    </row>
    <row r="395" spans="1:2" x14ac:dyDescent="0.3">
      <c r="A395">
        <v>2001.0833333333044</v>
      </c>
      <c r="B395">
        <v>0</v>
      </c>
    </row>
    <row r="396" spans="1:2" x14ac:dyDescent="0.3">
      <c r="A396">
        <v>2001.1666666666376</v>
      </c>
      <c r="B396">
        <v>-0.45953638307252398</v>
      </c>
    </row>
    <row r="397" spans="1:2" x14ac:dyDescent="0.3">
      <c r="A397">
        <v>2001.2499999999709</v>
      </c>
      <c r="B397">
        <v>0</v>
      </c>
    </row>
    <row r="398" spans="1:2" x14ac:dyDescent="0.3">
      <c r="A398">
        <v>2001.3333333333042</v>
      </c>
      <c r="B398">
        <v>-0.39539291761609202</v>
      </c>
    </row>
    <row r="399" spans="1:2" x14ac:dyDescent="0.3">
      <c r="A399">
        <v>2001.4166666666374</v>
      </c>
      <c r="B399">
        <v>-0.117713026232572</v>
      </c>
    </row>
    <row r="400" spans="1:2" x14ac:dyDescent="0.3">
      <c r="A400">
        <v>2001.4999999999707</v>
      </c>
      <c r="B400">
        <v>0</v>
      </c>
    </row>
    <row r="401" spans="1:2" x14ac:dyDescent="0.3">
      <c r="A401">
        <v>2001.5833333333039</v>
      </c>
      <c r="B401">
        <v>-0.105754881842162</v>
      </c>
    </row>
    <row r="402" spans="1:2" x14ac:dyDescent="0.3">
      <c r="A402">
        <v>2001.6666666666372</v>
      </c>
      <c r="B402">
        <v>0</v>
      </c>
    </row>
    <row r="403" spans="1:2" x14ac:dyDescent="0.3">
      <c r="A403">
        <v>2001.7499999999704</v>
      </c>
      <c r="B403">
        <v>-0.14656385552666301</v>
      </c>
    </row>
    <row r="404" spans="1:2" x14ac:dyDescent="0.3">
      <c r="A404">
        <v>2001.8333333333037</v>
      </c>
      <c r="B404">
        <v>-0.160967856263484</v>
      </c>
    </row>
    <row r="405" spans="1:2" x14ac:dyDescent="0.3">
      <c r="A405">
        <v>2001.916666666637</v>
      </c>
      <c r="B405">
        <v>-0.21192841139928401</v>
      </c>
    </row>
    <row r="406" spans="1:2" x14ac:dyDescent="0.3">
      <c r="A406">
        <v>2001.9999999999702</v>
      </c>
      <c r="B406">
        <v>-0.14963158458984399</v>
      </c>
    </row>
    <row r="407" spans="1:2" x14ac:dyDescent="0.3">
      <c r="A407">
        <v>2002.0833333333035</v>
      </c>
      <c r="B407">
        <v>0</v>
      </c>
    </row>
    <row r="408" spans="1:2" x14ac:dyDescent="0.3">
      <c r="A408">
        <v>2002.1666666666367</v>
      </c>
      <c r="B408">
        <v>-0.37131012174514999</v>
      </c>
    </row>
    <row r="409" spans="1:2" x14ac:dyDescent="0.3">
      <c r="A409">
        <v>2002.24999999997</v>
      </c>
      <c r="B409">
        <v>0</v>
      </c>
    </row>
    <row r="410" spans="1:2" x14ac:dyDescent="0.3">
      <c r="A410">
        <v>2002.3333333333032</v>
      </c>
      <c r="B410">
        <v>0.19231464395269601</v>
      </c>
    </row>
    <row r="411" spans="1:2" x14ac:dyDescent="0.3">
      <c r="A411">
        <v>2002.4166666666365</v>
      </c>
      <c r="B411">
        <v>5.5005490691278601E-2</v>
      </c>
    </row>
    <row r="412" spans="1:2" x14ac:dyDescent="0.3">
      <c r="A412">
        <v>2002.4999999999698</v>
      </c>
      <c r="B412">
        <v>0</v>
      </c>
    </row>
    <row r="413" spans="1:2" x14ac:dyDescent="0.3">
      <c r="A413">
        <v>2002.583333333303</v>
      </c>
      <c r="B413">
        <v>0.167656338637858</v>
      </c>
    </row>
    <row r="414" spans="1:2" x14ac:dyDescent="0.3">
      <c r="A414">
        <v>2002.6666666666363</v>
      </c>
      <c r="B414">
        <v>-2.6493875704896998E-2</v>
      </c>
    </row>
    <row r="415" spans="1:2" x14ac:dyDescent="0.3">
      <c r="A415">
        <v>2002.7499999999695</v>
      </c>
      <c r="B415">
        <v>-0.251912957644853</v>
      </c>
    </row>
    <row r="416" spans="1:2" x14ac:dyDescent="0.3">
      <c r="A416">
        <v>2002.8333333333028</v>
      </c>
      <c r="B416">
        <v>0</v>
      </c>
    </row>
    <row r="417" spans="1:2" x14ac:dyDescent="0.3">
      <c r="A417">
        <v>2002.916666666636</v>
      </c>
      <c r="B417">
        <v>1.5527443141778599E-2</v>
      </c>
    </row>
    <row r="418" spans="1:2" x14ac:dyDescent="0.3">
      <c r="A418">
        <v>2002.9999999999693</v>
      </c>
      <c r="B418">
        <v>8.5891849214094207E-3</v>
      </c>
    </row>
    <row r="419" spans="1:2" x14ac:dyDescent="0.3">
      <c r="A419">
        <v>2003.0833333333026</v>
      </c>
      <c r="B419">
        <v>0</v>
      </c>
    </row>
    <row r="420" spans="1:2" x14ac:dyDescent="0.3">
      <c r="A420">
        <v>2003.1666666666358</v>
      </c>
      <c r="B420">
        <v>5.0218676719284198E-2</v>
      </c>
    </row>
    <row r="421" spans="1:2" x14ac:dyDescent="0.3">
      <c r="A421">
        <v>2003.2499999999691</v>
      </c>
      <c r="B421">
        <v>0</v>
      </c>
    </row>
    <row r="422" spans="1:2" x14ac:dyDescent="0.3">
      <c r="A422">
        <v>2003.3333333333023</v>
      </c>
      <c r="B422">
        <v>1.0041572539372301E-2</v>
      </c>
    </row>
    <row r="423" spans="1:2" x14ac:dyDescent="0.3">
      <c r="A423">
        <v>2003.4166666666356</v>
      </c>
      <c r="B423">
        <v>-0.198262888927072</v>
      </c>
    </row>
    <row r="424" spans="1:2" x14ac:dyDescent="0.3">
      <c r="A424">
        <v>2003.4999999999688</v>
      </c>
      <c r="B424">
        <v>0</v>
      </c>
    </row>
    <row r="425" spans="1:2" x14ac:dyDescent="0.3">
      <c r="A425">
        <v>2003.5833333333021</v>
      </c>
      <c r="B425">
        <v>-6.0005842558297703E-2</v>
      </c>
    </row>
    <row r="426" spans="1:2" x14ac:dyDescent="0.3">
      <c r="A426">
        <v>2003.6666666666354</v>
      </c>
      <c r="B426">
        <v>-0.19406701780909499</v>
      </c>
    </row>
    <row r="427" spans="1:2" x14ac:dyDescent="0.3">
      <c r="A427">
        <v>2003.7499999999686</v>
      </c>
      <c r="B427">
        <v>-0.180404737753455</v>
      </c>
    </row>
    <row r="428" spans="1:2" x14ac:dyDescent="0.3">
      <c r="A428">
        <v>2003.8333333333019</v>
      </c>
      <c r="B428">
        <v>0</v>
      </c>
    </row>
    <row r="429" spans="1:2" x14ac:dyDescent="0.3">
      <c r="A429">
        <v>2003.9166666666351</v>
      </c>
      <c r="B429">
        <v>-2.1630553171370699E-2</v>
      </c>
    </row>
    <row r="430" spans="1:2" x14ac:dyDescent="0.3">
      <c r="A430">
        <v>2003.9999999999684</v>
      </c>
      <c r="B430">
        <v>-0.31719593680534702</v>
      </c>
    </row>
    <row r="431" spans="1:2" x14ac:dyDescent="0.3">
      <c r="A431">
        <v>2004.0833333333017</v>
      </c>
      <c r="B431">
        <v>0</v>
      </c>
    </row>
    <row r="432" spans="1:2" x14ac:dyDescent="0.3">
      <c r="A432">
        <v>2004.1666666666349</v>
      </c>
      <c r="B432">
        <v>6.9882555581476796E-2</v>
      </c>
    </row>
    <row r="433" spans="1:2" x14ac:dyDescent="0.3">
      <c r="A433">
        <v>2004.2499999999682</v>
      </c>
      <c r="B433">
        <v>0</v>
      </c>
    </row>
    <row r="434" spans="1:2" x14ac:dyDescent="0.3">
      <c r="A434">
        <v>2004.3333333333014</v>
      </c>
      <c r="B434">
        <v>-0.11115572037954601</v>
      </c>
    </row>
    <row r="435" spans="1:2" x14ac:dyDescent="0.3">
      <c r="A435">
        <v>2004.4166666666347</v>
      </c>
      <c r="B435">
        <v>0.15210393344378401</v>
      </c>
    </row>
    <row r="436" spans="1:2" x14ac:dyDescent="0.3">
      <c r="A436">
        <v>2004.4999999999679</v>
      </c>
      <c r="B436">
        <v>0</v>
      </c>
    </row>
    <row r="437" spans="1:2" x14ac:dyDescent="0.3">
      <c r="A437">
        <v>2004.5833333333012</v>
      </c>
      <c r="B437">
        <v>0.30417654963177498</v>
      </c>
    </row>
    <row r="438" spans="1:2" x14ac:dyDescent="0.3">
      <c r="A438">
        <v>2004.6666666666345</v>
      </c>
      <c r="B438">
        <v>0.15705458550637</v>
      </c>
    </row>
    <row r="439" spans="1:2" x14ac:dyDescent="0.3">
      <c r="A439">
        <v>2004.7499999999677</v>
      </c>
      <c r="B439">
        <v>0</v>
      </c>
    </row>
    <row r="440" spans="1:2" x14ac:dyDescent="0.3">
      <c r="A440">
        <v>2004.833333333301</v>
      </c>
      <c r="B440">
        <v>0.33018541420493103</v>
      </c>
    </row>
    <row r="441" spans="1:2" x14ac:dyDescent="0.3">
      <c r="A441">
        <v>2004.9166666666342</v>
      </c>
      <c r="B441">
        <v>0.14030102379339701</v>
      </c>
    </row>
    <row r="442" spans="1:2" x14ac:dyDescent="0.3">
      <c r="A442">
        <v>2004.9999999999675</v>
      </c>
      <c r="B442">
        <v>0</v>
      </c>
    </row>
    <row r="443" spans="1:2" x14ac:dyDescent="0.3">
      <c r="A443">
        <v>2005.0833333333007</v>
      </c>
      <c r="B443">
        <v>0.115438561928904</v>
      </c>
    </row>
    <row r="444" spans="1:2" x14ac:dyDescent="0.3">
      <c r="A444">
        <v>2005.166666666634</v>
      </c>
      <c r="B444">
        <v>6.1345531957713299E-2</v>
      </c>
    </row>
    <row r="445" spans="1:2" x14ac:dyDescent="0.3">
      <c r="A445">
        <v>2005.2499999999673</v>
      </c>
      <c r="B445">
        <v>0</v>
      </c>
    </row>
    <row r="446" spans="1:2" x14ac:dyDescent="0.3">
      <c r="A446">
        <v>2005.3333333333005</v>
      </c>
      <c r="B446">
        <v>0.30947416662800298</v>
      </c>
    </row>
    <row r="447" spans="1:2" x14ac:dyDescent="0.3">
      <c r="A447">
        <v>2005.4166666666338</v>
      </c>
      <c r="B447">
        <v>0.23907231756171701</v>
      </c>
    </row>
    <row r="448" spans="1:2" x14ac:dyDescent="0.3">
      <c r="A448">
        <v>2005.499999999967</v>
      </c>
      <c r="B448">
        <v>0</v>
      </c>
    </row>
    <row r="449" spans="1:2" x14ac:dyDescent="0.3">
      <c r="A449">
        <v>2005.5833333333003</v>
      </c>
      <c r="B449">
        <v>7.2904051480488105E-2</v>
      </c>
    </row>
    <row r="450" spans="1:2" x14ac:dyDescent="0.3">
      <c r="A450">
        <v>2005.6666666666335</v>
      </c>
      <c r="B450">
        <v>0.24580705610459</v>
      </c>
    </row>
    <row r="451" spans="1:2" x14ac:dyDescent="0.3">
      <c r="A451">
        <v>2005.7499999999668</v>
      </c>
      <c r="B451">
        <v>0</v>
      </c>
    </row>
    <row r="452" spans="1:2" x14ac:dyDescent="0.3">
      <c r="A452">
        <v>2005.8333333333001</v>
      </c>
      <c r="B452">
        <v>0.22570486994651101</v>
      </c>
    </row>
    <row r="453" spans="1:2" x14ac:dyDescent="0.3">
      <c r="A453">
        <v>2005.9166666666333</v>
      </c>
      <c r="B453">
        <v>6.6912490948671396E-2</v>
      </c>
    </row>
    <row r="454" spans="1:2" x14ac:dyDescent="0.3">
      <c r="A454">
        <v>2005.9999999999666</v>
      </c>
      <c r="B454">
        <v>0.13900562645963199</v>
      </c>
    </row>
    <row r="455" spans="1:2" x14ac:dyDescent="0.3">
      <c r="A455">
        <v>2006.0833333332998</v>
      </c>
      <c r="B455">
        <v>0</v>
      </c>
    </row>
    <row r="456" spans="1:2" x14ac:dyDescent="0.3">
      <c r="A456">
        <v>2006.1666666666331</v>
      </c>
      <c r="B456">
        <v>0.11002738174841099</v>
      </c>
    </row>
    <row r="457" spans="1:2" x14ac:dyDescent="0.3">
      <c r="A457">
        <v>2006.2499999999663</v>
      </c>
      <c r="B457">
        <v>0</v>
      </c>
    </row>
    <row r="458" spans="1:2" x14ac:dyDescent="0.3">
      <c r="A458">
        <v>2006.3333333332996</v>
      </c>
      <c r="B458">
        <v>0.18648122315945401</v>
      </c>
    </row>
    <row r="459" spans="1:2" x14ac:dyDescent="0.3">
      <c r="A459">
        <v>2006.4166666666329</v>
      </c>
      <c r="B459">
        <v>0.44110500123437801</v>
      </c>
    </row>
    <row r="460" spans="1:2" x14ac:dyDescent="0.3">
      <c r="A460">
        <v>2006.4999999999661</v>
      </c>
      <c r="B460">
        <v>0</v>
      </c>
    </row>
    <row r="461" spans="1:2" x14ac:dyDescent="0.3">
      <c r="A461">
        <v>2006.5833333332994</v>
      </c>
      <c r="B461">
        <v>6.8774647207783202E-2</v>
      </c>
    </row>
    <row r="462" spans="1:2" x14ac:dyDescent="0.3">
      <c r="A462">
        <v>2006.6666666666326</v>
      </c>
      <c r="B462">
        <v>6.23208440937894E-2</v>
      </c>
    </row>
    <row r="463" spans="1:2" x14ac:dyDescent="0.3">
      <c r="A463">
        <v>2006.7499999999659</v>
      </c>
      <c r="B463">
        <v>-9.6554555969199998E-2</v>
      </c>
    </row>
    <row r="464" spans="1:2" x14ac:dyDescent="0.3">
      <c r="A464">
        <v>2006.8333333332992</v>
      </c>
      <c r="B464">
        <v>0</v>
      </c>
    </row>
    <row r="465" spans="1:2" x14ac:dyDescent="0.3">
      <c r="A465">
        <v>2006.9166666666324</v>
      </c>
      <c r="B465">
        <v>7.3440272354890895E-2</v>
      </c>
    </row>
    <row r="466" spans="1:2" x14ac:dyDescent="0.3">
      <c r="A466">
        <v>2006.9999999999657</v>
      </c>
      <c r="B466">
        <v>-3.7440958392854398E-2</v>
      </c>
    </row>
    <row r="467" spans="1:2" x14ac:dyDescent="0.3">
      <c r="A467">
        <v>2007.0833333332989</v>
      </c>
      <c r="B467">
        <v>0</v>
      </c>
    </row>
    <row r="468" spans="1:2" x14ac:dyDescent="0.3">
      <c r="A468">
        <v>2007.1666666666322</v>
      </c>
      <c r="B468">
        <v>0.16869718405799</v>
      </c>
    </row>
    <row r="469" spans="1:2" x14ac:dyDescent="0.3">
      <c r="A469">
        <v>2007.2499999999654</v>
      </c>
      <c r="B469">
        <v>0</v>
      </c>
    </row>
    <row r="470" spans="1:2" x14ac:dyDescent="0.3">
      <c r="A470">
        <v>2007.3333333332987</v>
      </c>
      <c r="B470">
        <v>1.3067523245E-4</v>
      </c>
    </row>
    <row r="471" spans="1:2" x14ac:dyDescent="0.3">
      <c r="A471">
        <v>2007.416666666632</v>
      </c>
      <c r="B471">
        <v>-6.3592946423587093E-2</v>
      </c>
    </row>
    <row r="472" spans="1:2" x14ac:dyDescent="0.3">
      <c r="A472">
        <v>2007.4999999999652</v>
      </c>
      <c r="B472">
        <v>0</v>
      </c>
    </row>
    <row r="473" spans="1:2" x14ac:dyDescent="0.3">
      <c r="A473">
        <v>2007.5833333332985</v>
      </c>
      <c r="B473">
        <v>3.6366623096745702E-2</v>
      </c>
    </row>
    <row r="474" spans="1:2" x14ac:dyDescent="0.3">
      <c r="A474">
        <v>2007.6666666666317</v>
      </c>
      <c r="B474">
        <v>-0.57714049644881005</v>
      </c>
    </row>
    <row r="475" spans="1:2" x14ac:dyDescent="0.3">
      <c r="A475">
        <v>2007.749999999965</v>
      </c>
      <c r="B475">
        <v>-0.31403175180082299</v>
      </c>
    </row>
    <row r="476" spans="1:2" x14ac:dyDescent="0.3">
      <c r="A476">
        <v>2007.8333333332982</v>
      </c>
      <c r="B476">
        <v>0</v>
      </c>
    </row>
    <row r="477" spans="1:2" x14ac:dyDescent="0.3">
      <c r="A477">
        <v>2007.9166666666315</v>
      </c>
      <c r="B477">
        <v>-5.5390409543757999E-2</v>
      </c>
    </row>
    <row r="478" spans="1:2" x14ac:dyDescent="0.3">
      <c r="A478">
        <v>2007.9999999999648</v>
      </c>
      <c r="B478">
        <v>-0.47246368368986802</v>
      </c>
    </row>
    <row r="479" spans="1:2" x14ac:dyDescent="0.3">
      <c r="A479">
        <v>2008.083333333298</v>
      </c>
      <c r="B479">
        <v>0</v>
      </c>
    </row>
    <row r="480" spans="1:2" x14ac:dyDescent="0.3">
      <c r="A480">
        <v>2008.1666666666313</v>
      </c>
      <c r="B480">
        <v>-0.48796609742436697</v>
      </c>
    </row>
    <row r="481" spans="1:2" x14ac:dyDescent="0.3">
      <c r="A481">
        <v>2008.2499999999645</v>
      </c>
      <c r="B481">
        <v>-0.15965348026100001</v>
      </c>
    </row>
    <row r="482" spans="1:2" x14ac:dyDescent="0.3">
      <c r="A482">
        <v>2008.3333333332978</v>
      </c>
      <c r="B482">
        <v>0</v>
      </c>
    </row>
    <row r="483" spans="1:2" x14ac:dyDescent="0.3">
      <c r="A483">
        <v>2008.416666666631</v>
      </c>
      <c r="B483">
        <v>-1.07337878666087E-2</v>
      </c>
    </row>
    <row r="484" spans="1:2" x14ac:dyDescent="0.3">
      <c r="A484">
        <v>2008.4999999999643</v>
      </c>
      <c r="B484">
        <v>0</v>
      </c>
    </row>
    <row r="485" spans="1:2" x14ac:dyDescent="0.3">
      <c r="A485">
        <v>2008.5833333332976</v>
      </c>
      <c r="B485">
        <v>0.176852274349245</v>
      </c>
    </row>
    <row r="486" spans="1:2" x14ac:dyDescent="0.3">
      <c r="A486">
        <v>2008.6666666666308</v>
      </c>
      <c r="B486">
        <v>0.10269969136507701</v>
      </c>
    </row>
    <row r="487" spans="1:2" x14ac:dyDescent="0.3">
      <c r="A487">
        <v>2008.7499999999641</v>
      </c>
      <c r="B487">
        <v>-0.11738200920293</v>
      </c>
    </row>
    <row r="488" spans="1:2" x14ac:dyDescent="0.3">
      <c r="A488">
        <v>2008.8333333332973</v>
      </c>
      <c r="B488">
        <v>0</v>
      </c>
    </row>
    <row r="489" spans="1:2" x14ac:dyDescent="0.3">
      <c r="A489">
        <v>2008.9166666666306</v>
      </c>
      <c r="B489">
        <v>-0.222508911122137</v>
      </c>
    </row>
    <row r="490" spans="1:2" x14ac:dyDescent="0.3">
      <c r="A490">
        <v>2008.9999999999638</v>
      </c>
    </row>
    <row r="491" spans="1:2" x14ac:dyDescent="0.3">
      <c r="A491">
        <v>2009.0833333332971</v>
      </c>
    </row>
    <row r="492" spans="1:2" x14ac:dyDescent="0.3">
      <c r="A492">
        <v>2009.1666666666304</v>
      </c>
    </row>
    <row r="493" spans="1:2" x14ac:dyDescent="0.3">
      <c r="A493">
        <v>2009.2499999999636</v>
      </c>
    </row>
    <row r="494" spans="1:2" x14ac:dyDescent="0.3">
      <c r="A494">
        <v>2009.3333333332969</v>
      </c>
    </row>
    <row r="495" spans="1:2" x14ac:dyDescent="0.3">
      <c r="A495">
        <v>2009.4166666666301</v>
      </c>
    </row>
    <row r="496" spans="1:2" x14ac:dyDescent="0.3">
      <c r="A496">
        <v>2009.4999999999634</v>
      </c>
    </row>
    <row r="497" spans="1:1" x14ac:dyDescent="0.3">
      <c r="A497">
        <v>2009.5833333332967</v>
      </c>
    </row>
    <row r="498" spans="1:1" x14ac:dyDescent="0.3">
      <c r="A498">
        <v>2009.6666666666299</v>
      </c>
    </row>
    <row r="499" spans="1:1" x14ac:dyDescent="0.3">
      <c r="A499">
        <v>2009.7499999999632</v>
      </c>
    </row>
    <row r="500" spans="1:1" x14ac:dyDescent="0.3">
      <c r="A500">
        <v>2009.8333333332964</v>
      </c>
    </row>
    <row r="501" spans="1:1" x14ac:dyDescent="0.3">
      <c r="A501">
        <v>2009.9166666666297</v>
      </c>
    </row>
    <row r="502" spans="1:1" x14ac:dyDescent="0.3">
      <c r="A502">
        <v>2009.9999999999629</v>
      </c>
    </row>
    <row r="503" spans="1:1" x14ac:dyDescent="0.3">
      <c r="A503">
        <v>2010.0833333332962</v>
      </c>
    </row>
    <row r="504" spans="1:1" x14ac:dyDescent="0.3">
      <c r="A504">
        <v>2010.1666666666295</v>
      </c>
    </row>
    <row r="505" spans="1:1" x14ac:dyDescent="0.3">
      <c r="A505">
        <v>2010.2499999999627</v>
      </c>
    </row>
    <row r="506" spans="1:1" x14ac:dyDescent="0.3">
      <c r="A506">
        <v>2010.333333333296</v>
      </c>
    </row>
    <row r="507" spans="1:1" x14ac:dyDescent="0.3">
      <c r="A507">
        <v>2010.4166666666292</v>
      </c>
    </row>
    <row r="508" spans="1:1" x14ac:dyDescent="0.3">
      <c r="A508">
        <v>2010.4999999999625</v>
      </c>
    </row>
    <row r="509" spans="1:1" x14ac:dyDescent="0.3">
      <c r="A509">
        <v>2010.5833333332957</v>
      </c>
    </row>
    <row r="510" spans="1:1" x14ac:dyDescent="0.3">
      <c r="A510">
        <v>2010.666666666629</v>
      </c>
    </row>
    <row r="511" spans="1:1" x14ac:dyDescent="0.3">
      <c r="A511">
        <v>2010.7499999999623</v>
      </c>
    </row>
    <row r="512" spans="1:1" x14ac:dyDescent="0.3">
      <c r="A512">
        <v>2010.8333333332955</v>
      </c>
    </row>
    <row r="513" spans="1:1" x14ac:dyDescent="0.3">
      <c r="A513">
        <v>2010.9166666666288</v>
      </c>
    </row>
    <row r="514" spans="1:1" x14ac:dyDescent="0.3">
      <c r="A514">
        <v>2010.999999999962</v>
      </c>
    </row>
    <row r="515" spans="1:1" x14ac:dyDescent="0.3">
      <c r="A515">
        <v>2011.0833333332953</v>
      </c>
    </row>
    <row r="516" spans="1:1" x14ac:dyDescent="0.3">
      <c r="A516">
        <v>2011.1666666666285</v>
      </c>
    </row>
    <row r="517" spans="1:1" x14ac:dyDescent="0.3">
      <c r="A517">
        <v>2011.2499999999618</v>
      </c>
    </row>
    <row r="518" spans="1:1" x14ac:dyDescent="0.3">
      <c r="A518">
        <v>2011.3333333332951</v>
      </c>
    </row>
    <row r="519" spans="1:1" x14ac:dyDescent="0.3">
      <c r="A519">
        <v>2011.4166666666283</v>
      </c>
    </row>
    <row r="520" spans="1:1" x14ac:dyDescent="0.3">
      <c r="A520">
        <v>2011.4999999999616</v>
      </c>
    </row>
    <row r="521" spans="1:1" x14ac:dyDescent="0.3">
      <c r="A521">
        <v>2011.5833333332948</v>
      </c>
    </row>
    <row r="522" spans="1:1" x14ac:dyDescent="0.3">
      <c r="A522">
        <v>2011.6666666666281</v>
      </c>
    </row>
    <row r="523" spans="1:1" x14ac:dyDescent="0.3">
      <c r="A523">
        <v>2011.7499999999613</v>
      </c>
    </row>
    <row r="524" spans="1:1" x14ac:dyDescent="0.3">
      <c r="A524">
        <v>2011.8333333332946</v>
      </c>
    </row>
    <row r="525" spans="1:1" x14ac:dyDescent="0.3">
      <c r="A525">
        <v>2011.9166666666279</v>
      </c>
    </row>
    <row r="526" spans="1:1" x14ac:dyDescent="0.3">
      <c r="A526">
        <v>2011.9999999999611</v>
      </c>
    </row>
    <row r="527" spans="1:1" x14ac:dyDescent="0.3">
      <c r="A527">
        <v>2012.0833333332944</v>
      </c>
    </row>
    <row r="528" spans="1:1" x14ac:dyDescent="0.3">
      <c r="A528">
        <v>2012.1666666666276</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G408"/>
  <sheetViews>
    <sheetView workbookViewId="0">
      <pane xSplit="2" ySplit="15" topLeftCell="I405" activePane="bottomRight" state="frozen"/>
      <selection pane="topRight" activeCell="C1" sqref="C1"/>
      <selection pane="bottomLeft" activeCell="A16" sqref="A16"/>
      <selection pane="bottomRight" activeCell="AB408" sqref="AB408"/>
    </sheetView>
  </sheetViews>
  <sheetFormatPr defaultRowHeight="13.2" x14ac:dyDescent="0.25"/>
  <cols>
    <col min="1" max="1" width="10.6640625" style="3" customWidth="1"/>
    <col min="2" max="2" width="12.44140625" style="3" customWidth="1"/>
    <col min="3" max="5" width="7.88671875" style="17" customWidth="1"/>
    <col min="6" max="21" width="7.88671875" style="18" customWidth="1"/>
    <col min="22" max="22" width="14" style="18" customWidth="1"/>
    <col min="23" max="23" width="3.33203125" style="18" customWidth="1"/>
    <col min="24" max="24" width="11.44140625" style="6" customWidth="1"/>
    <col min="25" max="25" width="12.44140625" style="6" customWidth="1"/>
    <col min="26" max="26" width="1.44140625" style="3" customWidth="1"/>
    <col min="27" max="30" width="9.109375" style="3"/>
    <col min="31" max="42" width="9.109375" style="7"/>
    <col min="43" max="43" width="2.5546875" style="7" customWidth="1"/>
    <col min="44" max="45" width="9.109375" style="7"/>
    <col min="46" max="46" width="6.109375" style="7" customWidth="1"/>
    <col min="47" max="59" width="9.109375" style="7"/>
    <col min="60" max="256" width="9.109375" style="3"/>
    <col min="257" max="257" width="10.6640625" style="3" customWidth="1"/>
    <col min="258" max="258" width="12.44140625" style="3" customWidth="1"/>
    <col min="259" max="277" width="7.88671875" style="3" customWidth="1"/>
    <col min="278" max="278" width="14" style="3" customWidth="1"/>
    <col min="279" max="279" width="3.33203125" style="3" customWidth="1"/>
    <col min="280" max="280" width="11.44140625" style="3" customWidth="1"/>
    <col min="281" max="281" width="12.44140625" style="3" customWidth="1"/>
    <col min="282" max="298" width="9.109375" style="3"/>
    <col min="299" max="299" width="2.5546875" style="3" customWidth="1"/>
    <col min="300" max="301" width="9.109375" style="3"/>
    <col min="302" max="302" width="6.109375" style="3" customWidth="1"/>
    <col min="303" max="512" width="9.109375" style="3"/>
    <col min="513" max="513" width="10.6640625" style="3" customWidth="1"/>
    <col min="514" max="514" width="12.44140625" style="3" customWidth="1"/>
    <col min="515" max="533" width="7.88671875" style="3" customWidth="1"/>
    <col min="534" max="534" width="14" style="3" customWidth="1"/>
    <col min="535" max="535" width="3.33203125" style="3" customWidth="1"/>
    <col min="536" max="536" width="11.44140625" style="3" customWidth="1"/>
    <col min="537" max="537" width="12.44140625" style="3" customWidth="1"/>
    <col min="538" max="554" width="9.109375" style="3"/>
    <col min="555" max="555" width="2.5546875" style="3" customWidth="1"/>
    <col min="556" max="557" width="9.109375" style="3"/>
    <col min="558" max="558" width="6.109375" style="3" customWidth="1"/>
    <col min="559" max="768" width="9.109375" style="3"/>
    <col min="769" max="769" width="10.6640625" style="3" customWidth="1"/>
    <col min="770" max="770" width="12.44140625" style="3" customWidth="1"/>
    <col min="771" max="789" width="7.88671875" style="3" customWidth="1"/>
    <col min="790" max="790" width="14" style="3" customWidth="1"/>
    <col min="791" max="791" width="3.33203125" style="3" customWidth="1"/>
    <col min="792" max="792" width="11.44140625" style="3" customWidth="1"/>
    <col min="793" max="793" width="12.44140625" style="3" customWidth="1"/>
    <col min="794" max="810" width="9.109375" style="3"/>
    <col min="811" max="811" width="2.5546875" style="3" customWidth="1"/>
    <col min="812" max="813" width="9.109375" style="3"/>
    <col min="814" max="814" width="6.109375" style="3" customWidth="1"/>
    <col min="815" max="1024" width="9.109375" style="3"/>
    <col min="1025" max="1025" width="10.6640625" style="3" customWidth="1"/>
    <col min="1026" max="1026" width="12.44140625" style="3" customWidth="1"/>
    <col min="1027" max="1045" width="7.88671875" style="3" customWidth="1"/>
    <col min="1046" max="1046" width="14" style="3" customWidth="1"/>
    <col min="1047" max="1047" width="3.33203125" style="3" customWidth="1"/>
    <col min="1048" max="1048" width="11.44140625" style="3" customWidth="1"/>
    <col min="1049" max="1049" width="12.44140625" style="3" customWidth="1"/>
    <col min="1050" max="1066" width="9.109375" style="3"/>
    <col min="1067" max="1067" width="2.5546875" style="3" customWidth="1"/>
    <col min="1068" max="1069" width="9.109375" style="3"/>
    <col min="1070" max="1070" width="6.109375" style="3" customWidth="1"/>
    <col min="1071" max="1280" width="9.109375" style="3"/>
    <col min="1281" max="1281" width="10.6640625" style="3" customWidth="1"/>
    <col min="1282" max="1282" width="12.44140625" style="3" customWidth="1"/>
    <col min="1283" max="1301" width="7.88671875" style="3" customWidth="1"/>
    <col min="1302" max="1302" width="14" style="3" customWidth="1"/>
    <col min="1303" max="1303" width="3.33203125" style="3" customWidth="1"/>
    <col min="1304" max="1304" width="11.44140625" style="3" customWidth="1"/>
    <col min="1305" max="1305" width="12.44140625" style="3" customWidth="1"/>
    <col min="1306" max="1322" width="9.109375" style="3"/>
    <col min="1323" max="1323" width="2.5546875" style="3" customWidth="1"/>
    <col min="1324" max="1325" width="9.109375" style="3"/>
    <col min="1326" max="1326" width="6.109375" style="3" customWidth="1"/>
    <col min="1327" max="1536" width="9.109375" style="3"/>
    <col min="1537" max="1537" width="10.6640625" style="3" customWidth="1"/>
    <col min="1538" max="1538" width="12.44140625" style="3" customWidth="1"/>
    <col min="1539" max="1557" width="7.88671875" style="3" customWidth="1"/>
    <col min="1558" max="1558" width="14" style="3" customWidth="1"/>
    <col min="1559" max="1559" width="3.33203125" style="3" customWidth="1"/>
    <col min="1560" max="1560" width="11.44140625" style="3" customWidth="1"/>
    <col min="1561" max="1561" width="12.44140625" style="3" customWidth="1"/>
    <col min="1562" max="1578" width="9.109375" style="3"/>
    <col min="1579" max="1579" width="2.5546875" style="3" customWidth="1"/>
    <col min="1580" max="1581" width="9.109375" style="3"/>
    <col min="1582" max="1582" width="6.109375" style="3" customWidth="1"/>
    <col min="1583" max="1792" width="9.109375" style="3"/>
    <col min="1793" max="1793" width="10.6640625" style="3" customWidth="1"/>
    <col min="1794" max="1794" width="12.44140625" style="3" customWidth="1"/>
    <col min="1795" max="1813" width="7.88671875" style="3" customWidth="1"/>
    <col min="1814" max="1814" width="14" style="3" customWidth="1"/>
    <col min="1815" max="1815" width="3.33203125" style="3" customWidth="1"/>
    <col min="1816" max="1816" width="11.44140625" style="3" customWidth="1"/>
    <col min="1817" max="1817" width="12.44140625" style="3" customWidth="1"/>
    <col min="1818" max="1834" width="9.109375" style="3"/>
    <col min="1835" max="1835" width="2.5546875" style="3" customWidth="1"/>
    <col min="1836" max="1837" width="9.109375" style="3"/>
    <col min="1838" max="1838" width="6.109375" style="3" customWidth="1"/>
    <col min="1839" max="2048" width="9.109375" style="3"/>
    <col min="2049" max="2049" width="10.6640625" style="3" customWidth="1"/>
    <col min="2050" max="2050" width="12.44140625" style="3" customWidth="1"/>
    <col min="2051" max="2069" width="7.88671875" style="3" customWidth="1"/>
    <col min="2070" max="2070" width="14" style="3" customWidth="1"/>
    <col min="2071" max="2071" width="3.33203125" style="3" customWidth="1"/>
    <col min="2072" max="2072" width="11.44140625" style="3" customWidth="1"/>
    <col min="2073" max="2073" width="12.44140625" style="3" customWidth="1"/>
    <col min="2074" max="2090" width="9.109375" style="3"/>
    <col min="2091" max="2091" width="2.5546875" style="3" customWidth="1"/>
    <col min="2092" max="2093" width="9.109375" style="3"/>
    <col min="2094" max="2094" width="6.109375" style="3" customWidth="1"/>
    <col min="2095" max="2304" width="9.109375" style="3"/>
    <col min="2305" max="2305" width="10.6640625" style="3" customWidth="1"/>
    <col min="2306" max="2306" width="12.44140625" style="3" customWidth="1"/>
    <col min="2307" max="2325" width="7.88671875" style="3" customWidth="1"/>
    <col min="2326" max="2326" width="14" style="3" customWidth="1"/>
    <col min="2327" max="2327" width="3.33203125" style="3" customWidth="1"/>
    <col min="2328" max="2328" width="11.44140625" style="3" customWidth="1"/>
    <col min="2329" max="2329" width="12.44140625" style="3" customWidth="1"/>
    <col min="2330" max="2346" width="9.109375" style="3"/>
    <col min="2347" max="2347" width="2.5546875" style="3" customWidth="1"/>
    <col min="2348" max="2349" width="9.109375" style="3"/>
    <col min="2350" max="2350" width="6.109375" style="3" customWidth="1"/>
    <col min="2351" max="2560" width="9.109375" style="3"/>
    <col min="2561" max="2561" width="10.6640625" style="3" customWidth="1"/>
    <col min="2562" max="2562" width="12.44140625" style="3" customWidth="1"/>
    <col min="2563" max="2581" width="7.88671875" style="3" customWidth="1"/>
    <col min="2582" max="2582" width="14" style="3" customWidth="1"/>
    <col min="2583" max="2583" width="3.33203125" style="3" customWidth="1"/>
    <col min="2584" max="2584" width="11.44140625" style="3" customWidth="1"/>
    <col min="2585" max="2585" width="12.44140625" style="3" customWidth="1"/>
    <col min="2586" max="2602" width="9.109375" style="3"/>
    <col min="2603" max="2603" width="2.5546875" style="3" customWidth="1"/>
    <col min="2604" max="2605" width="9.109375" style="3"/>
    <col min="2606" max="2606" width="6.109375" style="3" customWidth="1"/>
    <col min="2607" max="2816" width="9.109375" style="3"/>
    <col min="2817" max="2817" width="10.6640625" style="3" customWidth="1"/>
    <col min="2818" max="2818" width="12.44140625" style="3" customWidth="1"/>
    <col min="2819" max="2837" width="7.88671875" style="3" customWidth="1"/>
    <col min="2838" max="2838" width="14" style="3" customWidth="1"/>
    <col min="2839" max="2839" width="3.33203125" style="3" customWidth="1"/>
    <col min="2840" max="2840" width="11.44140625" style="3" customWidth="1"/>
    <col min="2841" max="2841" width="12.44140625" style="3" customWidth="1"/>
    <col min="2842" max="2858" width="9.109375" style="3"/>
    <col min="2859" max="2859" width="2.5546875" style="3" customWidth="1"/>
    <col min="2860" max="2861" width="9.109375" style="3"/>
    <col min="2862" max="2862" width="6.109375" style="3" customWidth="1"/>
    <col min="2863" max="3072" width="9.109375" style="3"/>
    <col min="3073" max="3073" width="10.6640625" style="3" customWidth="1"/>
    <col min="3074" max="3074" width="12.44140625" style="3" customWidth="1"/>
    <col min="3075" max="3093" width="7.88671875" style="3" customWidth="1"/>
    <col min="3094" max="3094" width="14" style="3" customWidth="1"/>
    <col min="3095" max="3095" width="3.33203125" style="3" customWidth="1"/>
    <col min="3096" max="3096" width="11.44140625" style="3" customWidth="1"/>
    <col min="3097" max="3097" width="12.44140625" style="3" customWidth="1"/>
    <col min="3098" max="3114" width="9.109375" style="3"/>
    <col min="3115" max="3115" width="2.5546875" style="3" customWidth="1"/>
    <col min="3116" max="3117" width="9.109375" style="3"/>
    <col min="3118" max="3118" width="6.109375" style="3" customWidth="1"/>
    <col min="3119" max="3328" width="9.109375" style="3"/>
    <col min="3329" max="3329" width="10.6640625" style="3" customWidth="1"/>
    <col min="3330" max="3330" width="12.44140625" style="3" customWidth="1"/>
    <col min="3331" max="3349" width="7.88671875" style="3" customWidth="1"/>
    <col min="3350" max="3350" width="14" style="3" customWidth="1"/>
    <col min="3351" max="3351" width="3.33203125" style="3" customWidth="1"/>
    <col min="3352" max="3352" width="11.44140625" style="3" customWidth="1"/>
    <col min="3353" max="3353" width="12.44140625" style="3" customWidth="1"/>
    <col min="3354" max="3370" width="9.109375" style="3"/>
    <col min="3371" max="3371" width="2.5546875" style="3" customWidth="1"/>
    <col min="3372" max="3373" width="9.109375" style="3"/>
    <col min="3374" max="3374" width="6.109375" style="3" customWidth="1"/>
    <col min="3375" max="3584" width="9.109375" style="3"/>
    <col min="3585" max="3585" width="10.6640625" style="3" customWidth="1"/>
    <col min="3586" max="3586" width="12.44140625" style="3" customWidth="1"/>
    <col min="3587" max="3605" width="7.88671875" style="3" customWidth="1"/>
    <col min="3606" max="3606" width="14" style="3" customWidth="1"/>
    <col min="3607" max="3607" width="3.33203125" style="3" customWidth="1"/>
    <col min="3608" max="3608" width="11.44140625" style="3" customWidth="1"/>
    <col min="3609" max="3609" width="12.44140625" style="3" customWidth="1"/>
    <col min="3610" max="3626" width="9.109375" style="3"/>
    <col min="3627" max="3627" width="2.5546875" style="3" customWidth="1"/>
    <col min="3628" max="3629" width="9.109375" style="3"/>
    <col min="3630" max="3630" width="6.109375" style="3" customWidth="1"/>
    <col min="3631" max="3840" width="9.109375" style="3"/>
    <col min="3841" max="3841" width="10.6640625" style="3" customWidth="1"/>
    <col min="3842" max="3842" width="12.44140625" style="3" customWidth="1"/>
    <col min="3843" max="3861" width="7.88671875" style="3" customWidth="1"/>
    <col min="3862" max="3862" width="14" style="3" customWidth="1"/>
    <col min="3863" max="3863" width="3.33203125" style="3" customWidth="1"/>
    <col min="3864" max="3864" width="11.44140625" style="3" customWidth="1"/>
    <col min="3865" max="3865" width="12.44140625" style="3" customWidth="1"/>
    <col min="3866" max="3882" width="9.109375" style="3"/>
    <col min="3883" max="3883" width="2.5546875" style="3" customWidth="1"/>
    <col min="3884" max="3885" width="9.109375" style="3"/>
    <col min="3886" max="3886" width="6.109375" style="3" customWidth="1"/>
    <col min="3887" max="4096" width="9.109375" style="3"/>
    <col min="4097" max="4097" width="10.6640625" style="3" customWidth="1"/>
    <col min="4098" max="4098" width="12.44140625" style="3" customWidth="1"/>
    <col min="4099" max="4117" width="7.88671875" style="3" customWidth="1"/>
    <col min="4118" max="4118" width="14" style="3" customWidth="1"/>
    <col min="4119" max="4119" width="3.33203125" style="3" customWidth="1"/>
    <col min="4120" max="4120" width="11.44140625" style="3" customWidth="1"/>
    <col min="4121" max="4121" width="12.44140625" style="3" customWidth="1"/>
    <col min="4122" max="4138" width="9.109375" style="3"/>
    <col min="4139" max="4139" width="2.5546875" style="3" customWidth="1"/>
    <col min="4140" max="4141" width="9.109375" style="3"/>
    <col min="4142" max="4142" width="6.109375" style="3" customWidth="1"/>
    <col min="4143" max="4352" width="9.109375" style="3"/>
    <col min="4353" max="4353" width="10.6640625" style="3" customWidth="1"/>
    <col min="4354" max="4354" width="12.44140625" style="3" customWidth="1"/>
    <col min="4355" max="4373" width="7.88671875" style="3" customWidth="1"/>
    <col min="4374" max="4374" width="14" style="3" customWidth="1"/>
    <col min="4375" max="4375" width="3.33203125" style="3" customWidth="1"/>
    <col min="4376" max="4376" width="11.44140625" style="3" customWidth="1"/>
    <col min="4377" max="4377" width="12.44140625" style="3" customWidth="1"/>
    <col min="4378" max="4394" width="9.109375" style="3"/>
    <col min="4395" max="4395" width="2.5546875" style="3" customWidth="1"/>
    <col min="4396" max="4397" width="9.109375" style="3"/>
    <col min="4398" max="4398" width="6.109375" style="3" customWidth="1"/>
    <col min="4399" max="4608" width="9.109375" style="3"/>
    <col min="4609" max="4609" width="10.6640625" style="3" customWidth="1"/>
    <col min="4610" max="4610" width="12.44140625" style="3" customWidth="1"/>
    <col min="4611" max="4629" width="7.88671875" style="3" customWidth="1"/>
    <col min="4630" max="4630" width="14" style="3" customWidth="1"/>
    <col min="4631" max="4631" width="3.33203125" style="3" customWidth="1"/>
    <col min="4632" max="4632" width="11.44140625" style="3" customWidth="1"/>
    <col min="4633" max="4633" width="12.44140625" style="3" customWidth="1"/>
    <col min="4634" max="4650" width="9.109375" style="3"/>
    <col min="4651" max="4651" width="2.5546875" style="3" customWidth="1"/>
    <col min="4652" max="4653" width="9.109375" style="3"/>
    <col min="4654" max="4654" width="6.109375" style="3" customWidth="1"/>
    <col min="4655" max="4864" width="9.109375" style="3"/>
    <col min="4865" max="4865" width="10.6640625" style="3" customWidth="1"/>
    <col min="4866" max="4866" width="12.44140625" style="3" customWidth="1"/>
    <col min="4867" max="4885" width="7.88671875" style="3" customWidth="1"/>
    <col min="4886" max="4886" width="14" style="3" customWidth="1"/>
    <col min="4887" max="4887" width="3.33203125" style="3" customWidth="1"/>
    <col min="4888" max="4888" width="11.44140625" style="3" customWidth="1"/>
    <col min="4889" max="4889" width="12.44140625" style="3" customWidth="1"/>
    <col min="4890" max="4906" width="9.109375" style="3"/>
    <col min="4907" max="4907" width="2.5546875" style="3" customWidth="1"/>
    <col min="4908" max="4909" width="9.109375" style="3"/>
    <col min="4910" max="4910" width="6.109375" style="3" customWidth="1"/>
    <col min="4911" max="5120" width="9.109375" style="3"/>
    <col min="5121" max="5121" width="10.6640625" style="3" customWidth="1"/>
    <col min="5122" max="5122" width="12.44140625" style="3" customWidth="1"/>
    <col min="5123" max="5141" width="7.88671875" style="3" customWidth="1"/>
    <col min="5142" max="5142" width="14" style="3" customWidth="1"/>
    <col min="5143" max="5143" width="3.33203125" style="3" customWidth="1"/>
    <col min="5144" max="5144" width="11.44140625" style="3" customWidth="1"/>
    <col min="5145" max="5145" width="12.44140625" style="3" customWidth="1"/>
    <col min="5146" max="5162" width="9.109375" style="3"/>
    <col min="5163" max="5163" width="2.5546875" style="3" customWidth="1"/>
    <col min="5164" max="5165" width="9.109375" style="3"/>
    <col min="5166" max="5166" width="6.109375" style="3" customWidth="1"/>
    <col min="5167" max="5376" width="9.109375" style="3"/>
    <col min="5377" max="5377" width="10.6640625" style="3" customWidth="1"/>
    <col min="5378" max="5378" width="12.44140625" style="3" customWidth="1"/>
    <col min="5379" max="5397" width="7.88671875" style="3" customWidth="1"/>
    <col min="5398" max="5398" width="14" style="3" customWidth="1"/>
    <col min="5399" max="5399" width="3.33203125" style="3" customWidth="1"/>
    <col min="5400" max="5400" width="11.44140625" style="3" customWidth="1"/>
    <col min="5401" max="5401" width="12.44140625" style="3" customWidth="1"/>
    <col min="5402" max="5418" width="9.109375" style="3"/>
    <col min="5419" max="5419" width="2.5546875" style="3" customWidth="1"/>
    <col min="5420" max="5421" width="9.109375" style="3"/>
    <col min="5422" max="5422" width="6.109375" style="3" customWidth="1"/>
    <col min="5423" max="5632" width="9.109375" style="3"/>
    <col min="5633" max="5633" width="10.6640625" style="3" customWidth="1"/>
    <col min="5634" max="5634" width="12.44140625" style="3" customWidth="1"/>
    <col min="5635" max="5653" width="7.88671875" style="3" customWidth="1"/>
    <col min="5654" max="5654" width="14" style="3" customWidth="1"/>
    <col min="5655" max="5655" width="3.33203125" style="3" customWidth="1"/>
    <col min="5656" max="5656" width="11.44140625" style="3" customWidth="1"/>
    <col min="5657" max="5657" width="12.44140625" style="3" customWidth="1"/>
    <col min="5658" max="5674" width="9.109375" style="3"/>
    <col min="5675" max="5675" width="2.5546875" style="3" customWidth="1"/>
    <col min="5676" max="5677" width="9.109375" style="3"/>
    <col min="5678" max="5678" width="6.109375" style="3" customWidth="1"/>
    <col min="5679" max="5888" width="9.109375" style="3"/>
    <col min="5889" max="5889" width="10.6640625" style="3" customWidth="1"/>
    <col min="5890" max="5890" width="12.44140625" style="3" customWidth="1"/>
    <col min="5891" max="5909" width="7.88671875" style="3" customWidth="1"/>
    <col min="5910" max="5910" width="14" style="3" customWidth="1"/>
    <col min="5911" max="5911" width="3.33203125" style="3" customWidth="1"/>
    <col min="5912" max="5912" width="11.44140625" style="3" customWidth="1"/>
    <col min="5913" max="5913" width="12.44140625" style="3" customWidth="1"/>
    <col min="5914" max="5930" width="9.109375" style="3"/>
    <col min="5931" max="5931" width="2.5546875" style="3" customWidth="1"/>
    <col min="5932" max="5933" width="9.109375" style="3"/>
    <col min="5934" max="5934" width="6.109375" style="3" customWidth="1"/>
    <col min="5935" max="6144" width="9.109375" style="3"/>
    <col min="6145" max="6145" width="10.6640625" style="3" customWidth="1"/>
    <col min="6146" max="6146" width="12.44140625" style="3" customWidth="1"/>
    <col min="6147" max="6165" width="7.88671875" style="3" customWidth="1"/>
    <col min="6166" max="6166" width="14" style="3" customWidth="1"/>
    <col min="6167" max="6167" width="3.33203125" style="3" customWidth="1"/>
    <col min="6168" max="6168" width="11.44140625" style="3" customWidth="1"/>
    <col min="6169" max="6169" width="12.44140625" style="3" customWidth="1"/>
    <col min="6170" max="6186" width="9.109375" style="3"/>
    <col min="6187" max="6187" width="2.5546875" style="3" customWidth="1"/>
    <col min="6188" max="6189" width="9.109375" style="3"/>
    <col min="6190" max="6190" width="6.109375" style="3" customWidth="1"/>
    <col min="6191" max="6400" width="9.109375" style="3"/>
    <col min="6401" max="6401" width="10.6640625" style="3" customWidth="1"/>
    <col min="6402" max="6402" width="12.44140625" style="3" customWidth="1"/>
    <col min="6403" max="6421" width="7.88671875" style="3" customWidth="1"/>
    <col min="6422" max="6422" width="14" style="3" customWidth="1"/>
    <col min="6423" max="6423" width="3.33203125" style="3" customWidth="1"/>
    <col min="6424" max="6424" width="11.44140625" style="3" customWidth="1"/>
    <col min="6425" max="6425" width="12.44140625" style="3" customWidth="1"/>
    <col min="6426" max="6442" width="9.109375" style="3"/>
    <col min="6443" max="6443" width="2.5546875" style="3" customWidth="1"/>
    <col min="6444" max="6445" width="9.109375" style="3"/>
    <col min="6446" max="6446" width="6.109375" style="3" customWidth="1"/>
    <col min="6447" max="6656" width="9.109375" style="3"/>
    <col min="6657" max="6657" width="10.6640625" style="3" customWidth="1"/>
    <col min="6658" max="6658" width="12.44140625" style="3" customWidth="1"/>
    <col min="6659" max="6677" width="7.88671875" style="3" customWidth="1"/>
    <col min="6678" max="6678" width="14" style="3" customWidth="1"/>
    <col min="6679" max="6679" width="3.33203125" style="3" customWidth="1"/>
    <col min="6680" max="6680" width="11.44140625" style="3" customWidth="1"/>
    <col min="6681" max="6681" width="12.44140625" style="3" customWidth="1"/>
    <col min="6682" max="6698" width="9.109375" style="3"/>
    <col min="6699" max="6699" width="2.5546875" style="3" customWidth="1"/>
    <col min="6700" max="6701" width="9.109375" style="3"/>
    <col min="6702" max="6702" width="6.109375" style="3" customWidth="1"/>
    <col min="6703" max="6912" width="9.109375" style="3"/>
    <col min="6913" max="6913" width="10.6640625" style="3" customWidth="1"/>
    <col min="6914" max="6914" width="12.44140625" style="3" customWidth="1"/>
    <col min="6915" max="6933" width="7.88671875" style="3" customWidth="1"/>
    <col min="6934" max="6934" width="14" style="3" customWidth="1"/>
    <col min="6935" max="6935" width="3.33203125" style="3" customWidth="1"/>
    <col min="6936" max="6936" width="11.44140625" style="3" customWidth="1"/>
    <col min="6937" max="6937" width="12.44140625" style="3" customWidth="1"/>
    <col min="6938" max="6954" width="9.109375" style="3"/>
    <col min="6955" max="6955" width="2.5546875" style="3" customWidth="1"/>
    <col min="6956" max="6957" width="9.109375" style="3"/>
    <col min="6958" max="6958" width="6.109375" style="3" customWidth="1"/>
    <col min="6959" max="7168" width="9.109375" style="3"/>
    <col min="7169" max="7169" width="10.6640625" style="3" customWidth="1"/>
    <col min="7170" max="7170" width="12.44140625" style="3" customWidth="1"/>
    <col min="7171" max="7189" width="7.88671875" style="3" customWidth="1"/>
    <col min="7190" max="7190" width="14" style="3" customWidth="1"/>
    <col min="7191" max="7191" width="3.33203125" style="3" customWidth="1"/>
    <col min="7192" max="7192" width="11.44140625" style="3" customWidth="1"/>
    <col min="7193" max="7193" width="12.44140625" style="3" customWidth="1"/>
    <col min="7194" max="7210" width="9.109375" style="3"/>
    <col min="7211" max="7211" width="2.5546875" style="3" customWidth="1"/>
    <col min="7212" max="7213" width="9.109375" style="3"/>
    <col min="7214" max="7214" width="6.109375" style="3" customWidth="1"/>
    <col min="7215" max="7424" width="9.109375" style="3"/>
    <col min="7425" max="7425" width="10.6640625" style="3" customWidth="1"/>
    <col min="7426" max="7426" width="12.44140625" style="3" customWidth="1"/>
    <col min="7427" max="7445" width="7.88671875" style="3" customWidth="1"/>
    <col min="7446" max="7446" width="14" style="3" customWidth="1"/>
    <col min="7447" max="7447" width="3.33203125" style="3" customWidth="1"/>
    <col min="7448" max="7448" width="11.44140625" style="3" customWidth="1"/>
    <col min="7449" max="7449" width="12.44140625" style="3" customWidth="1"/>
    <col min="7450" max="7466" width="9.109375" style="3"/>
    <col min="7467" max="7467" width="2.5546875" style="3" customWidth="1"/>
    <col min="7468" max="7469" width="9.109375" style="3"/>
    <col min="7470" max="7470" width="6.109375" style="3" customWidth="1"/>
    <col min="7471" max="7680" width="9.109375" style="3"/>
    <col min="7681" max="7681" width="10.6640625" style="3" customWidth="1"/>
    <col min="7682" max="7682" width="12.44140625" style="3" customWidth="1"/>
    <col min="7683" max="7701" width="7.88671875" style="3" customWidth="1"/>
    <col min="7702" max="7702" width="14" style="3" customWidth="1"/>
    <col min="7703" max="7703" width="3.33203125" style="3" customWidth="1"/>
    <col min="7704" max="7704" width="11.44140625" style="3" customWidth="1"/>
    <col min="7705" max="7705" width="12.44140625" style="3" customWidth="1"/>
    <col min="7706" max="7722" width="9.109375" style="3"/>
    <col min="7723" max="7723" width="2.5546875" style="3" customWidth="1"/>
    <col min="7724" max="7725" width="9.109375" style="3"/>
    <col min="7726" max="7726" width="6.109375" style="3" customWidth="1"/>
    <col min="7727" max="7936" width="9.109375" style="3"/>
    <col min="7937" max="7937" width="10.6640625" style="3" customWidth="1"/>
    <col min="7938" max="7938" width="12.44140625" style="3" customWidth="1"/>
    <col min="7939" max="7957" width="7.88671875" style="3" customWidth="1"/>
    <col min="7958" max="7958" width="14" style="3" customWidth="1"/>
    <col min="7959" max="7959" width="3.33203125" style="3" customWidth="1"/>
    <col min="7960" max="7960" width="11.44140625" style="3" customWidth="1"/>
    <col min="7961" max="7961" width="12.44140625" style="3" customWidth="1"/>
    <col min="7962" max="7978" width="9.109375" style="3"/>
    <col min="7979" max="7979" width="2.5546875" style="3" customWidth="1"/>
    <col min="7980" max="7981" width="9.109375" style="3"/>
    <col min="7982" max="7982" width="6.109375" style="3" customWidth="1"/>
    <col min="7983" max="8192" width="9.109375" style="3"/>
    <col min="8193" max="8193" width="10.6640625" style="3" customWidth="1"/>
    <col min="8194" max="8194" width="12.44140625" style="3" customWidth="1"/>
    <col min="8195" max="8213" width="7.88671875" style="3" customWidth="1"/>
    <col min="8214" max="8214" width="14" style="3" customWidth="1"/>
    <col min="8215" max="8215" width="3.33203125" style="3" customWidth="1"/>
    <col min="8216" max="8216" width="11.44140625" style="3" customWidth="1"/>
    <col min="8217" max="8217" width="12.44140625" style="3" customWidth="1"/>
    <col min="8218" max="8234" width="9.109375" style="3"/>
    <col min="8235" max="8235" width="2.5546875" style="3" customWidth="1"/>
    <col min="8236" max="8237" width="9.109375" style="3"/>
    <col min="8238" max="8238" width="6.109375" style="3" customWidth="1"/>
    <col min="8239" max="8448" width="9.109375" style="3"/>
    <col min="8449" max="8449" width="10.6640625" style="3" customWidth="1"/>
    <col min="8450" max="8450" width="12.44140625" style="3" customWidth="1"/>
    <col min="8451" max="8469" width="7.88671875" style="3" customWidth="1"/>
    <col min="8470" max="8470" width="14" style="3" customWidth="1"/>
    <col min="8471" max="8471" width="3.33203125" style="3" customWidth="1"/>
    <col min="8472" max="8472" width="11.44140625" style="3" customWidth="1"/>
    <col min="8473" max="8473" width="12.44140625" style="3" customWidth="1"/>
    <col min="8474" max="8490" width="9.109375" style="3"/>
    <col min="8491" max="8491" width="2.5546875" style="3" customWidth="1"/>
    <col min="8492" max="8493" width="9.109375" style="3"/>
    <col min="8494" max="8494" width="6.109375" style="3" customWidth="1"/>
    <col min="8495" max="8704" width="9.109375" style="3"/>
    <col min="8705" max="8705" width="10.6640625" style="3" customWidth="1"/>
    <col min="8706" max="8706" width="12.44140625" style="3" customWidth="1"/>
    <col min="8707" max="8725" width="7.88671875" style="3" customWidth="1"/>
    <col min="8726" max="8726" width="14" style="3" customWidth="1"/>
    <col min="8727" max="8727" width="3.33203125" style="3" customWidth="1"/>
    <col min="8728" max="8728" width="11.44140625" style="3" customWidth="1"/>
    <col min="8729" max="8729" width="12.44140625" style="3" customWidth="1"/>
    <col min="8730" max="8746" width="9.109375" style="3"/>
    <col min="8747" max="8747" width="2.5546875" style="3" customWidth="1"/>
    <col min="8748" max="8749" width="9.109375" style="3"/>
    <col min="8750" max="8750" width="6.109375" style="3" customWidth="1"/>
    <col min="8751" max="8960" width="9.109375" style="3"/>
    <col min="8961" max="8961" width="10.6640625" style="3" customWidth="1"/>
    <col min="8962" max="8962" width="12.44140625" style="3" customWidth="1"/>
    <col min="8963" max="8981" width="7.88671875" style="3" customWidth="1"/>
    <col min="8982" max="8982" width="14" style="3" customWidth="1"/>
    <col min="8983" max="8983" width="3.33203125" style="3" customWidth="1"/>
    <col min="8984" max="8984" width="11.44140625" style="3" customWidth="1"/>
    <col min="8985" max="8985" width="12.44140625" style="3" customWidth="1"/>
    <col min="8986" max="9002" width="9.109375" style="3"/>
    <col min="9003" max="9003" width="2.5546875" style="3" customWidth="1"/>
    <col min="9004" max="9005" width="9.109375" style="3"/>
    <col min="9006" max="9006" width="6.109375" style="3" customWidth="1"/>
    <col min="9007" max="9216" width="9.109375" style="3"/>
    <col min="9217" max="9217" width="10.6640625" style="3" customWidth="1"/>
    <col min="9218" max="9218" width="12.44140625" style="3" customWidth="1"/>
    <col min="9219" max="9237" width="7.88671875" style="3" customWidth="1"/>
    <col min="9238" max="9238" width="14" style="3" customWidth="1"/>
    <col min="9239" max="9239" width="3.33203125" style="3" customWidth="1"/>
    <col min="9240" max="9240" width="11.44140625" style="3" customWidth="1"/>
    <col min="9241" max="9241" width="12.44140625" style="3" customWidth="1"/>
    <col min="9242" max="9258" width="9.109375" style="3"/>
    <col min="9259" max="9259" width="2.5546875" style="3" customWidth="1"/>
    <col min="9260" max="9261" width="9.109375" style="3"/>
    <col min="9262" max="9262" width="6.109375" style="3" customWidth="1"/>
    <col min="9263" max="9472" width="9.109375" style="3"/>
    <col min="9473" max="9473" width="10.6640625" style="3" customWidth="1"/>
    <col min="9474" max="9474" width="12.44140625" style="3" customWidth="1"/>
    <col min="9475" max="9493" width="7.88671875" style="3" customWidth="1"/>
    <col min="9494" max="9494" width="14" style="3" customWidth="1"/>
    <col min="9495" max="9495" width="3.33203125" style="3" customWidth="1"/>
    <col min="9496" max="9496" width="11.44140625" style="3" customWidth="1"/>
    <col min="9497" max="9497" width="12.44140625" style="3" customWidth="1"/>
    <col min="9498" max="9514" width="9.109375" style="3"/>
    <col min="9515" max="9515" width="2.5546875" style="3" customWidth="1"/>
    <col min="9516" max="9517" width="9.109375" style="3"/>
    <col min="9518" max="9518" width="6.109375" style="3" customWidth="1"/>
    <col min="9519" max="9728" width="9.109375" style="3"/>
    <col min="9729" max="9729" width="10.6640625" style="3" customWidth="1"/>
    <col min="9730" max="9730" width="12.44140625" style="3" customWidth="1"/>
    <col min="9731" max="9749" width="7.88671875" style="3" customWidth="1"/>
    <col min="9750" max="9750" width="14" style="3" customWidth="1"/>
    <col min="9751" max="9751" width="3.33203125" style="3" customWidth="1"/>
    <col min="9752" max="9752" width="11.44140625" style="3" customWidth="1"/>
    <col min="9753" max="9753" width="12.44140625" style="3" customWidth="1"/>
    <col min="9754" max="9770" width="9.109375" style="3"/>
    <col min="9771" max="9771" width="2.5546875" style="3" customWidth="1"/>
    <col min="9772" max="9773" width="9.109375" style="3"/>
    <col min="9774" max="9774" width="6.109375" style="3" customWidth="1"/>
    <col min="9775" max="9984" width="9.109375" style="3"/>
    <col min="9985" max="9985" width="10.6640625" style="3" customWidth="1"/>
    <col min="9986" max="9986" width="12.44140625" style="3" customWidth="1"/>
    <col min="9987" max="10005" width="7.88671875" style="3" customWidth="1"/>
    <col min="10006" max="10006" width="14" style="3" customWidth="1"/>
    <col min="10007" max="10007" width="3.33203125" style="3" customWidth="1"/>
    <col min="10008" max="10008" width="11.44140625" style="3" customWidth="1"/>
    <col min="10009" max="10009" width="12.44140625" style="3" customWidth="1"/>
    <col min="10010" max="10026" width="9.109375" style="3"/>
    <col min="10027" max="10027" width="2.5546875" style="3" customWidth="1"/>
    <col min="10028" max="10029" width="9.109375" style="3"/>
    <col min="10030" max="10030" width="6.109375" style="3" customWidth="1"/>
    <col min="10031" max="10240" width="9.109375" style="3"/>
    <col min="10241" max="10241" width="10.6640625" style="3" customWidth="1"/>
    <col min="10242" max="10242" width="12.44140625" style="3" customWidth="1"/>
    <col min="10243" max="10261" width="7.88671875" style="3" customWidth="1"/>
    <col min="10262" max="10262" width="14" style="3" customWidth="1"/>
    <col min="10263" max="10263" width="3.33203125" style="3" customWidth="1"/>
    <col min="10264" max="10264" width="11.44140625" style="3" customWidth="1"/>
    <col min="10265" max="10265" width="12.44140625" style="3" customWidth="1"/>
    <col min="10266" max="10282" width="9.109375" style="3"/>
    <col min="10283" max="10283" width="2.5546875" style="3" customWidth="1"/>
    <col min="10284" max="10285" width="9.109375" style="3"/>
    <col min="10286" max="10286" width="6.109375" style="3" customWidth="1"/>
    <col min="10287" max="10496" width="9.109375" style="3"/>
    <col min="10497" max="10497" width="10.6640625" style="3" customWidth="1"/>
    <col min="10498" max="10498" width="12.44140625" style="3" customWidth="1"/>
    <col min="10499" max="10517" width="7.88671875" style="3" customWidth="1"/>
    <col min="10518" max="10518" width="14" style="3" customWidth="1"/>
    <col min="10519" max="10519" width="3.33203125" style="3" customWidth="1"/>
    <col min="10520" max="10520" width="11.44140625" style="3" customWidth="1"/>
    <col min="10521" max="10521" width="12.44140625" style="3" customWidth="1"/>
    <col min="10522" max="10538" width="9.109375" style="3"/>
    <col min="10539" max="10539" width="2.5546875" style="3" customWidth="1"/>
    <col min="10540" max="10541" width="9.109375" style="3"/>
    <col min="10542" max="10542" width="6.109375" style="3" customWidth="1"/>
    <col min="10543" max="10752" width="9.109375" style="3"/>
    <col min="10753" max="10753" width="10.6640625" style="3" customWidth="1"/>
    <col min="10754" max="10754" width="12.44140625" style="3" customWidth="1"/>
    <col min="10755" max="10773" width="7.88671875" style="3" customWidth="1"/>
    <col min="10774" max="10774" width="14" style="3" customWidth="1"/>
    <col min="10775" max="10775" width="3.33203125" style="3" customWidth="1"/>
    <col min="10776" max="10776" width="11.44140625" style="3" customWidth="1"/>
    <col min="10777" max="10777" width="12.44140625" style="3" customWidth="1"/>
    <col min="10778" max="10794" width="9.109375" style="3"/>
    <col min="10795" max="10795" width="2.5546875" style="3" customWidth="1"/>
    <col min="10796" max="10797" width="9.109375" style="3"/>
    <col min="10798" max="10798" width="6.109375" style="3" customWidth="1"/>
    <col min="10799" max="11008" width="9.109375" style="3"/>
    <col min="11009" max="11009" width="10.6640625" style="3" customWidth="1"/>
    <col min="11010" max="11010" width="12.44140625" style="3" customWidth="1"/>
    <col min="11011" max="11029" width="7.88671875" style="3" customWidth="1"/>
    <col min="11030" max="11030" width="14" style="3" customWidth="1"/>
    <col min="11031" max="11031" width="3.33203125" style="3" customWidth="1"/>
    <col min="11032" max="11032" width="11.44140625" style="3" customWidth="1"/>
    <col min="11033" max="11033" width="12.44140625" style="3" customWidth="1"/>
    <col min="11034" max="11050" width="9.109375" style="3"/>
    <col min="11051" max="11051" width="2.5546875" style="3" customWidth="1"/>
    <col min="11052" max="11053" width="9.109375" style="3"/>
    <col min="11054" max="11054" width="6.109375" style="3" customWidth="1"/>
    <col min="11055" max="11264" width="9.109375" style="3"/>
    <col min="11265" max="11265" width="10.6640625" style="3" customWidth="1"/>
    <col min="11266" max="11266" width="12.44140625" style="3" customWidth="1"/>
    <col min="11267" max="11285" width="7.88671875" style="3" customWidth="1"/>
    <col min="11286" max="11286" width="14" style="3" customWidth="1"/>
    <col min="11287" max="11287" width="3.33203125" style="3" customWidth="1"/>
    <col min="11288" max="11288" width="11.44140625" style="3" customWidth="1"/>
    <col min="11289" max="11289" width="12.44140625" style="3" customWidth="1"/>
    <col min="11290" max="11306" width="9.109375" style="3"/>
    <col min="11307" max="11307" width="2.5546875" style="3" customWidth="1"/>
    <col min="11308" max="11309" width="9.109375" style="3"/>
    <col min="11310" max="11310" width="6.109375" style="3" customWidth="1"/>
    <col min="11311" max="11520" width="9.109375" style="3"/>
    <col min="11521" max="11521" width="10.6640625" style="3" customWidth="1"/>
    <col min="11522" max="11522" width="12.44140625" style="3" customWidth="1"/>
    <col min="11523" max="11541" width="7.88671875" style="3" customWidth="1"/>
    <col min="11542" max="11542" width="14" style="3" customWidth="1"/>
    <col min="11543" max="11543" width="3.33203125" style="3" customWidth="1"/>
    <col min="11544" max="11544" width="11.44140625" style="3" customWidth="1"/>
    <col min="11545" max="11545" width="12.44140625" style="3" customWidth="1"/>
    <col min="11546" max="11562" width="9.109375" style="3"/>
    <col min="11563" max="11563" width="2.5546875" style="3" customWidth="1"/>
    <col min="11564" max="11565" width="9.109375" style="3"/>
    <col min="11566" max="11566" width="6.109375" style="3" customWidth="1"/>
    <col min="11567" max="11776" width="9.109375" style="3"/>
    <col min="11777" max="11777" width="10.6640625" style="3" customWidth="1"/>
    <col min="11778" max="11778" width="12.44140625" style="3" customWidth="1"/>
    <col min="11779" max="11797" width="7.88671875" style="3" customWidth="1"/>
    <col min="11798" max="11798" width="14" style="3" customWidth="1"/>
    <col min="11799" max="11799" width="3.33203125" style="3" customWidth="1"/>
    <col min="11800" max="11800" width="11.44140625" style="3" customWidth="1"/>
    <col min="11801" max="11801" width="12.44140625" style="3" customWidth="1"/>
    <col min="11802" max="11818" width="9.109375" style="3"/>
    <col min="11819" max="11819" width="2.5546875" style="3" customWidth="1"/>
    <col min="11820" max="11821" width="9.109375" style="3"/>
    <col min="11822" max="11822" width="6.109375" style="3" customWidth="1"/>
    <col min="11823" max="12032" width="9.109375" style="3"/>
    <col min="12033" max="12033" width="10.6640625" style="3" customWidth="1"/>
    <col min="12034" max="12034" width="12.44140625" style="3" customWidth="1"/>
    <col min="12035" max="12053" width="7.88671875" style="3" customWidth="1"/>
    <col min="12054" max="12054" width="14" style="3" customWidth="1"/>
    <col min="12055" max="12055" width="3.33203125" style="3" customWidth="1"/>
    <col min="12056" max="12056" width="11.44140625" style="3" customWidth="1"/>
    <col min="12057" max="12057" width="12.44140625" style="3" customWidth="1"/>
    <col min="12058" max="12074" width="9.109375" style="3"/>
    <col min="12075" max="12075" width="2.5546875" style="3" customWidth="1"/>
    <col min="12076" max="12077" width="9.109375" style="3"/>
    <col min="12078" max="12078" width="6.109375" style="3" customWidth="1"/>
    <col min="12079" max="12288" width="9.109375" style="3"/>
    <col min="12289" max="12289" width="10.6640625" style="3" customWidth="1"/>
    <col min="12290" max="12290" width="12.44140625" style="3" customWidth="1"/>
    <col min="12291" max="12309" width="7.88671875" style="3" customWidth="1"/>
    <col min="12310" max="12310" width="14" style="3" customWidth="1"/>
    <col min="12311" max="12311" width="3.33203125" style="3" customWidth="1"/>
    <col min="12312" max="12312" width="11.44140625" style="3" customWidth="1"/>
    <col min="12313" max="12313" width="12.44140625" style="3" customWidth="1"/>
    <col min="12314" max="12330" width="9.109375" style="3"/>
    <col min="12331" max="12331" width="2.5546875" style="3" customWidth="1"/>
    <col min="12332" max="12333" width="9.109375" style="3"/>
    <col min="12334" max="12334" width="6.109375" style="3" customWidth="1"/>
    <col min="12335" max="12544" width="9.109375" style="3"/>
    <col min="12545" max="12545" width="10.6640625" style="3" customWidth="1"/>
    <col min="12546" max="12546" width="12.44140625" style="3" customWidth="1"/>
    <col min="12547" max="12565" width="7.88671875" style="3" customWidth="1"/>
    <col min="12566" max="12566" width="14" style="3" customWidth="1"/>
    <col min="12567" max="12567" width="3.33203125" style="3" customWidth="1"/>
    <col min="12568" max="12568" width="11.44140625" style="3" customWidth="1"/>
    <col min="12569" max="12569" width="12.44140625" style="3" customWidth="1"/>
    <col min="12570" max="12586" width="9.109375" style="3"/>
    <col min="12587" max="12587" width="2.5546875" style="3" customWidth="1"/>
    <col min="12588" max="12589" width="9.109375" style="3"/>
    <col min="12590" max="12590" width="6.109375" style="3" customWidth="1"/>
    <col min="12591" max="12800" width="9.109375" style="3"/>
    <col min="12801" max="12801" width="10.6640625" style="3" customWidth="1"/>
    <col min="12802" max="12802" width="12.44140625" style="3" customWidth="1"/>
    <col min="12803" max="12821" width="7.88671875" style="3" customWidth="1"/>
    <col min="12822" max="12822" width="14" style="3" customWidth="1"/>
    <col min="12823" max="12823" width="3.33203125" style="3" customWidth="1"/>
    <col min="12824" max="12824" width="11.44140625" style="3" customWidth="1"/>
    <col min="12825" max="12825" width="12.44140625" style="3" customWidth="1"/>
    <col min="12826" max="12842" width="9.109375" style="3"/>
    <col min="12843" max="12843" width="2.5546875" style="3" customWidth="1"/>
    <col min="12844" max="12845" width="9.109375" style="3"/>
    <col min="12846" max="12846" width="6.109375" style="3" customWidth="1"/>
    <col min="12847" max="13056" width="9.109375" style="3"/>
    <col min="13057" max="13057" width="10.6640625" style="3" customWidth="1"/>
    <col min="13058" max="13058" width="12.44140625" style="3" customWidth="1"/>
    <col min="13059" max="13077" width="7.88671875" style="3" customWidth="1"/>
    <col min="13078" max="13078" width="14" style="3" customWidth="1"/>
    <col min="13079" max="13079" width="3.33203125" style="3" customWidth="1"/>
    <col min="13080" max="13080" width="11.44140625" style="3" customWidth="1"/>
    <col min="13081" max="13081" width="12.44140625" style="3" customWidth="1"/>
    <col min="13082" max="13098" width="9.109375" style="3"/>
    <col min="13099" max="13099" width="2.5546875" style="3" customWidth="1"/>
    <col min="13100" max="13101" width="9.109375" style="3"/>
    <col min="13102" max="13102" width="6.109375" style="3" customWidth="1"/>
    <col min="13103" max="13312" width="9.109375" style="3"/>
    <col min="13313" max="13313" width="10.6640625" style="3" customWidth="1"/>
    <col min="13314" max="13314" width="12.44140625" style="3" customWidth="1"/>
    <col min="13315" max="13333" width="7.88671875" style="3" customWidth="1"/>
    <col min="13334" max="13334" width="14" style="3" customWidth="1"/>
    <col min="13335" max="13335" width="3.33203125" style="3" customWidth="1"/>
    <col min="13336" max="13336" width="11.44140625" style="3" customWidth="1"/>
    <col min="13337" max="13337" width="12.44140625" style="3" customWidth="1"/>
    <col min="13338" max="13354" width="9.109375" style="3"/>
    <col min="13355" max="13355" width="2.5546875" style="3" customWidth="1"/>
    <col min="13356" max="13357" width="9.109375" style="3"/>
    <col min="13358" max="13358" width="6.109375" style="3" customWidth="1"/>
    <col min="13359" max="13568" width="9.109375" style="3"/>
    <col min="13569" max="13569" width="10.6640625" style="3" customWidth="1"/>
    <col min="13570" max="13570" width="12.44140625" style="3" customWidth="1"/>
    <col min="13571" max="13589" width="7.88671875" style="3" customWidth="1"/>
    <col min="13590" max="13590" width="14" style="3" customWidth="1"/>
    <col min="13591" max="13591" width="3.33203125" style="3" customWidth="1"/>
    <col min="13592" max="13592" width="11.44140625" style="3" customWidth="1"/>
    <col min="13593" max="13593" width="12.44140625" style="3" customWidth="1"/>
    <col min="13594" max="13610" width="9.109375" style="3"/>
    <col min="13611" max="13611" width="2.5546875" style="3" customWidth="1"/>
    <col min="13612" max="13613" width="9.109375" style="3"/>
    <col min="13614" max="13614" width="6.109375" style="3" customWidth="1"/>
    <col min="13615" max="13824" width="9.109375" style="3"/>
    <col min="13825" max="13825" width="10.6640625" style="3" customWidth="1"/>
    <col min="13826" max="13826" width="12.44140625" style="3" customWidth="1"/>
    <col min="13827" max="13845" width="7.88671875" style="3" customWidth="1"/>
    <col min="13846" max="13846" width="14" style="3" customWidth="1"/>
    <col min="13847" max="13847" width="3.33203125" style="3" customWidth="1"/>
    <col min="13848" max="13848" width="11.44140625" style="3" customWidth="1"/>
    <col min="13849" max="13849" width="12.44140625" style="3" customWidth="1"/>
    <col min="13850" max="13866" width="9.109375" style="3"/>
    <col min="13867" max="13867" width="2.5546875" style="3" customWidth="1"/>
    <col min="13868" max="13869" width="9.109375" style="3"/>
    <col min="13870" max="13870" width="6.109375" style="3" customWidth="1"/>
    <col min="13871" max="14080" width="9.109375" style="3"/>
    <col min="14081" max="14081" width="10.6640625" style="3" customWidth="1"/>
    <col min="14082" max="14082" width="12.44140625" style="3" customWidth="1"/>
    <col min="14083" max="14101" width="7.88671875" style="3" customWidth="1"/>
    <col min="14102" max="14102" width="14" style="3" customWidth="1"/>
    <col min="14103" max="14103" width="3.33203125" style="3" customWidth="1"/>
    <col min="14104" max="14104" width="11.44140625" style="3" customWidth="1"/>
    <col min="14105" max="14105" width="12.44140625" style="3" customWidth="1"/>
    <col min="14106" max="14122" width="9.109375" style="3"/>
    <col min="14123" max="14123" width="2.5546875" style="3" customWidth="1"/>
    <col min="14124" max="14125" width="9.109375" style="3"/>
    <col min="14126" max="14126" width="6.109375" style="3" customWidth="1"/>
    <col min="14127" max="14336" width="9.109375" style="3"/>
    <col min="14337" max="14337" width="10.6640625" style="3" customWidth="1"/>
    <col min="14338" max="14338" width="12.44140625" style="3" customWidth="1"/>
    <col min="14339" max="14357" width="7.88671875" style="3" customWidth="1"/>
    <col min="14358" max="14358" width="14" style="3" customWidth="1"/>
    <col min="14359" max="14359" width="3.33203125" style="3" customWidth="1"/>
    <col min="14360" max="14360" width="11.44140625" style="3" customWidth="1"/>
    <col min="14361" max="14361" width="12.44140625" style="3" customWidth="1"/>
    <col min="14362" max="14378" width="9.109375" style="3"/>
    <col min="14379" max="14379" width="2.5546875" style="3" customWidth="1"/>
    <col min="14380" max="14381" width="9.109375" style="3"/>
    <col min="14382" max="14382" width="6.109375" style="3" customWidth="1"/>
    <col min="14383" max="14592" width="9.109375" style="3"/>
    <col min="14593" max="14593" width="10.6640625" style="3" customWidth="1"/>
    <col min="14594" max="14594" width="12.44140625" style="3" customWidth="1"/>
    <col min="14595" max="14613" width="7.88671875" style="3" customWidth="1"/>
    <col min="14614" max="14614" width="14" style="3" customWidth="1"/>
    <col min="14615" max="14615" width="3.33203125" style="3" customWidth="1"/>
    <col min="14616" max="14616" width="11.44140625" style="3" customWidth="1"/>
    <col min="14617" max="14617" width="12.44140625" style="3" customWidth="1"/>
    <col min="14618" max="14634" width="9.109375" style="3"/>
    <col min="14635" max="14635" width="2.5546875" style="3" customWidth="1"/>
    <col min="14636" max="14637" width="9.109375" style="3"/>
    <col min="14638" max="14638" width="6.109375" style="3" customWidth="1"/>
    <col min="14639" max="14848" width="9.109375" style="3"/>
    <col min="14849" max="14849" width="10.6640625" style="3" customWidth="1"/>
    <col min="14850" max="14850" width="12.44140625" style="3" customWidth="1"/>
    <col min="14851" max="14869" width="7.88671875" style="3" customWidth="1"/>
    <col min="14870" max="14870" width="14" style="3" customWidth="1"/>
    <col min="14871" max="14871" width="3.33203125" style="3" customWidth="1"/>
    <col min="14872" max="14872" width="11.44140625" style="3" customWidth="1"/>
    <col min="14873" max="14873" width="12.44140625" style="3" customWidth="1"/>
    <col min="14874" max="14890" width="9.109375" style="3"/>
    <col min="14891" max="14891" width="2.5546875" style="3" customWidth="1"/>
    <col min="14892" max="14893" width="9.109375" style="3"/>
    <col min="14894" max="14894" width="6.109375" style="3" customWidth="1"/>
    <col min="14895" max="15104" width="9.109375" style="3"/>
    <col min="15105" max="15105" width="10.6640625" style="3" customWidth="1"/>
    <col min="15106" max="15106" width="12.44140625" style="3" customWidth="1"/>
    <col min="15107" max="15125" width="7.88671875" style="3" customWidth="1"/>
    <col min="15126" max="15126" width="14" style="3" customWidth="1"/>
    <col min="15127" max="15127" width="3.33203125" style="3" customWidth="1"/>
    <col min="15128" max="15128" width="11.44140625" style="3" customWidth="1"/>
    <col min="15129" max="15129" width="12.44140625" style="3" customWidth="1"/>
    <col min="15130" max="15146" width="9.109375" style="3"/>
    <col min="15147" max="15147" width="2.5546875" style="3" customWidth="1"/>
    <col min="15148" max="15149" width="9.109375" style="3"/>
    <col min="15150" max="15150" width="6.109375" style="3" customWidth="1"/>
    <col min="15151" max="15360" width="9.109375" style="3"/>
    <col min="15361" max="15361" width="10.6640625" style="3" customWidth="1"/>
    <col min="15362" max="15362" width="12.44140625" style="3" customWidth="1"/>
    <col min="15363" max="15381" width="7.88671875" style="3" customWidth="1"/>
    <col min="15382" max="15382" width="14" style="3" customWidth="1"/>
    <col min="15383" max="15383" width="3.33203125" style="3" customWidth="1"/>
    <col min="15384" max="15384" width="11.44140625" style="3" customWidth="1"/>
    <col min="15385" max="15385" width="12.44140625" style="3" customWidth="1"/>
    <col min="15386" max="15402" width="9.109375" style="3"/>
    <col min="15403" max="15403" width="2.5546875" style="3" customWidth="1"/>
    <col min="15404" max="15405" width="9.109375" style="3"/>
    <col min="15406" max="15406" width="6.109375" style="3" customWidth="1"/>
    <col min="15407" max="15616" width="9.109375" style="3"/>
    <col min="15617" max="15617" width="10.6640625" style="3" customWidth="1"/>
    <col min="15618" max="15618" width="12.44140625" style="3" customWidth="1"/>
    <col min="15619" max="15637" width="7.88671875" style="3" customWidth="1"/>
    <col min="15638" max="15638" width="14" style="3" customWidth="1"/>
    <col min="15639" max="15639" width="3.33203125" style="3" customWidth="1"/>
    <col min="15640" max="15640" width="11.44140625" style="3" customWidth="1"/>
    <col min="15641" max="15641" width="12.44140625" style="3" customWidth="1"/>
    <col min="15642" max="15658" width="9.109375" style="3"/>
    <col min="15659" max="15659" width="2.5546875" style="3" customWidth="1"/>
    <col min="15660" max="15661" width="9.109375" style="3"/>
    <col min="15662" max="15662" width="6.109375" style="3" customWidth="1"/>
    <col min="15663" max="15872" width="9.109375" style="3"/>
    <col min="15873" max="15873" width="10.6640625" style="3" customWidth="1"/>
    <col min="15874" max="15874" width="12.44140625" style="3" customWidth="1"/>
    <col min="15875" max="15893" width="7.88671875" style="3" customWidth="1"/>
    <col min="15894" max="15894" width="14" style="3" customWidth="1"/>
    <col min="15895" max="15895" width="3.33203125" style="3" customWidth="1"/>
    <col min="15896" max="15896" width="11.44140625" style="3" customWidth="1"/>
    <col min="15897" max="15897" width="12.44140625" style="3" customWidth="1"/>
    <col min="15898" max="15914" width="9.109375" style="3"/>
    <col min="15915" max="15915" width="2.5546875" style="3" customWidth="1"/>
    <col min="15916" max="15917" width="9.109375" style="3"/>
    <col min="15918" max="15918" width="6.109375" style="3" customWidth="1"/>
    <col min="15919" max="16128" width="9.109375" style="3"/>
    <col min="16129" max="16129" width="10.6640625" style="3" customWidth="1"/>
    <col min="16130" max="16130" width="12.44140625" style="3" customWidth="1"/>
    <col min="16131" max="16149" width="7.88671875" style="3" customWidth="1"/>
    <col min="16150" max="16150" width="14" style="3" customWidth="1"/>
    <col min="16151" max="16151" width="3.33203125" style="3" customWidth="1"/>
    <col min="16152" max="16152" width="11.44140625" style="3" customWidth="1"/>
    <col min="16153" max="16153" width="12.44140625" style="3" customWidth="1"/>
    <col min="16154" max="16170" width="9.109375" style="3"/>
    <col min="16171" max="16171" width="2.5546875" style="3" customWidth="1"/>
    <col min="16172" max="16173" width="9.109375" style="3"/>
    <col min="16174" max="16174" width="6.109375" style="3" customWidth="1"/>
    <col min="16175" max="16384" width="9.109375" style="3"/>
  </cols>
  <sheetData>
    <row r="1" spans="1:59" ht="13.8" x14ac:dyDescent="0.25">
      <c r="C1" s="4" t="s">
        <v>8</v>
      </c>
      <c r="D1" s="5"/>
      <c r="E1" s="5"/>
      <c r="F1" s="5"/>
      <c r="G1" s="5"/>
      <c r="H1" s="5"/>
      <c r="I1" s="5"/>
      <c r="J1" s="5"/>
      <c r="K1" s="5"/>
      <c r="L1" s="5"/>
      <c r="M1" s="5"/>
      <c r="N1" s="5"/>
      <c r="O1" s="5"/>
      <c r="P1" s="5"/>
      <c r="Q1" s="5"/>
      <c r="R1" s="5"/>
      <c r="S1" s="5"/>
      <c r="T1" s="5"/>
      <c r="U1" s="5"/>
      <c r="V1" s="5"/>
      <c r="W1" s="5"/>
    </row>
    <row r="2" spans="1:59" x14ac:dyDescent="0.25">
      <c r="A2" s="8"/>
      <c r="C2" s="9" t="s">
        <v>9</v>
      </c>
      <c r="D2" s="5"/>
      <c r="E2" s="5"/>
      <c r="F2" s="5"/>
      <c r="G2" s="5"/>
      <c r="H2" s="5"/>
      <c r="I2" s="5"/>
      <c r="J2" s="5"/>
      <c r="K2" s="5"/>
      <c r="L2" s="5"/>
      <c r="M2" s="5"/>
      <c r="N2" s="5"/>
      <c r="O2" s="5"/>
      <c r="P2" s="5"/>
      <c r="Q2" s="5"/>
      <c r="R2" s="5"/>
      <c r="S2" s="5"/>
      <c r="T2" s="5"/>
      <c r="U2" s="5"/>
      <c r="V2" s="5"/>
      <c r="W2" s="5"/>
    </row>
    <row r="3" spans="1:59" x14ac:dyDescent="0.25">
      <c r="A3" s="8"/>
      <c r="C3" s="9"/>
      <c r="D3" s="5"/>
      <c r="E3" s="5"/>
      <c r="F3" s="5"/>
      <c r="G3" s="5"/>
      <c r="H3" s="5"/>
      <c r="I3" s="5"/>
      <c r="J3" s="5"/>
      <c r="K3" s="5"/>
      <c r="L3" s="5"/>
      <c r="M3" s="5"/>
      <c r="N3" s="5"/>
      <c r="O3" s="5"/>
      <c r="P3" s="5"/>
      <c r="Q3" s="5"/>
      <c r="R3" s="5"/>
      <c r="S3" s="5"/>
      <c r="T3" s="5"/>
      <c r="U3" s="5"/>
      <c r="V3" s="5"/>
      <c r="W3" s="5"/>
    </row>
    <row r="4" spans="1:59" x14ac:dyDescent="0.25">
      <c r="A4" s="8"/>
      <c r="C4" s="10" t="s">
        <v>10</v>
      </c>
      <c r="D4" s="5"/>
      <c r="E4" s="5"/>
      <c r="F4" s="5"/>
      <c r="G4" s="5"/>
      <c r="H4" s="5"/>
      <c r="I4" s="5"/>
      <c r="J4" s="5"/>
      <c r="K4" s="5"/>
      <c r="L4" s="5"/>
      <c r="M4" s="5"/>
      <c r="N4" s="5"/>
      <c r="O4" s="5"/>
      <c r="P4" s="5"/>
      <c r="Q4" s="5"/>
      <c r="R4" s="5"/>
      <c r="S4" s="5"/>
      <c r="T4" s="5"/>
      <c r="U4" s="5"/>
      <c r="V4" s="5"/>
      <c r="W4" s="5"/>
    </row>
    <row r="5" spans="1:59" x14ac:dyDescent="0.25">
      <c r="A5" s="8"/>
      <c r="C5" s="11" t="s">
        <v>11</v>
      </c>
      <c r="D5" s="5"/>
      <c r="E5" s="5"/>
      <c r="F5" s="5"/>
      <c r="G5" s="5"/>
      <c r="H5" s="5"/>
      <c r="I5" s="5"/>
      <c r="J5" s="5"/>
      <c r="K5" s="5"/>
      <c r="L5" s="5"/>
      <c r="M5" s="5"/>
      <c r="N5" s="5"/>
      <c r="O5" s="5"/>
      <c r="P5" s="5"/>
      <c r="Q5" s="5"/>
      <c r="R5" s="5"/>
      <c r="S5" s="5"/>
      <c r="T5" s="5"/>
      <c r="U5" s="5"/>
      <c r="V5" s="5"/>
      <c r="W5" s="5"/>
    </row>
    <row r="6" spans="1:59" x14ac:dyDescent="0.25">
      <c r="A6" s="8"/>
      <c r="C6" s="11" t="s">
        <v>12</v>
      </c>
      <c r="D6" s="5"/>
      <c r="E6" s="5"/>
      <c r="F6" s="5"/>
      <c r="G6" s="5"/>
      <c r="H6" s="5"/>
      <c r="I6" s="5"/>
      <c r="J6" s="5"/>
      <c r="K6" s="5"/>
      <c r="L6" s="5"/>
      <c r="M6" s="5"/>
      <c r="N6" s="5"/>
      <c r="O6" s="5"/>
      <c r="P6" s="5"/>
      <c r="Q6" s="5"/>
      <c r="R6" s="5"/>
      <c r="S6" s="5"/>
      <c r="T6" s="5"/>
      <c r="U6" s="5"/>
      <c r="V6" s="5"/>
      <c r="W6" s="5"/>
    </row>
    <row r="7" spans="1:59" x14ac:dyDescent="0.25">
      <c r="C7" s="11" t="s">
        <v>13</v>
      </c>
      <c r="D7" s="5"/>
      <c r="E7" s="5"/>
      <c r="F7" s="5"/>
      <c r="G7" s="5"/>
      <c r="H7" s="5"/>
      <c r="I7" s="5"/>
      <c r="J7" s="5"/>
      <c r="K7" s="5"/>
      <c r="L7" s="5"/>
      <c r="M7" s="5"/>
      <c r="N7" s="5"/>
      <c r="O7" s="5"/>
      <c r="P7" s="5"/>
      <c r="Q7" s="5"/>
      <c r="R7" s="5"/>
      <c r="S7" s="5"/>
      <c r="T7" s="5"/>
      <c r="U7" s="5"/>
      <c r="V7" s="5"/>
      <c r="W7" s="5"/>
    </row>
    <row r="8" spans="1:59" s="12" customFormat="1" x14ac:dyDescent="0.25">
      <c r="C8" s="13"/>
      <c r="D8" s="14"/>
      <c r="E8" s="14"/>
      <c r="F8" s="14"/>
      <c r="G8" s="14"/>
      <c r="H8" s="14"/>
      <c r="I8" s="14"/>
      <c r="J8" s="14"/>
      <c r="K8" s="14"/>
      <c r="L8" s="14"/>
      <c r="M8" s="14"/>
      <c r="N8" s="14"/>
      <c r="O8" s="14"/>
      <c r="P8" s="14"/>
      <c r="Q8" s="14"/>
      <c r="R8" s="14"/>
      <c r="S8" s="14"/>
      <c r="T8" s="14"/>
      <c r="U8" s="14"/>
      <c r="V8" s="14"/>
      <c r="W8" s="14"/>
      <c r="X8" s="15"/>
      <c r="Y8" s="15"/>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row>
    <row r="9" spans="1:59" x14ac:dyDescent="0.25">
      <c r="C9" s="11"/>
      <c r="D9" s="5" t="s">
        <v>14</v>
      </c>
      <c r="E9" s="17" t="s">
        <v>15</v>
      </c>
      <c r="F9" s="18" t="s">
        <v>16</v>
      </c>
      <c r="G9" s="18" t="s">
        <v>17</v>
      </c>
      <c r="H9" s="18" t="s">
        <v>18</v>
      </c>
      <c r="I9" s="18" t="s">
        <v>19</v>
      </c>
      <c r="J9" s="18" t="s">
        <v>20</v>
      </c>
      <c r="K9" s="18" t="s">
        <v>21</v>
      </c>
      <c r="L9" s="18" t="s">
        <v>22</v>
      </c>
      <c r="M9" s="18" t="s">
        <v>23</v>
      </c>
      <c r="N9" s="18" t="s">
        <v>24</v>
      </c>
      <c r="O9" s="18" t="s">
        <v>25</v>
      </c>
      <c r="P9" s="18" t="s">
        <v>26</v>
      </c>
      <c r="Q9" s="18" t="s">
        <v>27</v>
      </c>
      <c r="R9" s="18" t="s">
        <v>28</v>
      </c>
      <c r="S9" s="18" t="s">
        <v>29</v>
      </c>
      <c r="T9" s="18" t="s">
        <v>30</v>
      </c>
      <c r="U9" s="18" t="s">
        <v>31</v>
      </c>
      <c r="V9" s="18" t="s">
        <v>32</v>
      </c>
    </row>
    <row r="10" spans="1:59" x14ac:dyDescent="0.25">
      <c r="A10" s="3" t="s">
        <v>33</v>
      </c>
      <c r="C10" s="11"/>
      <c r="D10" s="7">
        <v>0.17105100000000001</v>
      </c>
      <c r="E10" s="7">
        <v>-2.1219999999999999E-2</v>
      </c>
      <c r="F10" s="7">
        <v>2.1198999999999999E-2</v>
      </c>
      <c r="G10" s="7">
        <v>-4.3779999999999999E-2</v>
      </c>
      <c r="H10" s="7">
        <v>9.7109999999999991E-3</v>
      </c>
      <c r="I10" s="7">
        <v>5.2052000000000001E-2</v>
      </c>
      <c r="J10" s="7">
        <v>5.7285999999999997E-2</v>
      </c>
      <c r="K10" s="7">
        <v>3.0790000000000001E-3</v>
      </c>
      <c r="L10" s="7">
        <v>3.1361E-2</v>
      </c>
      <c r="M10" s="7">
        <v>-6.1856000000000001E-2</v>
      </c>
      <c r="N10" s="7">
        <v>6.7980000000000002E-3</v>
      </c>
      <c r="O10" s="7">
        <v>3.1229999999999999E-3</v>
      </c>
      <c r="P10" s="7">
        <v>9.8549999999999992E-3</v>
      </c>
      <c r="Q10" s="7">
        <v>2.1898999999999998E-2</v>
      </c>
      <c r="R10" s="7">
        <v>5.0133999999999998E-2</v>
      </c>
      <c r="S10" s="7">
        <v>0.15210299999999999</v>
      </c>
      <c r="T10" s="7">
        <v>2.0787E-2</v>
      </c>
      <c r="U10" s="7">
        <v>2.0789999999999999E-2</v>
      </c>
      <c r="V10" s="7">
        <v>-4.7558999999999997E-2</v>
      </c>
      <c r="W10" s="7"/>
    </row>
    <row r="11" spans="1:59" x14ac:dyDescent="0.25">
      <c r="A11" s="3" t="s">
        <v>34</v>
      </c>
      <c r="C11" s="5"/>
      <c r="D11" s="7">
        <v>7.1073999999999998E-2</v>
      </c>
      <c r="E11" s="7">
        <v>-1.8061000000000001E-2</v>
      </c>
      <c r="F11" s="7">
        <v>3.0085000000000001E-2</v>
      </c>
      <c r="G11" s="7">
        <v>-3.4833000000000003E-2</v>
      </c>
      <c r="H11" s="7">
        <v>-1.8309999999999999E-3</v>
      </c>
      <c r="I11" s="7">
        <v>5.1270000000000003E-2</v>
      </c>
      <c r="J11" s="7">
        <v>4.8507000000000002E-2</v>
      </c>
      <c r="K11" s="7">
        <v>1.635E-3</v>
      </c>
      <c r="L11" s="7">
        <v>6.1261000000000003E-2</v>
      </c>
      <c r="M11" s="7">
        <v>-8.2960999999999993E-2</v>
      </c>
      <c r="N11" s="7">
        <v>7.1970000000000003E-3</v>
      </c>
      <c r="O11" s="7">
        <v>8.6379999999999998E-3</v>
      </c>
      <c r="P11" s="7">
        <v>2.3448E-2</v>
      </c>
      <c r="Q11" s="7">
        <v>1.013E-2</v>
      </c>
      <c r="R11" s="7">
        <v>4.3407000000000001E-2</v>
      </c>
      <c r="S11" s="7">
        <v>0.133769</v>
      </c>
      <c r="T11" s="7">
        <v>1.8572999999999999E-2</v>
      </c>
      <c r="U11" s="7">
        <v>2.7348999999999998E-2</v>
      </c>
      <c r="V11" s="7">
        <v>-4.4112999999999999E-2</v>
      </c>
      <c r="W11" s="7"/>
    </row>
    <row r="12" spans="1:59" s="12" customFormat="1" x14ac:dyDescent="0.25">
      <c r="C12" s="14"/>
      <c r="D12" s="16"/>
      <c r="E12" s="16"/>
      <c r="F12" s="16"/>
      <c r="G12" s="16"/>
      <c r="H12" s="16"/>
      <c r="I12" s="16"/>
      <c r="J12" s="16"/>
      <c r="K12" s="16"/>
      <c r="L12" s="16"/>
      <c r="M12" s="16"/>
      <c r="N12" s="16"/>
      <c r="O12" s="16"/>
      <c r="P12" s="16"/>
      <c r="Q12" s="16"/>
      <c r="R12" s="16"/>
      <c r="S12" s="16"/>
      <c r="T12" s="16"/>
      <c r="U12" s="16"/>
      <c r="V12" s="16"/>
      <c r="W12" s="16"/>
      <c r="X12" s="15"/>
      <c r="Y12" s="15"/>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row>
    <row r="13" spans="1:59" ht="31.5" customHeight="1" x14ac:dyDescent="0.25">
      <c r="C13" s="17" t="s">
        <v>35</v>
      </c>
      <c r="F13" s="59" t="s">
        <v>36</v>
      </c>
      <c r="G13" s="60"/>
      <c r="H13" s="60"/>
      <c r="I13" s="60"/>
      <c r="J13" s="61" t="s">
        <v>37</v>
      </c>
      <c r="K13" s="62"/>
      <c r="L13" s="62"/>
      <c r="M13" s="62"/>
      <c r="N13" s="59" t="s">
        <v>38</v>
      </c>
      <c r="O13" s="60"/>
      <c r="P13" s="60"/>
      <c r="Q13" s="60"/>
      <c r="R13" s="61" t="s">
        <v>39</v>
      </c>
      <c r="S13" s="62"/>
      <c r="T13" s="62"/>
      <c r="U13" s="62"/>
      <c r="V13" s="19" t="s">
        <v>40</v>
      </c>
      <c r="W13" s="19"/>
      <c r="X13" s="6" t="s">
        <v>41</v>
      </c>
      <c r="Y13" s="20" t="s">
        <v>42</v>
      </c>
      <c r="AA13" s="3" t="s">
        <v>55</v>
      </c>
      <c r="AB13" s="3" t="s">
        <v>55</v>
      </c>
    </row>
    <row r="14" spans="1:59" ht="13.8" x14ac:dyDescent="0.25">
      <c r="F14" s="19" t="s">
        <v>43</v>
      </c>
      <c r="G14" s="19" t="s">
        <v>44</v>
      </c>
      <c r="H14" s="19" t="s">
        <v>45</v>
      </c>
      <c r="I14" s="19" t="s">
        <v>46</v>
      </c>
      <c r="J14" s="19" t="s">
        <v>43</v>
      </c>
      <c r="K14" s="19" t="s">
        <v>44</v>
      </c>
      <c r="L14" s="19" t="s">
        <v>45</v>
      </c>
      <c r="M14" s="19" t="s">
        <v>46</v>
      </c>
      <c r="N14" s="19" t="s">
        <v>43</v>
      </c>
      <c r="O14" s="19" t="s">
        <v>44</v>
      </c>
      <c r="P14" s="19" t="s">
        <v>45</v>
      </c>
      <c r="Q14" s="19" t="s">
        <v>46</v>
      </c>
      <c r="R14" s="19" t="s">
        <v>43</v>
      </c>
      <c r="S14" s="19" t="s">
        <v>44</v>
      </c>
      <c r="T14" s="19" t="s">
        <v>45</v>
      </c>
      <c r="U14" s="19" t="s">
        <v>46</v>
      </c>
      <c r="V14" s="19" t="s">
        <v>44</v>
      </c>
      <c r="W14" s="19"/>
      <c r="X14" s="6" t="s">
        <v>47</v>
      </c>
      <c r="AA14" s="3" t="s">
        <v>56</v>
      </c>
      <c r="AB14" s="3" t="s">
        <v>58</v>
      </c>
      <c r="AE14" s="21"/>
      <c r="AF14" s="21"/>
      <c r="AG14" s="21"/>
      <c r="AH14" s="21"/>
      <c r="AI14" s="21"/>
      <c r="AJ14" s="21"/>
      <c r="AK14" s="21"/>
      <c r="AL14" s="21"/>
      <c r="AM14" s="21"/>
      <c r="AN14" s="21"/>
      <c r="AO14" s="21"/>
      <c r="AP14" s="21"/>
      <c r="AQ14" s="21"/>
      <c r="AS14" s="21"/>
      <c r="AT14" s="21"/>
      <c r="AU14" s="21"/>
      <c r="AV14" s="21"/>
      <c r="AW14" s="21"/>
      <c r="AX14" s="21"/>
      <c r="AY14" s="21"/>
      <c r="AZ14" s="21"/>
      <c r="BA14" s="21"/>
      <c r="BB14" s="21"/>
      <c r="BC14" s="21"/>
    </row>
    <row r="15" spans="1:59" x14ac:dyDescent="0.25">
      <c r="A15" s="3" t="s">
        <v>48</v>
      </c>
      <c r="B15" s="3" t="s">
        <v>49</v>
      </c>
      <c r="C15" s="17" t="s">
        <v>50</v>
      </c>
      <c r="D15" s="17" t="s">
        <v>15</v>
      </c>
      <c r="E15" s="17" t="s">
        <v>51</v>
      </c>
      <c r="F15" s="18" t="s">
        <v>16</v>
      </c>
      <c r="G15" s="18" t="s">
        <v>17</v>
      </c>
      <c r="H15" s="18" t="s">
        <v>18</v>
      </c>
      <c r="I15" s="18" t="s">
        <v>19</v>
      </c>
      <c r="J15" s="18" t="s">
        <v>20</v>
      </c>
      <c r="K15" s="18" t="s">
        <v>21</v>
      </c>
      <c r="L15" s="18" t="s">
        <v>22</v>
      </c>
      <c r="M15" s="18" t="s">
        <v>23</v>
      </c>
      <c r="N15" s="18" t="s">
        <v>24</v>
      </c>
      <c r="O15" s="18" t="s">
        <v>25</v>
      </c>
      <c r="P15" s="18" t="s">
        <v>26</v>
      </c>
      <c r="Q15" s="18" t="s">
        <v>27</v>
      </c>
      <c r="R15" s="18" t="s">
        <v>28</v>
      </c>
      <c r="S15" s="18" t="s">
        <v>29</v>
      </c>
      <c r="T15" s="18" t="s">
        <v>30</v>
      </c>
      <c r="U15" s="18" t="s">
        <v>31</v>
      </c>
      <c r="V15" s="18" t="s">
        <v>32</v>
      </c>
      <c r="X15" s="6" t="s">
        <v>52</v>
      </c>
      <c r="Y15" s="6" t="s">
        <v>53</v>
      </c>
      <c r="AA15" s="3" t="s">
        <v>57</v>
      </c>
      <c r="AB15" s="3" t="s">
        <v>59</v>
      </c>
      <c r="AI15" s="22"/>
      <c r="AJ15" s="23"/>
      <c r="AK15" s="23"/>
      <c r="AL15" s="23"/>
      <c r="AM15" s="22"/>
      <c r="AU15" s="22"/>
      <c r="AV15" s="23"/>
      <c r="AW15" s="23"/>
      <c r="AX15" s="23"/>
      <c r="AY15" s="22"/>
    </row>
    <row r="16" spans="1:59" x14ac:dyDescent="0.25">
      <c r="A16" s="3">
        <v>11469</v>
      </c>
      <c r="B16" s="3">
        <v>1</v>
      </c>
      <c r="C16" s="17">
        <v>0</v>
      </c>
      <c r="D16" s="17">
        <v>6.4375</v>
      </c>
      <c r="E16" s="17">
        <f>D16+C16</f>
        <v>6.4375</v>
      </c>
      <c r="F16" s="18">
        <v>3.9</v>
      </c>
      <c r="G16" s="18">
        <v>3.7</v>
      </c>
      <c r="H16" s="18">
        <v>3.4</v>
      </c>
      <c r="I16" s="18" t="s">
        <v>54</v>
      </c>
      <c r="J16" s="18" t="s">
        <v>54</v>
      </c>
      <c r="K16" s="18" t="s">
        <v>54</v>
      </c>
      <c r="L16" s="18" t="s">
        <v>54</v>
      </c>
      <c r="M16" s="18" t="s">
        <v>54</v>
      </c>
      <c r="N16" s="18">
        <v>4.8</v>
      </c>
      <c r="O16" s="18">
        <v>2.6</v>
      </c>
      <c r="P16" s="18">
        <v>1.5</v>
      </c>
      <c r="Q16" s="18" t="s">
        <v>54</v>
      </c>
      <c r="R16" s="18" t="s">
        <v>54</v>
      </c>
      <c r="S16" s="18" t="s">
        <v>54</v>
      </c>
      <c r="T16" s="18" t="s">
        <v>54</v>
      </c>
      <c r="U16" s="18" t="s">
        <v>54</v>
      </c>
      <c r="V16" s="18">
        <v>3.6</v>
      </c>
      <c r="AI16" s="22"/>
      <c r="AJ16" s="23"/>
      <c r="AK16" s="23"/>
      <c r="AL16" s="23"/>
      <c r="AM16" s="22"/>
    </row>
    <row r="17" spans="1:42" x14ac:dyDescent="0.25">
      <c r="A17" s="3">
        <v>20469</v>
      </c>
      <c r="B17" s="3">
        <f>B16+1</f>
        <v>2</v>
      </c>
      <c r="C17" s="17">
        <v>0</v>
      </c>
      <c r="D17" s="17">
        <v>6.4375</v>
      </c>
      <c r="E17" s="17">
        <f t="shared" ref="E17:E80" si="0">D17+C17</f>
        <v>6.4375</v>
      </c>
      <c r="F17" s="18">
        <v>3.9</v>
      </c>
      <c r="G17" s="18">
        <v>3.7</v>
      </c>
      <c r="H17" s="18">
        <v>3.4</v>
      </c>
      <c r="I17" s="18">
        <v>4.2</v>
      </c>
      <c r="J17" s="18">
        <v>0</v>
      </c>
      <c r="K17" s="18">
        <v>0</v>
      </c>
      <c r="L17" s="18">
        <v>0</v>
      </c>
      <c r="M17" s="18" t="s">
        <v>54</v>
      </c>
      <c r="N17" s="18">
        <v>3.8</v>
      </c>
      <c r="O17" s="18">
        <v>2.2999999999999998</v>
      </c>
      <c r="P17" s="18">
        <v>1.5</v>
      </c>
      <c r="Q17" s="18">
        <v>1.4</v>
      </c>
      <c r="R17" s="18">
        <v>-1</v>
      </c>
      <c r="S17" s="18">
        <v>-0.3</v>
      </c>
      <c r="T17" s="18">
        <v>0</v>
      </c>
      <c r="U17" s="18" t="s">
        <v>54</v>
      </c>
      <c r="V17" s="18">
        <v>3.6</v>
      </c>
      <c r="AI17" s="22"/>
      <c r="AJ17" s="23"/>
      <c r="AK17" s="23"/>
      <c r="AL17" s="23"/>
      <c r="AM17" s="22"/>
      <c r="AN17" s="22"/>
      <c r="AO17" s="22"/>
      <c r="AP17" s="22"/>
    </row>
    <row r="18" spans="1:42" x14ac:dyDescent="0.25">
      <c r="A18" s="3">
        <v>30469</v>
      </c>
      <c r="B18" s="3">
        <f t="shared" ref="B18:B81" si="1">B17+1</f>
        <v>3</v>
      </c>
      <c r="C18" s="17">
        <v>-0.125</v>
      </c>
      <c r="D18" s="17">
        <v>6.75</v>
      </c>
      <c r="E18" s="17">
        <f t="shared" si="0"/>
        <v>6.625</v>
      </c>
      <c r="F18" s="18">
        <v>4.0999999999999996</v>
      </c>
      <c r="G18" s="18">
        <v>3.7</v>
      </c>
      <c r="H18" s="18">
        <v>3.4</v>
      </c>
      <c r="I18" s="18">
        <v>4.3</v>
      </c>
      <c r="J18" s="18">
        <v>0.2</v>
      </c>
      <c r="K18" s="18">
        <v>0</v>
      </c>
      <c r="L18" s="18">
        <v>0</v>
      </c>
      <c r="M18" s="18">
        <v>0.1</v>
      </c>
      <c r="N18" s="18">
        <v>3.4</v>
      </c>
      <c r="O18" s="18">
        <v>2.4</v>
      </c>
      <c r="P18" s="18">
        <v>1.8</v>
      </c>
      <c r="Q18" s="18">
        <v>1.2</v>
      </c>
      <c r="R18" s="18">
        <v>-0.4</v>
      </c>
      <c r="S18" s="18">
        <v>0.1</v>
      </c>
      <c r="T18" s="18">
        <v>0.3</v>
      </c>
      <c r="U18" s="18">
        <v>-0.2</v>
      </c>
      <c r="V18" s="18">
        <v>3.5</v>
      </c>
      <c r="X18" s="6">
        <v>-0.24526549171081199</v>
      </c>
      <c r="Y18" s="6">
        <v>-0.225559231647113</v>
      </c>
      <c r="AI18" s="22"/>
      <c r="AJ18" s="23"/>
      <c r="AK18" s="23"/>
      <c r="AL18" s="23"/>
      <c r="AM18" s="22"/>
      <c r="AN18" s="22"/>
      <c r="AO18" s="22"/>
    </row>
    <row r="19" spans="1:42" x14ac:dyDescent="0.25">
      <c r="A19" s="3">
        <v>40169</v>
      </c>
      <c r="B19" s="3">
        <f t="shared" si="1"/>
        <v>4</v>
      </c>
      <c r="C19" s="17">
        <v>0.5</v>
      </c>
      <c r="D19" s="17">
        <v>6.75</v>
      </c>
      <c r="E19" s="17">
        <f t="shared" si="0"/>
        <v>7.25</v>
      </c>
      <c r="F19" s="18">
        <v>4.0999999999999996</v>
      </c>
      <c r="G19" s="18">
        <v>4.0999999999999996</v>
      </c>
      <c r="H19" s="18">
        <v>3.9</v>
      </c>
      <c r="I19" s="18">
        <v>4.8</v>
      </c>
      <c r="J19" s="18">
        <v>0</v>
      </c>
      <c r="K19" s="18">
        <v>0.4</v>
      </c>
      <c r="L19" s="18">
        <v>0.5</v>
      </c>
      <c r="M19" s="18">
        <v>0.5</v>
      </c>
      <c r="N19" s="18">
        <v>3.4</v>
      </c>
      <c r="O19" s="18">
        <v>2.7</v>
      </c>
      <c r="P19" s="18">
        <v>2.6</v>
      </c>
      <c r="Q19" s="18">
        <v>1.9</v>
      </c>
      <c r="R19" s="18">
        <v>0</v>
      </c>
      <c r="S19" s="18">
        <v>0.3</v>
      </c>
      <c r="T19" s="18">
        <v>0.8</v>
      </c>
      <c r="U19" s="18">
        <v>0.7</v>
      </c>
      <c r="V19" s="18">
        <v>3.3</v>
      </c>
      <c r="X19" s="6">
        <v>0.272410901045541</v>
      </c>
      <c r="Y19" s="6">
        <v>0.284974481895158</v>
      </c>
      <c r="AI19" s="22"/>
      <c r="AJ19" s="23"/>
      <c r="AK19" s="23"/>
      <c r="AL19" s="23"/>
      <c r="AM19" s="22"/>
      <c r="AN19" s="22"/>
      <c r="AO19" s="22"/>
    </row>
    <row r="20" spans="1:42" x14ac:dyDescent="0.25">
      <c r="A20" s="3">
        <v>42969</v>
      </c>
      <c r="B20" s="3">
        <f t="shared" si="1"/>
        <v>5</v>
      </c>
      <c r="C20" s="17">
        <v>0.25</v>
      </c>
      <c r="D20" s="17">
        <v>7.6875</v>
      </c>
      <c r="E20" s="17">
        <f t="shared" si="0"/>
        <v>7.9375</v>
      </c>
      <c r="F20" s="18">
        <v>4.2</v>
      </c>
      <c r="G20" s="18">
        <v>3.9</v>
      </c>
      <c r="H20" s="18">
        <v>4.8</v>
      </c>
      <c r="I20" s="18">
        <v>3.5</v>
      </c>
      <c r="J20" s="18">
        <v>0.1</v>
      </c>
      <c r="K20" s="18">
        <v>0</v>
      </c>
      <c r="L20" s="18">
        <v>0</v>
      </c>
      <c r="M20" s="18">
        <v>0</v>
      </c>
      <c r="N20" s="18">
        <v>2.9</v>
      </c>
      <c r="O20" s="18">
        <v>3</v>
      </c>
      <c r="P20" s="18">
        <v>1.5</v>
      </c>
      <c r="Q20" s="18">
        <v>1.6</v>
      </c>
      <c r="R20" s="18">
        <v>0.2</v>
      </c>
      <c r="S20" s="18">
        <v>0.4</v>
      </c>
      <c r="T20" s="18">
        <v>-0.4</v>
      </c>
      <c r="U20" s="18">
        <v>-1.1000000000000001</v>
      </c>
      <c r="V20" s="18">
        <v>3.4</v>
      </c>
      <c r="X20" s="6">
        <v>0.132370688773462</v>
      </c>
      <c r="Y20" s="6">
        <v>0.178892984956425</v>
      </c>
      <c r="AI20" s="22"/>
      <c r="AJ20" s="23"/>
      <c r="AK20" s="23"/>
      <c r="AL20" s="23"/>
      <c r="AM20" s="22"/>
      <c r="AN20" s="22"/>
      <c r="AO20" s="22"/>
    </row>
    <row r="21" spans="1:42" x14ac:dyDescent="0.25">
      <c r="A21" s="3">
        <v>52769</v>
      </c>
      <c r="B21" s="3">
        <f t="shared" si="1"/>
        <v>6</v>
      </c>
      <c r="C21" s="17">
        <v>0.125</v>
      </c>
      <c r="D21" s="17">
        <v>8.5</v>
      </c>
      <c r="E21" s="17">
        <f t="shared" si="0"/>
        <v>8.625</v>
      </c>
      <c r="F21" s="18">
        <v>4.3</v>
      </c>
      <c r="G21" s="18">
        <v>4</v>
      </c>
      <c r="H21" s="18">
        <v>4.8</v>
      </c>
      <c r="I21" s="18">
        <v>3.5</v>
      </c>
      <c r="J21" s="18">
        <v>0.1</v>
      </c>
      <c r="K21" s="18">
        <v>0.1</v>
      </c>
      <c r="L21" s="18">
        <v>0</v>
      </c>
      <c r="M21" s="18">
        <v>0</v>
      </c>
      <c r="N21" s="18">
        <v>2.8</v>
      </c>
      <c r="O21" s="18">
        <v>2.2000000000000002</v>
      </c>
      <c r="P21" s="18">
        <v>1.4</v>
      </c>
      <c r="Q21" s="18">
        <v>1.6</v>
      </c>
      <c r="R21" s="18">
        <v>-0.1</v>
      </c>
      <c r="S21" s="18">
        <v>-0.8</v>
      </c>
      <c r="T21" s="18">
        <v>-0.1</v>
      </c>
      <c r="U21" s="18">
        <v>0</v>
      </c>
      <c r="V21" s="18">
        <v>3.5</v>
      </c>
      <c r="X21" s="6">
        <v>0.20393972416902201</v>
      </c>
      <c r="Y21" s="6">
        <v>0.22115316746647301</v>
      </c>
      <c r="AI21" s="22"/>
      <c r="AJ21" s="23"/>
      <c r="AK21" s="23"/>
      <c r="AL21" s="23"/>
      <c r="AM21" s="22"/>
      <c r="AN21" s="22"/>
      <c r="AO21" s="22"/>
    </row>
    <row r="22" spans="1:42" x14ac:dyDescent="0.25">
      <c r="A22" s="3">
        <v>62469</v>
      </c>
      <c r="B22" s="3">
        <f t="shared" si="1"/>
        <v>7</v>
      </c>
      <c r="C22" s="17">
        <v>0</v>
      </c>
      <c r="D22" s="17">
        <v>9</v>
      </c>
      <c r="E22" s="17">
        <f t="shared" si="0"/>
        <v>9</v>
      </c>
      <c r="F22" s="18">
        <v>4.3</v>
      </c>
      <c r="G22" s="18">
        <v>4.3</v>
      </c>
      <c r="H22" s="18">
        <v>5</v>
      </c>
      <c r="I22" s="18">
        <v>3.7</v>
      </c>
      <c r="J22" s="18">
        <v>0</v>
      </c>
      <c r="K22" s="18">
        <v>0.3</v>
      </c>
      <c r="L22" s="18">
        <v>0.2</v>
      </c>
      <c r="M22" s="18">
        <v>0.2</v>
      </c>
      <c r="N22" s="18">
        <v>2.8</v>
      </c>
      <c r="O22" s="18">
        <v>2.2999999999999998</v>
      </c>
      <c r="P22" s="18">
        <v>1.5</v>
      </c>
      <c r="Q22" s="18">
        <v>1</v>
      </c>
      <c r="R22" s="18">
        <v>0</v>
      </c>
      <c r="S22" s="18">
        <v>0.1</v>
      </c>
      <c r="T22" s="18">
        <v>0.1</v>
      </c>
      <c r="U22" s="18">
        <v>-0.6</v>
      </c>
      <c r="V22" s="18">
        <v>3.5</v>
      </c>
      <c r="X22" s="6">
        <v>-2.0204748721514201E-2</v>
      </c>
      <c r="Y22" s="6">
        <v>5.44126349088663E-3</v>
      </c>
      <c r="AI22" s="22"/>
      <c r="AJ22" s="23"/>
      <c r="AK22" s="23"/>
      <c r="AL22" s="23"/>
      <c r="AM22" s="22"/>
      <c r="AN22" s="22"/>
      <c r="AO22" s="22"/>
    </row>
    <row r="23" spans="1:42" x14ac:dyDescent="0.25">
      <c r="A23" s="3">
        <v>71569</v>
      </c>
      <c r="B23" s="3">
        <f t="shared" si="1"/>
        <v>8</v>
      </c>
      <c r="C23" s="17">
        <v>0.125</v>
      </c>
      <c r="D23" s="17">
        <v>9</v>
      </c>
      <c r="E23" s="17">
        <f t="shared" si="0"/>
        <v>9.125</v>
      </c>
      <c r="F23" s="18">
        <v>4.3</v>
      </c>
      <c r="G23" s="18">
        <v>5</v>
      </c>
      <c r="H23" s="18">
        <v>3.7</v>
      </c>
      <c r="I23" s="18">
        <v>3.5</v>
      </c>
      <c r="J23" s="18">
        <v>0</v>
      </c>
      <c r="K23" s="18">
        <v>0</v>
      </c>
      <c r="L23" s="18">
        <v>0</v>
      </c>
      <c r="M23" s="18">
        <v>0</v>
      </c>
      <c r="N23" s="18">
        <v>2.6</v>
      </c>
      <c r="O23" s="18">
        <v>1.5</v>
      </c>
      <c r="P23" s="18">
        <v>1</v>
      </c>
      <c r="Q23" s="18">
        <v>-0.1</v>
      </c>
      <c r="R23" s="18">
        <v>0.3</v>
      </c>
      <c r="S23" s="18">
        <v>0</v>
      </c>
      <c r="T23" s="18">
        <v>0</v>
      </c>
      <c r="U23" s="18">
        <v>0</v>
      </c>
      <c r="V23" s="18">
        <v>3.6</v>
      </c>
      <c r="X23" s="6">
        <v>0.18070654813609499</v>
      </c>
      <c r="Y23" s="6">
        <v>0.180279261186582</v>
      </c>
      <c r="AI23" s="22"/>
      <c r="AJ23" s="23"/>
      <c r="AK23" s="23"/>
      <c r="AL23" s="23"/>
      <c r="AM23" s="22"/>
      <c r="AN23" s="22"/>
      <c r="AO23" s="22"/>
    </row>
    <row r="24" spans="1:42" x14ac:dyDescent="0.25">
      <c r="A24" s="3">
        <v>81269</v>
      </c>
      <c r="B24" s="3">
        <f t="shared" si="1"/>
        <v>9</v>
      </c>
      <c r="C24" s="17">
        <v>0.25</v>
      </c>
      <c r="D24" s="17">
        <v>9.5</v>
      </c>
      <c r="E24" s="17">
        <f t="shared" si="0"/>
        <v>9.75</v>
      </c>
      <c r="F24" s="18">
        <v>4.8</v>
      </c>
      <c r="G24" s="18">
        <v>5.0999999999999996</v>
      </c>
      <c r="H24" s="18">
        <v>3.8</v>
      </c>
      <c r="I24" s="18">
        <v>3.5</v>
      </c>
      <c r="J24" s="18">
        <v>0.5</v>
      </c>
      <c r="K24" s="18">
        <v>0.1</v>
      </c>
      <c r="L24" s="18">
        <v>0.1</v>
      </c>
      <c r="M24" s="18">
        <v>0</v>
      </c>
      <c r="N24" s="18">
        <v>2.4</v>
      </c>
      <c r="O24" s="18">
        <v>1.5</v>
      </c>
      <c r="P24" s="18">
        <v>1.1000000000000001</v>
      </c>
      <c r="Q24" s="18">
        <v>-0.2</v>
      </c>
      <c r="R24" s="18">
        <v>-0.2</v>
      </c>
      <c r="S24" s="18">
        <v>0</v>
      </c>
      <c r="T24" s="18">
        <v>0.1</v>
      </c>
      <c r="U24" s="18">
        <v>-0.1</v>
      </c>
      <c r="V24" s="18">
        <v>3.7</v>
      </c>
      <c r="X24" s="6">
        <v>0.30942411088358501</v>
      </c>
      <c r="Y24" s="6">
        <v>0.29949034940077701</v>
      </c>
      <c r="AI24" s="22"/>
      <c r="AJ24" s="23"/>
      <c r="AK24" s="23"/>
      <c r="AL24" s="23"/>
      <c r="AM24" s="22"/>
      <c r="AN24" s="22"/>
      <c r="AO24" s="22"/>
    </row>
    <row r="25" spans="1:42" x14ac:dyDescent="0.25">
      <c r="A25" s="3">
        <v>90969</v>
      </c>
      <c r="B25" s="3">
        <f t="shared" si="1"/>
        <v>10</v>
      </c>
      <c r="C25" s="17">
        <v>0</v>
      </c>
      <c r="D25" s="17">
        <v>9</v>
      </c>
      <c r="E25" s="17">
        <f t="shared" si="0"/>
        <v>9</v>
      </c>
      <c r="F25" s="18">
        <v>5.0999999999999996</v>
      </c>
      <c r="G25" s="18">
        <v>5.0999999999999996</v>
      </c>
      <c r="H25" s="18">
        <v>3.8</v>
      </c>
      <c r="I25" s="18">
        <v>3.5</v>
      </c>
      <c r="J25" s="18">
        <v>0.3</v>
      </c>
      <c r="K25" s="18">
        <v>0</v>
      </c>
      <c r="L25" s="18">
        <v>0</v>
      </c>
      <c r="M25" s="18">
        <v>0</v>
      </c>
      <c r="N25" s="18">
        <v>2</v>
      </c>
      <c r="O25" s="18">
        <v>1.8</v>
      </c>
      <c r="P25" s="18">
        <v>1.2</v>
      </c>
      <c r="Q25" s="18">
        <v>-0.4</v>
      </c>
      <c r="R25" s="18">
        <v>-0.4</v>
      </c>
      <c r="S25" s="18">
        <v>0.3</v>
      </c>
      <c r="T25" s="18">
        <v>0.1</v>
      </c>
      <c r="U25" s="18">
        <v>-0.2</v>
      </c>
      <c r="V25" s="18">
        <v>3.7</v>
      </c>
      <c r="X25" s="6">
        <v>2.90075486870441E-2</v>
      </c>
      <c r="Y25" s="6">
        <v>1.8679818728626799E-2</v>
      </c>
      <c r="AI25" s="22"/>
      <c r="AJ25" s="23"/>
      <c r="AK25" s="23"/>
      <c r="AL25" s="23"/>
      <c r="AM25" s="22"/>
      <c r="AN25" s="22"/>
      <c r="AO25" s="22"/>
    </row>
    <row r="26" spans="1:42" x14ac:dyDescent="0.25">
      <c r="A26" s="3">
        <v>100769</v>
      </c>
      <c r="B26" s="3">
        <f t="shared" si="1"/>
        <v>11</v>
      </c>
      <c r="C26" s="17">
        <v>0</v>
      </c>
      <c r="D26" s="17">
        <v>9.125</v>
      </c>
      <c r="E26" s="17">
        <f t="shared" si="0"/>
        <v>9.125</v>
      </c>
      <c r="F26" s="18">
        <v>5.2</v>
      </c>
      <c r="G26" s="18">
        <v>3.8</v>
      </c>
      <c r="H26" s="18">
        <v>3.5</v>
      </c>
      <c r="I26" s="18">
        <v>3.2</v>
      </c>
      <c r="J26" s="18">
        <v>0.1</v>
      </c>
      <c r="K26" s="18">
        <v>0</v>
      </c>
      <c r="L26" s="18">
        <v>0</v>
      </c>
      <c r="M26" s="18">
        <v>0</v>
      </c>
      <c r="N26" s="18">
        <v>2.1</v>
      </c>
      <c r="O26" s="18">
        <v>1.3</v>
      </c>
      <c r="P26" s="18">
        <v>-0.1</v>
      </c>
      <c r="Q26" s="18">
        <v>-0.3</v>
      </c>
      <c r="R26" s="18">
        <v>0.3</v>
      </c>
      <c r="S26" s="18">
        <v>0.1</v>
      </c>
      <c r="T26" s="18">
        <v>0.3</v>
      </c>
      <c r="U26" s="18">
        <v>-0.2</v>
      </c>
      <c r="V26" s="18">
        <v>3.9</v>
      </c>
      <c r="X26" s="6">
        <v>1.4796691310291999E-2</v>
      </c>
      <c r="Y26" s="6">
        <v>3.1725934133594202E-2</v>
      </c>
      <c r="AI26" s="22"/>
      <c r="AJ26" s="23"/>
      <c r="AK26" s="23"/>
      <c r="AL26" s="23"/>
      <c r="AM26" s="22"/>
      <c r="AN26" s="22"/>
      <c r="AO26" s="22"/>
    </row>
    <row r="27" spans="1:42" x14ac:dyDescent="0.25">
      <c r="A27" s="3">
        <v>102869</v>
      </c>
      <c r="B27" s="3">
        <f t="shared" si="1"/>
        <v>12</v>
      </c>
      <c r="C27" s="17">
        <v>0</v>
      </c>
      <c r="D27" s="17">
        <v>9.125</v>
      </c>
      <c r="E27" s="17">
        <f t="shared" si="0"/>
        <v>9.125</v>
      </c>
      <c r="F27" s="18">
        <v>5.5</v>
      </c>
      <c r="G27" s="18">
        <v>3.9</v>
      </c>
      <c r="H27" s="18">
        <v>3.6</v>
      </c>
      <c r="I27" s="18">
        <v>3.3</v>
      </c>
      <c r="J27" s="18">
        <v>0.3</v>
      </c>
      <c r="K27" s="18">
        <v>0.1</v>
      </c>
      <c r="L27" s="18">
        <v>0.1</v>
      </c>
      <c r="M27" s="18">
        <v>0.1</v>
      </c>
      <c r="N27" s="18">
        <v>2</v>
      </c>
      <c r="O27" s="18">
        <v>1.2</v>
      </c>
      <c r="P27" s="18">
        <v>-0.5</v>
      </c>
      <c r="Q27" s="18">
        <v>-0.4</v>
      </c>
      <c r="R27" s="18">
        <v>-0.1</v>
      </c>
      <c r="S27" s="18">
        <v>-0.1</v>
      </c>
      <c r="T27" s="18">
        <v>-0.4</v>
      </c>
      <c r="U27" s="18">
        <v>-0.1</v>
      </c>
      <c r="V27" s="18">
        <v>4</v>
      </c>
      <c r="X27" s="6">
        <v>7.2749543126939903E-2</v>
      </c>
      <c r="Y27" s="6">
        <v>8.43146382136582E-2</v>
      </c>
      <c r="AI27" s="22"/>
      <c r="AJ27" s="23"/>
      <c r="AK27" s="23"/>
      <c r="AL27" s="23"/>
      <c r="AM27" s="22"/>
      <c r="AN27" s="22"/>
      <c r="AO27" s="22"/>
    </row>
    <row r="28" spans="1:42" x14ac:dyDescent="0.25">
      <c r="A28" s="3">
        <v>112569</v>
      </c>
      <c r="B28" s="3">
        <f t="shared" si="1"/>
        <v>13</v>
      </c>
      <c r="C28" s="17">
        <v>0</v>
      </c>
      <c r="D28" s="17">
        <v>9.125</v>
      </c>
      <c r="E28" s="17">
        <f t="shared" si="0"/>
        <v>9.125</v>
      </c>
      <c r="F28" s="18">
        <v>5.6</v>
      </c>
      <c r="G28" s="18">
        <v>3.9</v>
      </c>
      <c r="H28" s="18">
        <v>3.6</v>
      </c>
      <c r="I28" s="18">
        <v>3.3</v>
      </c>
      <c r="J28" s="18">
        <v>0.1</v>
      </c>
      <c r="K28" s="18">
        <v>0</v>
      </c>
      <c r="L28" s="18">
        <v>0</v>
      </c>
      <c r="M28" s="18">
        <v>0</v>
      </c>
      <c r="N28" s="18">
        <v>2.1</v>
      </c>
      <c r="O28" s="18">
        <v>1.4</v>
      </c>
      <c r="P28" s="18">
        <v>-0.5</v>
      </c>
      <c r="Q28" s="18">
        <v>0</v>
      </c>
      <c r="R28" s="18">
        <v>0.1</v>
      </c>
      <c r="S28" s="18">
        <v>0.2</v>
      </c>
      <c r="T28" s="18">
        <v>0</v>
      </c>
      <c r="U28" s="18">
        <v>0.4</v>
      </c>
      <c r="V28" s="18">
        <v>4</v>
      </c>
      <c r="X28" s="6">
        <v>-5.0863808951199197E-3</v>
      </c>
      <c r="Y28" s="6">
        <v>1.2585825038238199E-2</v>
      </c>
      <c r="AI28" s="22"/>
      <c r="AJ28" s="23"/>
      <c r="AK28" s="23"/>
      <c r="AL28" s="23"/>
      <c r="AM28" s="22"/>
      <c r="AN28" s="22"/>
      <c r="AO28" s="22"/>
    </row>
    <row r="29" spans="1:42" x14ac:dyDescent="0.25">
      <c r="A29" s="3">
        <v>121669</v>
      </c>
      <c r="B29" s="3">
        <f t="shared" si="1"/>
        <v>14</v>
      </c>
      <c r="C29" s="17">
        <v>0</v>
      </c>
      <c r="D29" s="17">
        <v>9</v>
      </c>
      <c r="E29" s="17">
        <f t="shared" si="0"/>
        <v>9</v>
      </c>
      <c r="F29" s="18">
        <v>5.6</v>
      </c>
      <c r="G29" s="18">
        <v>4.0999999999999996</v>
      </c>
      <c r="H29" s="18">
        <v>3.9</v>
      </c>
      <c r="I29" s="18">
        <v>3.5</v>
      </c>
      <c r="J29" s="18">
        <v>0</v>
      </c>
      <c r="K29" s="18">
        <v>0.2</v>
      </c>
      <c r="L29" s="18">
        <v>0.3</v>
      </c>
      <c r="M29" s="18">
        <v>0.2</v>
      </c>
      <c r="N29" s="18">
        <v>2.1</v>
      </c>
      <c r="O29" s="18">
        <v>1</v>
      </c>
      <c r="P29" s="18">
        <v>0.1</v>
      </c>
      <c r="Q29" s="18">
        <v>0.1</v>
      </c>
      <c r="R29" s="18">
        <v>0</v>
      </c>
      <c r="S29" s="18">
        <v>-0.4</v>
      </c>
      <c r="T29" s="18">
        <v>0.6</v>
      </c>
      <c r="U29" s="18">
        <v>0.1</v>
      </c>
      <c r="V29" s="18">
        <v>3.7</v>
      </c>
      <c r="X29" s="6">
        <v>6.4686859078507103E-2</v>
      </c>
      <c r="Y29" s="6">
        <v>6.7130194279194699E-2</v>
      </c>
      <c r="AI29" s="22"/>
      <c r="AJ29" s="23"/>
      <c r="AK29" s="23"/>
      <c r="AL29" s="23"/>
      <c r="AM29" s="22"/>
      <c r="AN29" s="22"/>
      <c r="AO29" s="22"/>
    </row>
    <row r="30" spans="1:42" x14ac:dyDescent="0.25">
      <c r="A30" s="3">
        <v>11570</v>
      </c>
      <c r="B30" s="3">
        <f t="shared" si="1"/>
        <v>15</v>
      </c>
      <c r="C30" s="17">
        <v>-0.25</v>
      </c>
      <c r="D30" s="17">
        <v>9</v>
      </c>
      <c r="E30" s="17">
        <f t="shared" si="0"/>
        <v>8.75</v>
      </c>
      <c r="F30" s="18">
        <v>4.2</v>
      </c>
      <c r="G30" s="18">
        <v>3.9</v>
      </c>
      <c r="H30" s="18">
        <v>3.7</v>
      </c>
      <c r="I30" s="18">
        <v>4.5999999999999996</v>
      </c>
      <c r="J30" s="18">
        <v>0.1</v>
      </c>
      <c r="K30" s="18">
        <v>0</v>
      </c>
      <c r="L30" s="18">
        <v>0.2</v>
      </c>
      <c r="M30" s="18">
        <v>0.3</v>
      </c>
      <c r="N30" s="18">
        <v>0.5</v>
      </c>
      <c r="O30" s="18">
        <v>-0.5</v>
      </c>
      <c r="P30" s="18">
        <v>0</v>
      </c>
      <c r="Q30" s="18">
        <v>1.8</v>
      </c>
      <c r="R30" s="18">
        <v>-0.5</v>
      </c>
      <c r="S30" s="18">
        <v>-0.6</v>
      </c>
      <c r="T30" s="18">
        <v>-0.1</v>
      </c>
      <c r="U30" s="18">
        <v>0.5</v>
      </c>
      <c r="V30" s="18">
        <v>4</v>
      </c>
      <c r="X30" s="6">
        <v>-0.16018796493429099</v>
      </c>
      <c r="Y30" s="6">
        <v>-0.121234438396602</v>
      </c>
      <c r="AI30" s="22"/>
      <c r="AJ30" s="23"/>
      <c r="AK30" s="23"/>
      <c r="AL30" s="23"/>
      <c r="AM30" s="22"/>
      <c r="AN30" s="22"/>
      <c r="AO30" s="22"/>
    </row>
    <row r="31" spans="1:42" x14ac:dyDescent="0.25">
      <c r="A31" s="3">
        <v>21070</v>
      </c>
      <c r="B31" s="3">
        <f t="shared" si="1"/>
        <v>16</v>
      </c>
      <c r="C31" s="17">
        <v>-0.5</v>
      </c>
      <c r="D31" s="17">
        <v>9.125</v>
      </c>
      <c r="E31" s="17">
        <f t="shared" si="0"/>
        <v>8.625</v>
      </c>
      <c r="F31" s="18">
        <v>4.4000000000000004</v>
      </c>
      <c r="G31" s="18">
        <v>4.2</v>
      </c>
      <c r="H31" s="18">
        <v>4</v>
      </c>
      <c r="I31" s="18">
        <v>3.7</v>
      </c>
      <c r="J31" s="18">
        <v>0.2</v>
      </c>
      <c r="K31" s="18">
        <v>0.3</v>
      </c>
      <c r="L31" s="18">
        <v>0.3</v>
      </c>
      <c r="M31" s="18">
        <v>-0.9</v>
      </c>
      <c r="N31" s="18">
        <v>-0.1</v>
      </c>
      <c r="O31" s="18">
        <v>-1.3</v>
      </c>
      <c r="P31" s="18">
        <v>-0.2</v>
      </c>
      <c r="Q31" s="18">
        <v>1.5</v>
      </c>
      <c r="R31" s="18">
        <v>-0.6</v>
      </c>
      <c r="S31" s="18">
        <v>-0.8</v>
      </c>
      <c r="T31" s="18">
        <v>-0.2</v>
      </c>
      <c r="U31" s="18">
        <v>-0.3</v>
      </c>
      <c r="V31" s="18">
        <v>4.2</v>
      </c>
      <c r="X31" s="6">
        <v>-0.35994810421804702</v>
      </c>
      <c r="Y31" s="6">
        <v>-0.34626007216518301</v>
      </c>
      <c r="AI31" s="22"/>
      <c r="AJ31" s="23"/>
      <c r="AK31" s="23"/>
      <c r="AL31" s="23"/>
      <c r="AM31" s="22"/>
      <c r="AN31" s="22"/>
      <c r="AO31" s="22"/>
    </row>
    <row r="32" spans="1:42" x14ac:dyDescent="0.25">
      <c r="A32" s="3">
        <v>31070</v>
      </c>
      <c r="B32" s="3">
        <f t="shared" si="1"/>
        <v>17</v>
      </c>
      <c r="C32" s="17">
        <v>-0.1875</v>
      </c>
      <c r="D32" s="17">
        <v>8.3125</v>
      </c>
      <c r="E32" s="17">
        <f t="shared" si="0"/>
        <v>8.125</v>
      </c>
      <c r="F32" s="18">
        <v>4.5</v>
      </c>
      <c r="G32" s="18">
        <v>4.2</v>
      </c>
      <c r="H32" s="18">
        <v>4</v>
      </c>
      <c r="I32" s="18">
        <v>3.7</v>
      </c>
      <c r="J32" s="18">
        <v>0.1</v>
      </c>
      <c r="K32" s="18">
        <v>0</v>
      </c>
      <c r="L32" s="18">
        <v>0</v>
      </c>
      <c r="M32" s="18">
        <v>0</v>
      </c>
      <c r="N32" s="18">
        <v>-0.4</v>
      </c>
      <c r="O32" s="18">
        <v>-1.3</v>
      </c>
      <c r="P32" s="18">
        <v>-0.5</v>
      </c>
      <c r="Q32" s="18">
        <v>1.7</v>
      </c>
      <c r="R32" s="18">
        <v>-0.3</v>
      </c>
      <c r="S32" s="18">
        <v>0</v>
      </c>
      <c r="T32" s="18">
        <v>-0.3</v>
      </c>
      <c r="U32" s="18">
        <v>0.2</v>
      </c>
      <c r="V32" s="18">
        <v>4.2</v>
      </c>
      <c r="X32" s="6">
        <v>-0.139500945742941</v>
      </c>
      <c r="Y32" s="6">
        <v>-7.77456063634442E-2</v>
      </c>
      <c r="AI32" s="22"/>
      <c r="AJ32" s="23"/>
      <c r="AK32" s="23"/>
      <c r="AL32" s="23"/>
      <c r="AM32" s="22"/>
      <c r="AN32" s="22"/>
      <c r="AO32" s="22"/>
    </row>
    <row r="33" spans="1:41" x14ac:dyDescent="0.25">
      <c r="A33" s="3">
        <v>40770</v>
      </c>
      <c r="B33" s="3">
        <f t="shared" si="1"/>
        <v>18</v>
      </c>
      <c r="C33" s="17">
        <v>0</v>
      </c>
      <c r="D33" s="17">
        <v>7.75</v>
      </c>
      <c r="E33" s="17">
        <f t="shared" si="0"/>
        <v>7.75</v>
      </c>
      <c r="F33" s="18">
        <v>4.2</v>
      </c>
      <c r="G33" s="18">
        <v>5.9</v>
      </c>
      <c r="H33" s="18">
        <v>2.9</v>
      </c>
      <c r="I33" s="18">
        <v>3.6</v>
      </c>
      <c r="J33" s="18">
        <v>0</v>
      </c>
      <c r="K33" s="18">
        <v>1.9</v>
      </c>
      <c r="L33" s="18">
        <v>-0.8</v>
      </c>
      <c r="M33" s="18">
        <v>0.1</v>
      </c>
      <c r="N33" s="18">
        <v>-1.5</v>
      </c>
      <c r="O33" s="18">
        <v>0.8</v>
      </c>
      <c r="P33" s="18">
        <v>3.1</v>
      </c>
      <c r="Q33" s="18">
        <v>3.3</v>
      </c>
      <c r="R33" s="18">
        <v>-0.2</v>
      </c>
      <c r="S33" s="18">
        <v>1.3</v>
      </c>
      <c r="T33" s="18">
        <v>1.4</v>
      </c>
      <c r="U33" s="18">
        <v>0.7</v>
      </c>
      <c r="V33" s="18">
        <v>4.4000000000000004</v>
      </c>
      <c r="X33" s="6">
        <v>-0.14467814738794199</v>
      </c>
      <c r="Y33" s="6">
        <v>-9.5514012436981099E-2</v>
      </c>
      <c r="AI33" s="22"/>
      <c r="AJ33" s="23"/>
      <c r="AK33" s="23"/>
      <c r="AL33" s="23"/>
      <c r="AM33" s="22"/>
      <c r="AN33" s="22"/>
      <c r="AO33" s="22"/>
    </row>
    <row r="34" spans="1:41" x14ac:dyDescent="0.25">
      <c r="A34" s="3">
        <v>50570</v>
      </c>
      <c r="B34" s="3">
        <f t="shared" si="1"/>
        <v>19</v>
      </c>
      <c r="C34" s="17">
        <v>0.125</v>
      </c>
      <c r="D34" s="17">
        <v>8.25</v>
      </c>
      <c r="E34" s="17">
        <f t="shared" si="0"/>
        <v>8.375</v>
      </c>
      <c r="F34" s="18">
        <v>5</v>
      </c>
      <c r="G34" s="18">
        <v>6.4</v>
      </c>
      <c r="H34" s="18">
        <v>3</v>
      </c>
      <c r="I34" s="18">
        <v>3.7</v>
      </c>
      <c r="J34" s="18">
        <v>0.8</v>
      </c>
      <c r="K34" s="18">
        <v>0.5</v>
      </c>
      <c r="L34" s="18">
        <v>0.1</v>
      </c>
      <c r="M34" s="18">
        <v>0.1</v>
      </c>
      <c r="N34" s="18">
        <v>-1.6</v>
      </c>
      <c r="O34" s="18">
        <v>-0.2</v>
      </c>
      <c r="P34" s="18">
        <v>3.9</v>
      </c>
      <c r="Q34" s="18">
        <v>3.4</v>
      </c>
      <c r="R34" s="18">
        <v>-0.1</v>
      </c>
      <c r="S34" s="18">
        <v>-1</v>
      </c>
      <c r="T34" s="18">
        <v>0.8</v>
      </c>
      <c r="U34" s="18">
        <v>0.1</v>
      </c>
      <c r="V34" s="18">
        <v>4.5999999999999996</v>
      </c>
      <c r="X34" s="6">
        <v>0.29295309518232499</v>
      </c>
      <c r="Y34" s="6">
        <v>0.26455887814548001</v>
      </c>
      <c r="AI34" s="22"/>
      <c r="AJ34" s="23"/>
      <c r="AK34" s="23"/>
      <c r="AL34" s="23"/>
      <c r="AM34" s="22"/>
      <c r="AN34" s="22"/>
      <c r="AO34" s="22"/>
    </row>
    <row r="35" spans="1:41" x14ac:dyDescent="0.25">
      <c r="A35" s="3">
        <v>52670</v>
      </c>
      <c r="B35" s="3">
        <f t="shared" si="1"/>
        <v>20</v>
      </c>
      <c r="C35" s="17">
        <v>0</v>
      </c>
      <c r="D35" s="17">
        <v>8</v>
      </c>
      <c r="E35" s="17">
        <f t="shared" si="0"/>
        <v>8</v>
      </c>
      <c r="F35" s="18">
        <v>6.2</v>
      </c>
      <c r="G35" s="18">
        <v>4.5</v>
      </c>
      <c r="H35" s="18">
        <v>4.2</v>
      </c>
      <c r="I35" s="18">
        <v>3.7</v>
      </c>
      <c r="J35" s="18">
        <v>1.2</v>
      </c>
      <c r="K35" s="18">
        <v>-1.9</v>
      </c>
      <c r="L35" s="18">
        <v>1.2</v>
      </c>
      <c r="M35" s="18">
        <v>0</v>
      </c>
      <c r="N35" s="18">
        <v>-3</v>
      </c>
      <c r="O35" s="18">
        <v>-0.2</v>
      </c>
      <c r="P35" s="18">
        <v>2.6</v>
      </c>
      <c r="Q35" s="18">
        <v>2.8</v>
      </c>
      <c r="R35" s="18">
        <v>-1.4</v>
      </c>
      <c r="S35" s="18">
        <v>0</v>
      </c>
      <c r="T35" s="18">
        <v>-1.3</v>
      </c>
      <c r="U35" s="18">
        <v>-0.6</v>
      </c>
      <c r="V35" s="18">
        <v>4.9000000000000004</v>
      </c>
      <c r="X35" s="6">
        <v>7.1824520029754504E-3</v>
      </c>
      <c r="Y35" s="6">
        <v>-1.5526472839766299E-2</v>
      </c>
      <c r="AI35" s="22"/>
      <c r="AJ35" s="23"/>
      <c r="AK35" s="23"/>
      <c r="AL35" s="23"/>
      <c r="AM35" s="22"/>
      <c r="AN35" s="22"/>
      <c r="AO35" s="22"/>
    </row>
    <row r="36" spans="1:41" x14ac:dyDescent="0.25">
      <c r="A36" s="3">
        <v>62370</v>
      </c>
      <c r="B36" s="3">
        <f t="shared" si="1"/>
        <v>21</v>
      </c>
      <c r="C36" s="17">
        <v>-0.25</v>
      </c>
      <c r="D36" s="17">
        <v>7.875</v>
      </c>
      <c r="E36" s="17">
        <f t="shared" si="0"/>
        <v>7.625</v>
      </c>
      <c r="F36" s="18">
        <v>6.2</v>
      </c>
      <c r="G36" s="18">
        <v>4.5</v>
      </c>
      <c r="H36" s="18">
        <v>4</v>
      </c>
      <c r="I36" s="18">
        <v>3.5</v>
      </c>
      <c r="J36" s="18">
        <v>0</v>
      </c>
      <c r="K36" s="18">
        <v>0</v>
      </c>
      <c r="L36" s="18">
        <v>-0.2</v>
      </c>
      <c r="M36" s="18">
        <v>-0.2</v>
      </c>
      <c r="N36" s="18">
        <v>-3</v>
      </c>
      <c r="O36" s="18">
        <v>-0.4</v>
      </c>
      <c r="P36" s="18">
        <v>1.8</v>
      </c>
      <c r="Q36" s="18">
        <v>2.6</v>
      </c>
      <c r="R36" s="18">
        <v>0</v>
      </c>
      <c r="S36" s="18">
        <v>-0.2</v>
      </c>
      <c r="T36" s="18">
        <v>-0.8</v>
      </c>
      <c r="U36" s="18">
        <v>-0.2</v>
      </c>
      <c r="V36" s="18">
        <v>5</v>
      </c>
      <c r="X36" s="6">
        <v>-0.17952342435124599</v>
      </c>
      <c r="Y36" s="6">
        <v>-0.16093887967893</v>
      </c>
      <c r="AI36" s="22"/>
      <c r="AJ36" s="23"/>
      <c r="AK36" s="23"/>
      <c r="AL36" s="23"/>
      <c r="AM36" s="22"/>
      <c r="AN36" s="22"/>
      <c r="AO36" s="22"/>
    </row>
    <row r="37" spans="1:41" x14ac:dyDescent="0.25">
      <c r="A37" s="3">
        <v>72170</v>
      </c>
      <c r="B37" s="3">
        <f t="shared" si="1"/>
        <v>22</v>
      </c>
      <c r="C37" s="17">
        <v>-0.25</v>
      </c>
      <c r="D37" s="17">
        <v>7.3125</v>
      </c>
      <c r="E37" s="17">
        <f t="shared" si="0"/>
        <v>7.0625</v>
      </c>
      <c r="F37" s="18">
        <v>4.5</v>
      </c>
      <c r="G37" s="18">
        <v>4</v>
      </c>
      <c r="H37" s="18">
        <v>3.5</v>
      </c>
      <c r="I37" s="18">
        <v>3.2</v>
      </c>
      <c r="J37" s="18">
        <v>0</v>
      </c>
      <c r="K37" s="18">
        <v>0</v>
      </c>
      <c r="L37" s="18">
        <v>0</v>
      </c>
      <c r="M37" s="18">
        <v>0</v>
      </c>
      <c r="N37" s="18">
        <v>0.2</v>
      </c>
      <c r="O37" s="18">
        <v>1.6</v>
      </c>
      <c r="P37" s="18">
        <v>2.5</v>
      </c>
      <c r="Q37" s="18">
        <v>3</v>
      </c>
      <c r="R37" s="18">
        <v>0.6</v>
      </c>
      <c r="S37" s="18">
        <v>-0.2</v>
      </c>
      <c r="T37" s="18">
        <v>-0.1</v>
      </c>
      <c r="U37" s="18">
        <v>0.2</v>
      </c>
      <c r="V37" s="18">
        <v>5.0999999999999996</v>
      </c>
      <c r="X37" s="6">
        <v>-0.242591347251747</v>
      </c>
      <c r="Y37" s="6">
        <v>-0.224911800652425</v>
      </c>
      <c r="AI37" s="22"/>
      <c r="AJ37" s="23"/>
      <c r="AK37" s="23"/>
      <c r="AL37" s="23"/>
      <c r="AM37" s="22"/>
      <c r="AN37" s="22"/>
      <c r="AO37" s="22"/>
    </row>
    <row r="38" spans="1:41" x14ac:dyDescent="0.25">
      <c r="A38" s="3">
        <v>81870</v>
      </c>
      <c r="B38" s="3">
        <f t="shared" si="1"/>
        <v>23</v>
      </c>
      <c r="C38" s="17">
        <v>-0.5</v>
      </c>
      <c r="D38" s="17">
        <v>6.75</v>
      </c>
      <c r="E38" s="17">
        <f t="shared" si="0"/>
        <v>6.25</v>
      </c>
      <c r="F38" s="18">
        <v>4.2</v>
      </c>
      <c r="G38" s="18">
        <v>4</v>
      </c>
      <c r="H38" s="18">
        <v>3.3</v>
      </c>
      <c r="I38" s="18">
        <v>4.0999999999999996</v>
      </c>
      <c r="J38" s="18">
        <v>-0.3</v>
      </c>
      <c r="K38" s="18">
        <v>0</v>
      </c>
      <c r="L38" s="18">
        <v>-0.2</v>
      </c>
      <c r="M38" s="18">
        <v>0.9</v>
      </c>
      <c r="N38" s="18">
        <v>0.3</v>
      </c>
      <c r="O38" s="18">
        <v>1.6</v>
      </c>
      <c r="P38" s="18">
        <v>2.7</v>
      </c>
      <c r="Q38" s="18">
        <v>3.2</v>
      </c>
      <c r="R38" s="18">
        <v>0.1</v>
      </c>
      <c r="S38" s="18">
        <v>0</v>
      </c>
      <c r="T38" s="18">
        <v>0.2</v>
      </c>
      <c r="U38" s="18">
        <v>0.2</v>
      </c>
      <c r="V38" s="18">
        <v>5.0999999999999996</v>
      </c>
      <c r="X38" s="6">
        <v>-0.48256485230922302</v>
      </c>
      <c r="Y38" s="6">
        <v>-0.439143759150873</v>
      </c>
      <c r="AI38" s="22"/>
      <c r="AJ38" s="23"/>
      <c r="AK38" s="23"/>
      <c r="AL38" s="23"/>
      <c r="AM38" s="22"/>
      <c r="AN38" s="22"/>
      <c r="AO38" s="22"/>
    </row>
    <row r="39" spans="1:41" x14ac:dyDescent="0.25">
      <c r="A39" s="3">
        <v>91570</v>
      </c>
      <c r="B39" s="3">
        <f t="shared" si="1"/>
        <v>24</v>
      </c>
      <c r="C39" s="17">
        <v>-0.1875</v>
      </c>
      <c r="D39" s="17">
        <v>6.375</v>
      </c>
      <c r="E39" s="17">
        <f t="shared" si="0"/>
        <v>6.1875</v>
      </c>
      <c r="F39" s="18">
        <v>4.3</v>
      </c>
      <c r="G39" s="18">
        <v>4</v>
      </c>
      <c r="H39" s="18">
        <v>3.6</v>
      </c>
      <c r="I39" s="18">
        <v>4.2</v>
      </c>
      <c r="J39" s="18">
        <v>0.1</v>
      </c>
      <c r="K39" s="18">
        <v>0</v>
      </c>
      <c r="L39" s="18">
        <v>0.3</v>
      </c>
      <c r="M39" s="18">
        <v>0.1</v>
      </c>
      <c r="N39" s="18">
        <v>0.6</v>
      </c>
      <c r="O39" s="18">
        <v>1.7</v>
      </c>
      <c r="P39" s="18">
        <v>2.5</v>
      </c>
      <c r="Q39" s="18">
        <v>2.8</v>
      </c>
      <c r="R39" s="18">
        <v>0.3</v>
      </c>
      <c r="S39" s="18">
        <v>0.1</v>
      </c>
      <c r="T39" s="18">
        <v>-0.2</v>
      </c>
      <c r="U39" s="18">
        <v>-0.4</v>
      </c>
      <c r="V39" s="18">
        <v>5.0999999999999996</v>
      </c>
      <c r="X39" s="6">
        <v>-0.272409181531309</v>
      </c>
      <c r="Y39" s="6">
        <v>-0.24990497745193599</v>
      </c>
      <c r="AI39" s="22"/>
      <c r="AJ39" s="23"/>
      <c r="AK39" s="23"/>
      <c r="AL39" s="23"/>
      <c r="AM39" s="22"/>
      <c r="AN39" s="22"/>
      <c r="AO39" s="22"/>
    </row>
    <row r="40" spans="1:41" x14ac:dyDescent="0.25">
      <c r="A40" s="3">
        <v>102070</v>
      </c>
      <c r="B40" s="3">
        <f t="shared" si="1"/>
        <v>25</v>
      </c>
      <c r="C40" s="17">
        <v>-0.125</v>
      </c>
      <c r="D40" s="17">
        <v>6.25</v>
      </c>
      <c r="E40" s="17">
        <f t="shared" si="0"/>
        <v>6.125</v>
      </c>
      <c r="F40" s="18">
        <v>4.4000000000000004</v>
      </c>
      <c r="G40" s="18">
        <v>3.6</v>
      </c>
      <c r="H40" s="18">
        <v>4.3</v>
      </c>
      <c r="I40" s="18">
        <v>3</v>
      </c>
      <c r="J40" s="18">
        <v>0.4</v>
      </c>
      <c r="K40" s="18">
        <v>0</v>
      </c>
      <c r="L40" s="18">
        <v>0.1</v>
      </c>
      <c r="M40" s="18">
        <v>0</v>
      </c>
      <c r="N40" s="18">
        <v>1.4</v>
      </c>
      <c r="O40" s="18">
        <v>1.5</v>
      </c>
      <c r="P40" s="18">
        <v>3.8</v>
      </c>
      <c r="Q40" s="18">
        <v>2.9</v>
      </c>
      <c r="R40" s="18">
        <v>-0.3</v>
      </c>
      <c r="S40" s="18">
        <v>-1</v>
      </c>
      <c r="T40" s="18">
        <v>1</v>
      </c>
      <c r="U40" s="18">
        <v>-0.8</v>
      </c>
      <c r="V40" s="18">
        <v>5.6</v>
      </c>
      <c r="X40" s="6">
        <v>-8.8998760881415697E-3</v>
      </c>
      <c r="Y40" s="6">
        <v>-6.0219051200076298E-3</v>
      </c>
      <c r="AI40" s="22"/>
      <c r="AJ40" s="23"/>
      <c r="AK40" s="23"/>
      <c r="AL40" s="23"/>
      <c r="AM40" s="22"/>
      <c r="AN40" s="22"/>
      <c r="AO40" s="22"/>
    </row>
    <row r="41" spans="1:41" x14ac:dyDescent="0.25">
      <c r="A41" s="3">
        <v>111770</v>
      </c>
      <c r="B41" s="3">
        <f t="shared" si="1"/>
        <v>26</v>
      </c>
      <c r="C41" s="17">
        <v>-0.625</v>
      </c>
      <c r="D41" s="17">
        <v>5.75</v>
      </c>
      <c r="E41" s="17">
        <f t="shared" si="0"/>
        <v>5.125</v>
      </c>
      <c r="F41" s="18">
        <v>4.4000000000000004</v>
      </c>
      <c r="G41" s="18">
        <v>4</v>
      </c>
      <c r="H41" s="18">
        <v>4.7</v>
      </c>
      <c r="I41" s="18">
        <v>3.6</v>
      </c>
      <c r="J41" s="18">
        <v>0</v>
      </c>
      <c r="K41" s="18">
        <v>0.4</v>
      </c>
      <c r="L41" s="18">
        <v>0.4</v>
      </c>
      <c r="M41" s="18">
        <v>0.6</v>
      </c>
      <c r="N41" s="18">
        <v>1.4</v>
      </c>
      <c r="O41" s="18">
        <v>-0.2</v>
      </c>
      <c r="P41" s="18">
        <v>4.3</v>
      </c>
      <c r="Q41" s="18">
        <v>1.7</v>
      </c>
      <c r="R41" s="18">
        <v>0</v>
      </c>
      <c r="S41" s="18">
        <v>-1.7</v>
      </c>
      <c r="T41" s="18">
        <v>0.5</v>
      </c>
      <c r="U41" s="18">
        <v>-1.2</v>
      </c>
      <c r="V41" s="18">
        <v>5.7</v>
      </c>
      <c r="X41" s="6">
        <v>-0.34616827330361599</v>
      </c>
      <c r="Y41" s="6">
        <v>-0.36063104729662299</v>
      </c>
      <c r="AI41" s="22"/>
      <c r="AJ41" s="23"/>
      <c r="AK41" s="23"/>
      <c r="AL41" s="23"/>
      <c r="AM41" s="22"/>
      <c r="AN41" s="22"/>
      <c r="AO41" s="22"/>
    </row>
    <row r="42" spans="1:41" x14ac:dyDescent="0.25">
      <c r="A42" s="3">
        <v>121570</v>
      </c>
      <c r="B42" s="3">
        <f t="shared" si="1"/>
        <v>27</v>
      </c>
      <c r="C42" s="17">
        <v>-0.375</v>
      </c>
      <c r="D42" s="17">
        <v>5.125</v>
      </c>
      <c r="E42" s="17">
        <f t="shared" si="0"/>
        <v>4.75</v>
      </c>
      <c r="F42" s="18">
        <v>4.5999999999999996</v>
      </c>
      <c r="G42" s="18">
        <v>4.2</v>
      </c>
      <c r="H42" s="18">
        <v>4.9000000000000004</v>
      </c>
      <c r="I42" s="18">
        <v>3.8</v>
      </c>
      <c r="J42" s="18">
        <v>0.2</v>
      </c>
      <c r="K42" s="18">
        <v>0.2</v>
      </c>
      <c r="L42" s="18">
        <v>0.2</v>
      </c>
      <c r="M42" s="18">
        <v>0.2</v>
      </c>
      <c r="N42" s="18">
        <v>1.4</v>
      </c>
      <c r="O42" s="18">
        <v>-2</v>
      </c>
      <c r="P42" s="18">
        <v>5.8</v>
      </c>
      <c r="Q42" s="18">
        <v>2.7</v>
      </c>
      <c r="R42" s="18">
        <v>0</v>
      </c>
      <c r="S42" s="18">
        <v>-1.8</v>
      </c>
      <c r="T42" s="18">
        <v>1.5</v>
      </c>
      <c r="U42" s="18">
        <v>1</v>
      </c>
      <c r="V42" s="18">
        <v>5.7</v>
      </c>
      <c r="X42" s="6">
        <v>-0.22895519887821</v>
      </c>
      <c r="Y42" s="6">
        <v>-0.25628250584101803</v>
      </c>
      <c r="AI42" s="22"/>
      <c r="AJ42" s="23"/>
      <c r="AK42" s="23"/>
      <c r="AL42" s="23"/>
      <c r="AM42" s="22"/>
      <c r="AN42" s="22"/>
      <c r="AO42" s="22"/>
    </row>
    <row r="43" spans="1:41" x14ac:dyDescent="0.25">
      <c r="A43" s="3">
        <v>11271</v>
      </c>
      <c r="B43" s="3">
        <f t="shared" si="1"/>
        <v>28</v>
      </c>
      <c r="C43" s="17">
        <v>-0.5</v>
      </c>
      <c r="D43" s="17">
        <v>4.5</v>
      </c>
      <c r="E43" s="17">
        <f t="shared" si="0"/>
        <v>4</v>
      </c>
      <c r="F43" s="18">
        <v>4.8</v>
      </c>
      <c r="G43" s="18">
        <v>4.5999999999999996</v>
      </c>
      <c r="H43" s="18">
        <v>3.9</v>
      </c>
      <c r="I43" s="18">
        <v>3.6</v>
      </c>
      <c r="J43" s="18">
        <v>0.6</v>
      </c>
      <c r="K43" s="18">
        <v>-0.3</v>
      </c>
      <c r="L43" s="18">
        <v>0.1</v>
      </c>
      <c r="M43" s="18">
        <v>0</v>
      </c>
      <c r="N43" s="18">
        <v>-2.6</v>
      </c>
      <c r="O43" s="18">
        <v>7</v>
      </c>
      <c r="P43" s="18">
        <v>2.2000000000000002</v>
      </c>
      <c r="Q43" s="18">
        <v>2.7</v>
      </c>
      <c r="R43" s="18">
        <v>-0.6</v>
      </c>
      <c r="S43" s="18">
        <v>1.2</v>
      </c>
      <c r="T43" s="18">
        <v>-0.5</v>
      </c>
      <c r="U43" s="18">
        <v>0.1</v>
      </c>
      <c r="V43" s="18">
        <v>6</v>
      </c>
      <c r="X43" s="6">
        <v>-0.681540033019853</v>
      </c>
      <c r="Y43" s="6">
        <v>-0.67009264315085004</v>
      </c>
      <c r="AI43" s="22"/>
      <c r="AJ43" s="23"/>
      <c r="AK43" s="23"/>
      <c r="AL43" s="23"/>
      <c r="AM43" s="22"/>
      <c r="AN43" s="22"/>
      <c r="AO43" s="22"/>
    </row>
    <row r="44" spans="1:41" x14ac:dyDescent="0.25">
      <c r="A44" s="3">
        <v>20971</v>
      </c>
      <c r="B44" s="3">
        <f t="shared" si="1"/>
        <v>29</v>
      </c>
      <c r="C44" s="17">
        <v>-0.125</v>
      </c>
      <c r="D44" s="17">
        <v>3.75</v>
      </c>
      <c r="E44" s="17">
        <f t="shared" si="0"/>
        <v>3.625</v>
      </c>
      <c r="F44" s="18">
        <v>5.7</v>
      </c>
      <c r="G44" s="18">
        <v>4.5</v>
      </c>
      <c r="H44" s="18">
        <v>3.9</v>
      </c>
      <c r="I44" s="18">
        <v>3.8</v>
      </c>
      <c r="J44" s="18">
        <v>0.9</v>
      </c>
      <c r="K44" s="18">
        <v>-0.1</v>
      </c>
      <c r="L44" s="18">
        <v>0</v>
      </c>
      <c r="M44" s="18">
        <v>0.2</v>
      </c>
      <c r="N44" s="18">
        <v>-3.3</v>
      </c>
      <c r="O44" s="18">
        <v>6.1</v>
      </c>
      <c r="P44" s="18">
        <v>3.7</v>
      </c>
      <c r="Q44" s="18">
        <v>1.5</v>
      </c>
      <c r="R44" s="18">
        <v>-0.7</v>
      </c>
      <c r="S44" s="18">
        <v>-0.9</v>
      </c>
      <c r="T44" s="18">
        <v>1.5</v>
      </c>
      <c r="U44" s="18">
        <v>-1.2</v>
      </c>
      <c r="V44" s="18">
        <v>6.1</v>
      </c>
      <c r="X44" s="6">
        <v>-2.4914804358392401E-2</v>
      </c>
      <c r="Y44" s="6">
        <v>-6.3741778353379894E-2</v>
      </c>
      <c r="AI44" s="22"/>
      <c r="AJ44" s="23"/>
      <c r="AK44" s="23"/>
      <c r="AL44" s="23"/>
      <c r="AM44" s="22"/>
      <c r="AN44" s="22"/>
      <c r="AO44" s="22"/>
    </row>
    <row r="45" spans="1:41" x14ac:dyDescent="0.25">
      <c r="A45" s="3">
        <v>30971</v>
      </c>
      <c r="B45" s="3">
        <f t="shared" si="1"/>
        <v>30</v>
      </c>
      <c r="C45" s="17">
        <v>0.125</v>
      </c>
      <c r="D45" s="17">
        <v>3.5</v>
      </c>
      <c r="E45" s="17">
        <f t="shared" si="0"/>
        <v>3.625</v>
      </c>
      <c r="F45" s="18">
        <v>5.9</v>
      </c>
      <c r="G45" s="18">
        <v>4.5</v>
      </c>
      <c r="H45" s="18">
        <v>3.9</v>
      </c>
      <c r="I45" s="18">
        <v>3.8</v>
      </c>
      <c r="J45" s="18">
        <v>0.2</v>
      </c>
      <c r="K45" s="18">
        <v>0</v>
      </c>
      <c r="L45" s="18">
        <v>0</v>
      </c>
      <c r="M45" s="18">
        <v>0</v>
      </c>
      <c r="N45" s="18">
        <v>-3.9</v>
      </c>
      <c r="O45" s="18">
        <v>7.2</v>
      </c>
      <c r="P45" s="18">
        <v>3.6</v>
      </c>
      <c r="Q45" s="18">
        <v>1.6</v>
      </c>
      <c r="R45" s="18">
        <v>-0.6</v>
      </c>
      <c r="S45" s="18">
        <v>1.1000000000000001</v>
      </c>
      <c r="T45" s="18">
        <v>-0.1</v>
      </c>
      <c r="U45" s="18">
        <v>0.1</v>
      </c>
      <c r="V45" s="18">
        <v>6</v>
      </c>
      <c r="X45" s="6">
        <v>-6.53406023528008E-2</v>
      </c>
      <c r="Y45" s="6">
        <v>-9.3053561524489403E-2</v>
      </c>
      <c r="AI45" s="22"/>
      <c r="AJ45" s="23"/>
      <c r="AK45" s="23"/>
      <c r="AL45" s="23"/>
      <c r="AM45" s="22"/>
      <c r="AN45" s="22"/>
      <c r="AO45" s="22"/>
    </row>
    <row r="46" spans="1:41" x14ac:dyDescent="0.25">
      <c r="A46" s="3">
        <v>40671</v>
      </c>
      <c r="B46" s="3">
        <f t="shared" si="1"/>
        <v>31</v>
      </c>
      <c r="C46" s="17">
        <v>0.375</v>
      </c>
      <c r="D46" s="17">
        <v>3.75</v>
      </c>
      <c r="E46" s="17">
        <f t="shared" si="0"/>
        <v>4.125</v>
      </c>
      <c r="F46" s="18">
        <v>5.9</v>
      </c>
      <c r="G46" s="18">
        <v>4.7</v>
      </c>
      <c r="H46" s="18">
        <v>4</v>
      </c>
      <c r="I46" s="18">
        <v>4.7</v>
      </c>
      <c r="J46" s="18">
        <v>0</v>
      </c>
      <c r="K46" s="18">
        <v>0.2</v>
      </c>
      <c r="L46" s="18">
        <v>0.1</v>
      </c>
      <c r="M46" s="18">
        <v>0.9</v>
      </c>
      <c r="N46" s="18">
        <v>-3.9</v>
      </c>
      <c r="O46" s="18">
        <v>6.4</v>
      </c>
      <c r="P46" s="18">
        <v>2.7</v>
      </c>
      <c r="Q46" s="18">
        <v>2.6</v>
      </c>
      <c r="R46" s="18">
        <v>0</v>
      </c>
      <c r="S46" s="18">
        <v>-0.8</v>
      </c>
      <c r="T46" s="18">
        <v>-0.9</v>
      </c>
      <c r="U46" s="18">
        <v>1</v>
      </c>
      <c r="V46" s="18">
        <v>6</v>
      </c>
      <c r="X46" s="6">
        <v>0.460579851450863</v>
      </c>
      <c r="Y46" s="6">
        <v>0.43662548658257999</v>
      </c>
      <c r="AI46" s="22"/>
      <c r="AJ46" s="23"/>
      <c r="AK46" s="23"/>
      <c r="AL46" s="23"/>
      <c r="AM46" s="22"/>
      <c r="AN46" s="22"/>
      <c r="AO46" s="22"/>
    </row>
    <row r="47" spans="1:41" x14ac:dyDescent="0.25">
      <c r="A47" s="3">
        <v>51171</v>
      </c>
      <c r="B47" s="3">
        <f t="shared" si="1"/>
        <v>32</v>
      </c>
      <c r="C47" s="17">
        <v>0.25</v>
      </c>
      <c r="D47" s="17">
        <v>4.25</v>
      </c>
      <c r="E47" s="17">
        <f t="shared" si="0"/>
        <v>4.5</v>
      </c>
      <c r="F47" s="18">
        <v>5.2</v>
      </c>
      <c r="G47" s="18">
        <v>4.3</v>
      </c>
      <c r="H47" s="18">
        <v>4.9000000000000004</v>
      </c>
      <c r="I47" s="18">
        <v>3.8</v>
      </c>
      <c r="J47" s="18">
        <v>0.5</v>
      </c>
      <c r="K47" s="18">
        <v>0.3</v>
      </c>
      <c r="L47" s="18">
        <v>0.2</v>
      </c>
      <c r="M47" s="18">
        <v>0.2</v>
      </c>
      <c r="N47" s="18">
        <v>6.5</v>
      </c>
      <c r="O47" s="18">
        <v>3.1</v>
      </c>
      <c r="P47" s="18">
        <v>2.4</v>
      </c>
      <c r="Q47" s="18">
        <v>6</v>
      </c>
      <c r="R47" s="18">
        <v>0.1</v>
      </c>
      <c r="S47" s="18">
        <v>0.4</v>
      </c>
      <c r="T47" s="18">
        <v>-0.2</v>
      </c>
      <c r="U47" s="18">
        <v>0</v>
      </c>
      <c r="V47" s="18">
        <v>6.2</v>
      </c>
      <c r="X47" s="6">
        <v>2.5552247804837501E-3</v>
      </c>
      <c r="Y47" s="6">
        <v>7.1513790869604202E-2</v>
      </c>
      <c r="AI47" s="22"/>
      <c r="AJ47" s="23"/>
      <c r="AK47" s="23"/>
      <c r="AL47" s="23"/>
      <c r="AM47" s="22"/>
      <c r="AN47" s="22"/>
      <c r="AO47" s="22"/>
    </row>
    <row r="48" spans="1:41" x14ac:dyDescent="0.25">
      <c r="A48" s="3">
        <v>60871</v>
      </c>
      <c r="B48" s="3">
        <f t="shared" si="1"/>
        <v>33</v>
      </c>
      <c r="C48" s="17">
        <v>0.375</v>
      </c>
      <c r="D48" s="17">
        <v>4.75</v>
      </c>
      <c r="E48" s="17">
        <f t="shared" si="0"/>
        <v>5.125</v>
      </c>
      <c r="F48" s="18">
        <v>5.6</v>
      </c>
      <c r="G48" s="18">
        <v>4.7</v>
      </c>
      <c r="H48" s="18">
        <v>4.9000000000000004</v>
      </c>
      <c r="I48" s="18">
        <v>3.9</v>
      </c>
      <c r="J48" s="18">
        <v>0.4</v>
      </c>
      <c r="K48" s="18">
        <v>0.4</v>
      </c>
      <c r="L48" s="18">
        <v>0</v>
      </c>
      <c r="M48" s="18">
        <v>0.1</v>
      </c>
      <c r="N48" s="18">
        <v>7.1</v>
      </c>
      <c r="O48" s="18">
        <v>2.9</v>
      </c>
      <c r="P48" s="18">
        <v>2.1</v>
      </c>
      <c r="Q48" s="18">
        <v>5.3</v>
      </c>
      <c r="R48" s="18">
        <v>0.6</v>
      </c>
      <c r="S48" s="18">
        <v>-0.2</v>
      </c>
      <c r="T48" s="18">
        <v>-0.3</v>
      </c>
      <c r="U48" s="18">
        <v>-0.7</v>
      </c>
      <c r="V48" s="18">
        <v>6.2</v>
      </c>
      <c r="X48" s="6">
        <v>0.24515750339508699</v>
      </c>
      <c r="Y48" s="6">
        <v>0.30205453679740402</v>
      </c>
      <c r="AI48" s="22"/>
      <c r="AJ48" s="23"/>
      <c r="AK48" s="23"/>
      <c r="AL48" s="23"/>
      <c r="AM48" s="22"/>
      <c r="AN48" s="22"/>
      <c r="AO48" s="22"/>
    </row>
    <row r="49" spans="1:41" x14ac:dyDescent="0.25">
      <c r="A49" s="3">
        <v>62971</v>
      </c>
      <c r="B49" s="3">
        <f t="shared" si="1"/>
        <v>34</v>
      </c>
      <c r="C49" s="17">
        <v>0.25</v>
      </c>
      <c r="D49" s="17">
        <v>5.125</v>
      </c>
      <c r="E49" s="17">
        <f t="shared" si="0"/>
        <v>5.375</v>
      </c>
      <c r="F49" s="18">
        <v>5.6</v>
      </c>
      <c r="G49" s="18">
        <v>4.5999999999999996</v>
      </c>
      <c r="H49" s="18">
        <v>5.5</v>
      </c>
      <c r="I49" s="18">
        <v>4.4000000000000004</v>
      </c>
      <c r="J49" s="18">
        <v>0</v>
      </c>
      <c r="K49" s="18">
        <v>-0.1</v>
      </c>
      <c r="L49" s="18">
        <v>0.6</v>
      </c>
      <c r="M49" s="18">
        <v>0.5</v>
      </c>
      <c r="N49" s="18">
        <v>7.1</v>
      </c>
      <c r="O49" s="18">
        <v>3.2</v>
      </c>
      <c r="P49" s="18">
        <v>2.5</v>
      </c>
      <c r="Q49" s="18">
        <v>4</v>
      </c>
      <c r="R49" s="18">
        <v>0</v>
      </c>
      <c r="S49" s="18">
        <v>0.3</v>
      </c>
      <c r="T49" s="18">
        <v>0.4</v>
      </c>
      <c r="U49" s="18">
        <v>-1.3</v>
      </c>
      <c r="V49" s="18">
        <v>6.2</v>
      </c>
      <c r="X49" s="6">
        <v>9.7806218941787398E-2</v>
      </c>
      <c r="Y49" s="6">
        <v>0.136222304445069</v>
      </c>
      <c r="AI49" s="22"/>
      <c r="AJ49" s="23"/>
      <c r="AK49" s="23"/>
      <c r="AL49" s="23"/>
      <c r="AM49" s="22"/>
      <c r="AN49" s="22"/>
      <c r="AO49" s="22"/>
    </row>
    <row r="50" spans="1:41" x14ac:dyDescent="0.25">
      <c r="A50" s="3">
        <v>72771</v>
      </c>
      <c r="B50" s="3">
        <f t="shared" si="1"/>
        <v>35</v>
      </c>
      <c r="C50" s="17">
        <v>0.125</v>
      </c>
      <c r="D50" s="17">
        <v>5.5</v>
      </c>
      <c r="E50" s="17">
        <f t="shared" si="0"/>
        <v>5.625</v>
      </c>
      <c r="F50" s="18">
        <v>4.2</v>
      </c>
      <c r="G50" s="18">
        <v>4.5</v>
      </c>
      <c r="H50" s="18">
        <v>5.3</v>
      </c>
      <c r="I50" s="18">
        <v>5.0999999999999996</v>
      </c>
      <c r="J50" s="18">
        <v>-0.4</v>
      </c>
      <c r="K50" s="18">
        <v>-1</v>
      </c>
      <c r="L50" s="18">
        <v>0.9</v>
      </c>
      <c r="M50" s="18">
        <v>0</v>
      </c>
      <c r="N50" s="18">
        <v>3.6</v>
      </c>
      <c r="O50" s="18">
        <v>2.7</v>
      </c>
      <c r="P50" s="18">
        <v>5</v>
      </c>
      <c r="Q50" s="18">
        <v>5.0999999999999996</v>
      </c>
      <c r="R50" s="18">
        <v>0.4</v>
      </c>
      <c r="S50" s="18">
        <v>0.2</v>
      </c>
      <c r="T50" s="18">
        <v>1</v>
      </c>
      <c r="U50" s="18">
        <v>0.3</v>
      </c>
      <c r="V50" s="18">
        <v>6.2</v>
      </c>
      <c r="X50" s="6">
        <v>-0.117032651366667</v>
      </c>
      <c r="Y50" s="6">
        <v>-0.117753354414005</v>
      </c>
      <c r="AI50" s="22"/>
      <c r="AJ50" s="23"/>
      <c r="AK50" s="23"/>
      <c r="AL50" s="23"/>
      <c r="AM50" s="22"/>
      <c r="AN50" s="22"/>
      <c r="AO50" s="22"/>
    </row>
    <row r="51" spans="1:41" x14ac:dyDescent="0.25">
      <c r="A51" s="3">
        <v>82471</v>
      </c>
      <c r="B51" s="3">
        <f t="shared" si="1"/>
        <v>36</v>
      </c>
      <c r="C51" s="17">
        <v>0</v>
      </c>
      <c r="D51" s="17">
        <v>5.625</v>
      </c>
      <c r="E51" s="17">
        <f t="shared" si="0"/>
        <v>5.625</v>
      </c>
      <c r="F51" s="18">
        <v>4.0999999999999996</v>
      </c>
      <c r="G51" s="18">
        <v>3.8</v>
      </c>
      <c r="H51" s="18">
        <v>3</v>
      </c>
      <c r="I51" s="18" t="s">
        <v>54</v>
      </c>
      <c r="J51" s="18">
        <v>-0.1</v>
      </c>
      <c r="K51" s="18">
        <v>-0.7</v>
      </c>
      <c r="L51" s="18">
        <v>-2.2999999999999998</v>
      </c>
      <c r="M51" s="18" t="s">
        <v>54</v>
      </c>
      <c r="N51" s="18">
        <v>4</v>
      </c>
      <c r="O51" s="18">
        <v>3.1</v>
      </c>
      <c r="P51" s="18">
        <v>6.6</v>
      </c>
      <c r="Q51" s="18" t="s">
        <v>54</v>
      </c>
      <c r="R51" s="18">
        <v>0.4</v>
      </c>
      <c r="S51" s="18">
        <v>0.4</v>
      </c>
      <c r="T51" s="18">
        <v>1.6</v>
      </c>
      <c r="U51" s="18" t="s">
        <v>54</v>
      </c>
      <c r="V51" s="18">
        <v>6.1</v>
      </c>
      <c r="AI51" s="22"/>
      <c r="AJ51" s="23"/>
      <c r="AK51" s="23"/>
      <c r="AL51" s="23"/>
      <c r="AM51" s="22"/>
      <c r="AN51" s="22"/>
      <c r="AO51" s="22"/>
    </row>
    <row r="52" spans="1:41" x14ac:dyDescent="0.25">
      <c r="A52" s="3">
        <v>92171</v>
      </c>
      <c r="B52" s="3">
        <f t="shared" si="1"/>
        <v>37</v>
      </c>
      <c r="C52" s="17">
        <v>-0.25</v>
      </c>
      <c r="D52" s="17">
        <v>5.5</v>
      </c>
      <c r="E52" s="17">
        <f t="shared" si="0"/>
        <v>5.25</v>
      </c>
      <c r="F52" s="18">
        <v>4</v>
      </c>
      <c r="G52" s="18">
        <v>4.0999999999999996</v>
      </c>
      <c r="H52" s="18">
        <v>2.2000000000000002</v>
      </c>
      <c r="I52" s="18">
        <v>3.9</v>
      </c>
      <c r="J52" s="18">
        <v>-0.1</v>
      </c>
      <c r="K52" s="18">
        <v>0.3</v>
      </c>
      <c r="L52" s="18">
        <v>-0.8</v>
      </c>
      <c r="M52" s="18" t="s">
        <v>54</v>
      </c>
      <c r="N52" s="18">
        <v>4.8</v>
      </c>
      <c r="O52" s="18">
        <v>2.1</v>
      </c>
      <c r="P52" s="18">
        <v>6.4</v>
      </c>
      <c r="Q52" s="18">
        <v>7.3</v>
      </c>
      <c r="R52" s="18">
        <v>0.8</v>
      </c>
      <c r="S52" s="18">
        <v>-1</v>
      </c>
      <c r="T52" s="18">
        <v>-0.2</v>
      </c>
      <c r="U52" s="18" t="s">
        <v>54</v>
      </c>
      <c r="V52" s="18">
        <v>6.1</v>
      </c>
      <c r="AI52" s="22"/>
      <c r="AJ52" s="23"/>
      <c r="AK52" s="23"/>
      <c r="AL52" s="23"/>
      <c r="AM52" s="22"/>
      <c r="AN52" s="22"/>
      <c r="AO52" s="22"/>
    </row>
    <row r="53" spans="1:41" x14ac:dyDescent="0.25">
      <c r="A53" s="3">
        <v>101971</v>
      </c>
      <c r="B53" s="3">
        <f t="shared" si="1"/>
        <v>38</v>
      </c>
      <c r="C53" s="17">
        <v>-0.125</v>
      </c>
      <c r="D53" s="17">
        <v>5.1875</v>
      </c>
      <c r="E53" s="17">
        <f t="shared" si="0"/>
        <v>5.0625</v>
      </c>
      <c r="F53" s="18">
        <v>3.9</v>
      </c>
      <c r="G53" s="18">
        <v>2.5</v>
      </c>
      <c r="H53" s="18">
        <v>3.5</v>
      </c>
      <c r="I53" s="18">
        <v>2.5</v>
      </c>
      <c r="J53" s="18">
        <v>-0.2</v>
      </c>
      <c r="K53" s="18">
        <v>0.3</v>
      </c>
      <c r="L53" s="18">
        <v>-0.4</v>
      </c>
      <c r="M53" s="18">
        <v>0.9</v>
      </c>
      <c r="N53" s="18">
        <v>1.7</v>
      </c>
      <c r="O53" s="18">
        <v>7.1</v>
      </c>
      <c r="P53" s="18">
        <v>7.9</v>
      </c>
      <c r="Q53" s="18">
        <v>7.1</v>
      </c>
      <c r="R53" s="18">
        <v>-0.4</v>
      </c>
      <c r="S53" s="18">
        <v>0.7</v>
      </c>
      <c r="T53" s="18">
        <v>0.6</v>
      </c>
      <c r="U53" s="18">
        <v>-0.4</v>
      </c>
      <c r="V53" s="18">
        <v>5.9</v>
      </c>
      <c r="X53" s="6">
        <v>-0.321616714472577</v>
      </c>
      <c r="Y53" s="6">
        <v>-0.29296772830508699</v>
      </c>
      <c r="AI53" s="22"/>
      <c r="AJ53" s="23"/>
      <c r="AK53" s="23"/>
      <c r="AL53" s="23"/>
      <c r="AM53" s="22"/>
      <c r="AN53" s="22"/>
      <c r="AO53" s="22"/>
    </row>
    <row r="54" spans="1:41" x14ac:dyDescent="0.25">
      <c r="A54" s="3">
        <v>111671</v>
      </c>
      <c r="B54" s="3">
        <f t="shared" si="1"/>
        <v>39</v>
      </c>
      <c r="C54" s="17">
        <v>-0.375</v>
      </c>
      <c r="D54" s="17">
        <v>4.75</v>
      </c>
      <c r="E54" s="17">
        <f t="shared" si="0"/>
        <v>4.375</v>
      </c>
      <c r="F54" s="18">
        <v>3.3</v>
      </c>
      <c r="G54" s="18">
        <v>2.4</v>
      </c>
      <c r="H54" s="18">
        <v>4</v>
      </c>
      <c r="I54" s="18">
        <v>3.1</v>
      </c>
      <c r="J54" s="18">
        <v>-0.6</v>
      </c>
      <c r="K54" s="18">
        <v>-0.1</v>
      </c>
      <c r="L54" s="18">
        <v>0.5</v>
      </c>
      <c r="M54" s="18">
        <v>0.6</v>
      </c>
      <c r="N54" s="18">
        <v>2.9</v>
      </c>
      <c r="O54" s="18">
        <v>5.8</v>
      </c>
      <c r="P54" s="18">
        <v>6.3</v>
      </c>
      <c r="Q54" s="18">
        <v>6.6</v>
      </c>
      <c r="R54" s="18">
        <v>1.2</v>
      </c>
      <c r="S54" s="18">
        <v>-1.3</v>
      </c>
      <c r="T54" s="18">
        <v>-1.6</v>
      </c>
      <c r="U54" s="18">
        <v>-0.5</v>
      </c>
      <c r="V54" s="18">
        <v>5.8</v>
      </c>
      <c r="X54" s="6">
        <v>-0.34161517430434402</v>
      </c>
      <c r="Y54" s="6">
        <v>-0.34366773452329202</v>
      </c>
      <c r="AI54" s="22"/>
      <c r="AJ54" s="23"/>
      <c r="AK54" s="23"/>
      <c r="AL54" s="23"/>
      <c r="AM54" s="22"/>
      <c r="AN54" s="22"/>
      <c r="AO54" s="22"/>
    </row>
    <row r="55" spans="1:41" x14ac:dyDescent="0.25">
      <c r="A55" s="3">
        <v>121471</v>
      </c>
      <c r="B55" s="3">
        <f t="shared" si="1"/>
        <v>40</v>
      </c>
      <c r="C55" s="17">
        <v>-0.625</v>
      </c>
      <c r="D55" s="17">
        <v>4.375</v>
      </c>
      <c r="E55" s="17">
        <f t="shared" si="0"/>
        <v>3.75</v>
      </c>
      <c r="F55" s="18">
        <v>3.3</v>
      </c>
      <c r="G55" s="18">
        <v>2.4</v>
      </c>
      <c r="H55" s="18">
        <v>4</v>
      </c>
      <c r="I55" s="18">
        <v>3.1</v>
      </c>
      <c r="J55" s="18">
        <v>0</v>
      </c>
      <c r="K55" s="18">
        <v>0</v>
      </c>
      <c r="L55" s="18">
        <v>0</v>
      </c>
      <c r="M55" s="18">
        <v>0</v>
      </c>
      <c r="N55" s="18">
        <v>3.9</v>
      </c>
      <c r="O55" s="18">
        <v>5.9</v>
      </c>
      <c r="P55" s="18">
        <v>6.8</v>
      </c>
      <c r="Q55" s="18">
        <v>6.6</v>
      </c>
      <c r="R55" s="18">
        <v>1</v>
      </c>
      <c r="S55" s="18">
        <v>0.1</v>
      </c>
      <c r="T55" s="18">
        <v>0.5</v>
      </c>
      <c r="U55" s="18">
        <v>0</v>
      </c>
      <c r="V55" s="18">
        <v>5.9</v>
      </c>
      <c r="X55" s="6">
        <v>-0.91993307827977699</v>
      </c>
      <c r="Y55" s="6">
        <v>-0.89550079604702004</v>
      </c>
      <c r="AI55" s="22"/>
      <c r="AJ55" s="23"/>
      <c r="AK55" s="23"/>
      <c r="AL55" s="23"/>
      <c r="AM55" s="22"/>
      <c r="AN55" s="22"/>
      <c r="AO55" s="22"/>
    </row>
    <row r="56" spans="1:41" x14ac:dyDescent="0.25">
      <c r="A56" s="3">
        <v>11172</v>
      </c>
      <c r="B56" s="3">
        <f t="shared" si="1"/>
        <v>41</v>
      </c>
      <c r="C56" s="17">
        <v>-0.3125</v>
      </c>
      <c r="D56" s="17">
        <v>3.625</v>
      </c>
      <c r="E56" s="17">
        <f t="shared" si="0"/>
        <v>3.3125</v>
      </c>
      <c r="F56" s="18">
        <v>1.5</v>
      </c>
      <c r="G56" s="18">
        <v>5.2</v>
      </c>
      <c r="H56" s="18">
        <v>3.1</v>
      </c>
      <c r="I56" s="18">
        <v>2.9</v>
      </c>
      <c r="J56" s="18">
        <v>-0.9</v>
      </c>
      <c r="K56" s="18">
        <v>1.2</v>
      </c>
      <c r="L56" s="18">
        <v>0</v>
      </c>
      <c r="M56" s="18">
        <v>-0.7</v>
      </c>
      <c r="N56" s="18">
        <v>5.7</v>
      </c>
      <c r="O56" s="18">
        <v>5.8</v>
      </c>
      <c r="P56" s="18">
        <v>6.6</v>
      </c>
      <c r="Q56" s="18">
        <v>6.9</v>
      </c>
      <c r="R56" s="18">
        <v>-0.2</v>
      </c>
      <c r="S56" s="18">
        <v>-1</v>
      </c>
      <c r="T56" s="18">
        <v>0</v>
      </c>
      <c r="U56" s="18">
        <v>0.8</v>
      </c>
      <c r="V56" s="18">
        <v>5.9</v>
      </c>
      <c r="X56" s="6">
        <v>-0.23417818852136901</v>
      </c>
      <c r="Y56" s="6">
        <v>-0.27643417093906397</v>
      </c>
      <c r="AI56" s="22"/>
      <c r="AJ56" s="23"/>
      <c r="AK56" s="23"/>
      <c r="AL56" s="23"/>
      <c r="AM56" s="22"/>
      <c r="AN56" s="22"/>
      <c r="AO56" s="22"/>
    </row>
    <row r="57" spans="1:41" x14ac:dyDescent="0.25">
      <c r="A57" s="3">
        <v>21572</v>
      </c>
      <c r="B57" s="3">
        <f t="shared" si="1"/>
        <v>42</v>
      </c>
      <c r="C57" s="17">
        <v>0</v>
      </c>
      <c r="D57" s="17">
        <v>3.25</v>
      </c>
      <c r="E57" s="17">
        <f t="shared" si="0"/>
        <v>3.25</v>
      </c>
      <c r="F57" s="18">
        <v>1.5</v>
      </c>
      <c r="G57" s="18">
        <v>5.2</v>
      </c>
      <c r="H57" s="18">
        <v>3.1</v>
      </c>
      <c r="I57" s="18">
        <v>2.9</v>
      </c>
      <c r="J57" s="18">
        <v>0</v>
      </c>
      <c r="K57" s="18">
        <v>0</v>
      </c>
      <c r="L57" s="18">
        <v>0</v>
      </c>
      <c r="M57" s="18">
        <v>0</v>
      </c>
      <c r="N57" s="18">
        <v>6.1</v>
      </c>
      <c r="O57" s="18">
        <v>5.9</v>
      </c>
      <c r="P57" s="18">
        <v>6.5</v>
      </c>
      <c r="Q57" s="18">
        <v>6.1</v>
      </c>
      <c r="R57" s="18">
        <v>0.4</v>
      </c>
      <c r="S57" s="18">
        <v>0.1</v>
      </c>
      <c r="T57" s="18">
        <v>-0.1</v>
      </c>
      <c r="U57" s="18">
        <v>-0.8</v>
      </c>
      <c r="V57" s="18">
        <v>5.8</v>
      </c>
      <c r="X57" s="6">
        <v>-8.5532531994603297E-2</v>
      </c>
      <c r="Y57" s="6">
        <v>-7.9607135337944196E-2</v>
      </c>
      <c r="AI57" s="22"/>
      <c r="AJ57" s="23"/>
      <c r="AK57" s="23"/>
      <c r="AL57" s="23"/>
      <c r="AM57" s="22"/>
      <c r="AN57" s="22"/>
      <c r="AO57" s="22"/>
    </row>
    <row r="58" spans="1:41" x14ac:dyDescent="0.25">
      <c r="A58" s="3">
        <v>32172</v>
      </c>
      <c r="B58" s="3">
        <f t="shared" si="1"/>
        <v>43</v>
      </c>
      <c r="C58" s="17">
        <v>0.3125</v>
      </c>
      <c r="D58" s="17">
        <v>3.9375</v>
      </c>
      <c r="E58" s="17">
        <f t="shared" si="0"/>
        <v>4.25</v>
      </c>
      <c r="F58" s="18">
        <v>1.7</v>
      </c>
      <c r="G58" s="18">
        <v>5.6</v>
      </c>
      <c r="H58" s="18">
        <v>3.4</v>
      </c>
      <c r="I58" s="18">
        <v>2.8</v>
      </c>
      <c r="J58" s="18">
        <v>0.2</v>
      </c>
      <c r="K58" s="18">
        <v>0.4</v>
      </c>
      <c r="L58" s="18">
        <v>0.3</v>
      </c>
      <c r="M58" s="18">
        <v>-0.1</v>
      </c>
      <c r="N58" s="18">
        <v>5.8</v>
      </c>
      <c r="O58" s="18">
        <v>5.9</v>
      </c>
      <c r="P58" s="18">
        <v>6.3</v>
      </c>
      <c r="Q58" s="18">
        <v>6.5</v>
      </c>
      <c r="R58" s="18">
        <v>-0.3</v>
      </c>
      <c r="S58" s="18">
        <v>0</v>
      </c>
      <c r="T58" s="18">
        <v>-0.2</v>
      </c>
      <c r="U58" s="18">
        <v>0.4</v>
      </c>
      <c r="V58" s="18">
        <v>5.8</v>
      </c>
      <c r="X58" s="6">
        <v>0.25152344536834698</v>
      </c>
      <c r="Y58" s="6">
        <v>0.23746859488345201</v>
      </c>
      <c r="AI58" s="22"/>
      <c r="AJ58" s="23"/>
      <c r="AK58" s="23"/>
      <c r="AL58" s="23"/>
      <c r="AM58" s="22"/>
      <c r="AN58" s="22"/>
      <c r="AO58" s="22"/>
    </row>
    <row r="59" spans="1:41" x14ac:dyDescent="0.25">
      <c r="A59" s="3">
        <v>41872</v>
      </c>
      <c r="B59" s="3">
        <f t="shared" si="1"/>
        <v>44</v>
      </c>
      <c r="C59" s="17">
        <v>0.125</v>
      </c>
      <c r="D59" s="17">
        <v>4.25</v>
      </c>
      <c r="E59" s="17">
        <f t="shared" si="0"/>
        <v>4.375</v>
      </c>
      <c r="F59" s="18">
        <v>5.5</v>
      </c>
      <c r="G59" s="18">
        <v>3.5</v>
      </c>
      <c r="H59" s="18">
        <v>3.2</v>
      </c>
      <c r="I59" s="18">
        <v>3</v>
      </c>
      <c r="J59" s="18">
        <v>-0.1</v>
      </c>
      <c r="K59" s="18">
        <v>0.1</v>
      </c>
      <c r="L59" s="18">
        <v>0.4</v>
      </c>
      <c r="M59" s="18">
        <v>0.2</v>
      </c>
      <c r="N59" s="18">
        <v>5.6</v>
      </c>
      <c r="O59" s="18">
        <v>6.2</v>
      </c>
      <c r="P59" s="18">
        <v>7.4</v>
      </c>
      <c r="Q59" s="18">
        <v>6.9</v>
      </c>
      <c r="R59" s="18">
        <v>-0.3</v>
      </c>
      <c r="S59" s="18">
        <v>-0.1</v>
      </c>
      <c r="T59" s="18">
        <v>0.9</v>
      </c>
      <c r="U59" s="18">
        <v>0.2</v>
      </c>
      <c r="V59" s="18">
        <v>5.7</v>
      </c>
      <c r="X59" s="6">
        <v>-0.104209811356593</v>
      </c>
      <c r="Y59" s="6">
        <v>-0.14566553143446201</v>
      </c>
      <c r="AI59" s="22"/>
      <c r="AJ59" s="23"/>
      <c r="AK59" s="23"/>
      <c r="AL59" s="23"/>
      <c r="AM59" s="22"/>
      <c r="AN59" s="22"/>
      <c r="AO59" s="22"/>
    </row>
    <row r="60" spans="1:41" x14ac:dyDescent="0.25">
      <c r="A60" s="3">
        <v>52372</v>
      </c>
      <c r="B60" s="3">
        <f t="shared" si="1"/>
        <v>45</v>
      </c>
      <c r="C60" s="17">
        <v>0.3125</v>
      </c>
      <c r="D60" s="17">
        <v>4.25</v>
      </c>
      <c r="E60" s="17">
        <f t="shared" si="0"/>
        <v>4.5625</v>
      </c>
      <c r="F60" s="18">
        <v>6</v>
      </c>
      <c r="G60" s="18">
        <v>4</v>
      </c>
      <c r="H60" s="18">
        <v>3.4</v>
      </c>
      <c r="I60" s="18">
        <v>3.4</v>
      </c>
      <c r="J60" s="18">
        <v>0.5</v>
      </c>
      <c r="K60" s="18">
        <v>0.5</v>
      </c>
      <c r="L60" s="18">
        <v>0.2</v>
      </c>
      <c r="M60" s="18">
        <v>0.4</v>
      </c>
      <c r="N60" s="18">
        <v>5.6</v>
      </c>
      <c r="O60" s="18">
        <v>6.9</v>
      </c>
      <c r="P60" s="18">
        <v>7.9</v>
      </c>
      <c r="Q60" s="18">
        <v>7.8</v>
      </c>
      <c r="R60" s="18">
        <v>0</v>
      </c>
      <c r="S60" s="18">
        <v>0.7</v>
      </c>
      <c r="T60" s="18">
        <v>0.5</v>
      </c>
      <c r="U60" s="18">
        <v>0.9</v>
      </c>
      <c r="V60" s="18">
        <v>5.7</v>
      </c>
      <c r="X60" s="6">
        <v>-0.114926070917729</v>
      </c>
      <c r="Y60" s="6">
        <v>-0.13548781264854101</v>
      </c>
      <c r="AI60" s="22"/>
      <c r="AJ60" s="23"/>
      <c r="AK60" s="23"/>
      <c r="AL60" s="23"/>
      <c r="AM60" s="22"/>
      <c r="AN60" s="22"/>
      <c r="AO60" s="22"/>
    </row>
    <row r="61" spans="1:41" x14ac:dyDescent="0.25">
      <c r="A61" s="3">
        <v>62072</v>
      </c>
      <c r="B61" s="3">
        <f t="shared" si="1"/>
        <v>46</v>
      </c>
      <c r="C61" s="17">
        <v>0.125</v>
      </c>
      <c r="D61" s="17">
        <v>4.4375</v>
      </c>
      <c r="E61" s="17">
        <f t="shared" si="0"/>
        <v>4.5625</v>
      </c>
      <c r="F61" s="18">
        <v>6</v>
      </c>
      <c r="G61" s="18">
        <v>4</v>
      </c>
      <c r="H61" s="18">
        <v>3.4</v>
      </c>
      <c r="I61" s="18">
        <v>3.4</v>
      </c>
      <c r="J61" s="18">
        <v>0</v>
      </c>
      <c r="K61" s="18">
        <v>0</v>
      </c>
      <c r="L61" s="18">
        <v>0</v>
      </c>
      <c r="M61" s="18">
        <v>0</v>
      </c>
      <c r="N61" s="18">
        <v>5.6</v>
      </c>
      <c r="O61" s="18">
        <v>6.4</v>
      </c>
      <c r="P61" s="18">
        <v>7.7</v>
      </c>
      <c r="Q61" s="18">
        <v>7.5</v>
      </c>
      <c r="R61" s="18">
        <v>0</v>
      </c>
      <c r="S61" s="18">
        <v>-0.5</v>
      </c>
      <c r="T61" s="18">
        <v>-0.2</v>
      </c>
      <c r="U61" s="18">
        <v>-0.3</v>
      </c>
      <c r="V61" s="18">
        <v>5.8</v>
      </c>
      <c r="X61" s="6">
        <v>-4.9854126961993803E-2</v>
      </c>
      <c r="Y61" s="6">
        <v>-9.2660570718753402E-2</v>
      </c>
      <c r="AI61" s="22"/>
      <c r="AJ61" s="23"/>
      <c r="AK61" s="23"/>
      <c r="AL61" s="23"/>
      <c r="AM61" s="22"/>
      <c r="AN61" s="22"/>
      <c r="AO61" s="22"/>
    </row>
    <row r="62" spans="1:41" x14ac:dyDescent="0.25">
      <c r="A62" s="3">
        <v>71872</v>
      </c>
      <c r="B62" s="3">
        <f t="shared" si="1"/>
        <v>47</v>
      </c>
      <c r="C62" s="17">
        <v>0</v>
      </c>
      <c r="D62" s="17">
        <v>4.625</v>
      </c>
      <c r="E62" s="17">
        <f t="shared" si="0"/>
        <v>4.625</v>
      </c>
      <c r="F62" s="18">
        <v>2.7</v>
      </c>
      <c r="G62" s="18">
        <v>3.2</v>
      </c>
      <c r="H62" s="18">
        <v>3.2</v>
      </c>
      <c r="I62" s="18" t="s">
        <v>54</v>
      </c>
      <c r="J62" s="18">
        <v>-1.3</v>
      </c>
      <c r="K62" s="18">
        <v>-0.2</v>
      </c>
      <c r="L62" s="18">
        <v>-0.2</v>
      </c>
      <c r="M62" s="18" t="s">
        <v>54</v>
      </c>
      <c r="N62" s="18">
        <v>7.8</v>
      </c>
      <c r="O62" s="18">
        <v>6.5</v>
      </c>
      <c r="P62" s="18">
        <v>7.7</v>
      </c>
      <c r="Q62" s="18" t="s">
        <v>54</v>
      </c>
      <c r="R62" s="18">
        <v>1.4</v>
      </c>
      <c r="S62" s="18">
        <v>-1.2</v>
      </c>
      <c r="T62" s="18">
        <v>0.2</v>
      </c>
      <c r="U62" s="18" t="s">
        <v>54</v>
      </c>
      <c r="V62" s="18">
        <v>5.6</v>
      </c>
      <c r="AI62" s="22"/>
      <c r="AJ62" s="23"/>
      <c r="AK62" s="23"/>
      <c r="AL62" s="23"/>
      <c r="AM62" s="22"/>
      <c r="AN62" s="22"/>
      <c r="AO62" s="22"/>
    </row>
    <row r="63" spans="1:41" x14ac:dyDescent="0.25">
      <c r="A63" s="3">
        <v>81572</v>
      </c>
      <c r="B63" s="3">
        <f t="shared" si="1"/>
        <v>48</v>
      </c>
      <c r="C63" s="17">
        <v>0.125</v>
      </c>
      <c r="D63" s="17">
        <v>4.75</v>
      </c>
      <c r="E63" s="17">
        <f t="shared" si="0"/>
        <v>4.875</v>
      </c>
      <c r="F63" s="18">
        <v>2.1</v>
      </c>
      <c r="G63" s="18">
        <v>3.3</v>
      </c>
      <c r="H63" s="18">
        <v>2.9</v>
      </c>
      <c r="I63" s="18">
        <v>3.8</v>
      </c>
      <c r="J63" s="18">
        <v>-0.6</v>
      </c>
      <c r="K63" s="18">
        <v>0.1</v>
      </c>
      <c r="L63" s="18">
        <v>-0.3</v>
      </c>
      <c r="M63" s="18" t="s">
        <v>54</v>
      </c>
      <c r="N63" s="18">
        <v>8.9</v>
      </c>
      <c r="O63" s="18">
        <v>6.2</v>
      </c>
      <c r="P63" s="18">
        <v>7.5</v>
      </c>
      <c r="Q63" s="18">
        <v>6.5</v>
      </c>
      <c r="R63" s="18">
        <v>1.1000000000000001</v>
      </c>
      <c r="S63" s="18">
        <v>-0.3</v>
      </c>
      <c r="T63" s="18">
        <v>-0.2</v>
      </c>
      <c r="U63" s="18" t="s">
        <v>54</v>
      </c>
      <c r="V63" s="18">
        <v>5.5</v>
      </c>
      <c r="AI63" s="22"/>
      <c r="AJ63" s="23"/>
      <c r="AK63" s="23"/>
      <c r="AL63" s="23"/>
      <c r="AM63" s="22"/>
      <c r="AN63" s="22"/>
      <c r="AO63" s="22"/>
    </row>
    <row r="64" spans="1:41" x14ac:dyDescent="0.25">
      <c r="A64" s="3">
        <v>91972</v>
      </c>
      <c r="B64" s="3">
        <f t="shared" si="1"/>
        <v>49</v>
      </c>
      <c r="C64" s="17">
        <v>0.1875</v>
      </c>
      <c r="D64" s="17">
        <v>5</v>
      </c>
      <c r="E64" s="17">
        <f t="shared" si="0"/>
        <v>5.1875</v>
      </c>
      <c r="F64" s="18">
        <v>1.8</v>
      </c>
      <c r="G64" s="18">
        <v>3.3</v>
      </c>
      <c r="H64" s="18">
        <v>2.9</v>
      </c>
      <c r="I64" s="18" t="s">
        <v>54</v>
      </c>
      <c r="J64" s="18">
        <v>-0.3</v>
      </c>
      <c r="K64" s="18">
        <v>0</v>
      </c>
      <c r="L64" s="18">
        <v>0</v>
      </c>
      <c r="M64" s="18" t="s">
        <v>54</v>
      </c>
      <c r="N64" s="18">
        <v>9.4</v>
      </c>
      <c r="O64" s="18">
        <v>6</v>
      </c>
      <c r="P64" s="18">
        <v>7.9</v>
      </c>
      <c r="Q64" s="18" t="s">
        <v>54</v>
      </c>
      <c r="R64" s="18">
        <v>0.5</v>
      </c>
      <c r="S64" s="18">
        <v>-0.2</v>
      </c>
      <c r="T64" s="18">
        <v>0.4</v>
      </c>
      <c r="U64" s="18" t="s">
        <v>54</v>
      </c>
      <c r="V64" s="18">
        <v>5.5</v>
      </c>
      <c r="AI64" s="22"/>
      <c r="AJ64" s="23"/>
      <c r="AK64" s="23"/>
      <c r="AL64" s="23"/>
      <c r="AM64" s="22"/>
      <c r="AN64" s="22"/>
      <c r="AO64" s="22"/>
    </row>
    <row r="65" spans="1:41" x14ac:dyDescent="0.25">
      <c r="A65" s="3">
        <v>101772</v>
      </c>
      <c r="B65" s="3">
        <f t="shared" si="1"/>
        <v>50</v>
      </c>
      <c r="C65" s="17">
        <v>0.125</v>
      </c>
      <c r="D65" s="17">
        <v>5.0625</v>
      </c>
      <c r="E65" s="17">
        <f t="shared" si="0"/>
        <v>5.1875</v>
      </c>
      <c r="F65" s="18">
        <v>2.5</v>
      </c>
      <c r="G65" s="18">
        <v>2.7</v>
      </c>
      <c r="H65" s="18">
        <v>3.7</v>
      </c>
      <c r="I65" s="18">
        <v>3.5</v>
      </c>
      <c r="J65" s="18">
        <v>-0.8</v>
      </c>
      <c r="K65" s="18">
        <v>-0.2</v>
      </c>
      <c r="L65" s="18" t="s">
        <v>54</v>
      </c>
      <c r="M65" s="18" t="s">
        <v>54</v>
      </c>
      <c r="N65" s="18">
        <v>6</v>
      </c>
      <c r="O65" s="18">
        <v>8.1</v>
      </c>
      <c r="P65" s="18">
        <v>7.1</v>
      </c>
      <c r="Q65" s="18">
        <v>5.6</v>
      </c>
      <c r="R65" s="18">
        <v>0</v>
      </c>
      <c r="S65" s="18">
        <v>0.2</v>
      </c>
      <c r="T65" s="18" t="s">
        <v>54</v>
      </c>
      <c r="U65" s="18" t="s">
        <v>54</v>
      </c>
      <c r="V65" s="18">
        <v>5.4</v>
      </c>
      <c r="AI65" s="22"/>
      <c r="AJ65" s="23"/>
      <c r="AK65" s="23"/>
      <c r="AL65" s="23"/>
      <c r="AM65" s="22"/>
      <c r="AN65" s="22"/>
      <c r="AO65" s="22"/>
    </row>
    <row r="66" spans="1:41" x14ac:dyDescent="0.25">
      <c r="A66" s="3">
        <v>112172</v>
      </c>
      <c r="B66" s="3">
        <f t="shared" si="1"/>
        <v>51</v>
      </c>
      <c r="C66" s="17">
        <v>0.125</v>
      </c>
      <c r="D66" s="17">
        <v>5.0625</v>
      </c>
      <c r="E66" s="17">
        <f t="shared" si="0"/>
        <v>5.1875</v>
      </c>
      <c r="F66" s="18">
        <v>2.2000000000000002</v>
      </c>
      <c r="G66" s="18">
        <v>3</v>
      </c>
      <c r="H66" s="18">
        <v>4.0999999999999996</v>
      </c>
      <c r="I66" s="18">
        <v>3.5</v>
      </c>
      <c r="J66" s="18">
        <v>-0.3</v>
      </c>
      <c r="K66" s="18">
        <v>0.3</v>
      </c>
      <c r="L66" s="18">
        <v>0.4</v>
      </c>
      <c r="M66" s="18">
        <v>0</v>
      </c>
      <c r="N66" s="18">
        <v>5.9</v>
      </c>
      <c r="O66" s="18">
        <v>7.5</v>
      </c>
      <c r="P66" s="18">
        <v>6.6</v>
      </c>
      <c r="Q66" s="18">
        <v>5.7</v>
      </c>
      <c r="R66" s="18">
        <v>-0.1</v>
      </c>
      <c r="S66" s="18">
        <v>-0.6</v>
      </c>
      <c r="T66" s="18">
        <v>-0.5</v>
      </c>
      <c r="U66" s="18">
        <v>0.1</v>
      </c>
      <c r="V66" s="18">
        <v>5.4</v>
      </c>
      <c r="X66" s="6">
        <v>3.5804308254243501E-2</v>
      </c>
      <c r="Y66" s="6">
        <v>1.08994834044357E-2</v>
      </c>
      <c r="AI66" s="22"/>
      <c r="AJ66" s="23"/>
      <c r="AK66" s="23"/>
      <c r="AL66" s="23"/>
      <c r="AM66" s="22"/>
      <c r="AN66" s="22"/>
      <c r="AO66" s="22"/>
    </row>
    <row r="67" spans="1:41" x14ac:dyDescent="0.25">
      <c r="A67" s="3">
        <v>121972</v>
      </c>
      <c r="B67" s="3">
        <f t="shared" si="1"/>
        <v>52</v>
      </c>
      <c r="C67" s="17">
        <v>0.25</v>
      </c>
      <c r="D67" s="17">
        <v>5.375</v>
      </c>
      <c r="E67" s="17">
        <f t="shared" si="0"/>
        <v>5.625</v>
      </c>
      <c r="F67" s="18">
        <v>2.4</v>
      </c>
      <c r="G67" s="18">
        <v>2.8</v>
      </c>
      <c r="H67" s="18">
        <v>4.2</v>
      </c>
      <c r="I67" s="18">
        <v>3.5</v>
      </c>
      <c r="J67" s="18">
        <v>0.2</v>
      </c>
      <c r="K67" s="18">
        <v>-0.2</v>
      </c>
      <c r="L67" s="18">
        <v>0.1</v>
      </c>
      <c r="M67" s="18">
        <v>0</v>
      </c>
      <c r="N67" s="18">
        <v>6.3</v>
      </c>
      <c r="O67" s="18">
        <v>7.6</v>
      </c>
      <c r="P67" s="18">
        <v>6.8</v>
      </c>
      <c r="Q67" s="18">
        <v>5.9</v>
      </c>
      <c r="R67" s="18">
        <v>0.4</v>
      </c>
      <c r="S67" s="18">
        <v>0.1</v>
      </c>
      <c r="T67" s="18">
        <v>0.2</v>
      </c>
      <c r="U67" s="18">
        <v>0.2</v>
      </c>
      <c r="V67" s="18">
        <v>5.3</v>
      </c>
      <c r="X67" s="6">
        <v>-2.6534457976678801E-2</v>
      </c>
      <c r="Y67" s="6">
        <v>-2.2261839686201299E-2</v>
      </c>
      <c r="AI67" s="22"/>
      <c r="AJ67" s="23"/>
      <c r="AK67" s="23"/>
      <c r="AL67" s="23"/>
      <c r="AM67" s="22"/>
      <c r="AN67" s="22"/>
      <c r="AO67" s="22"/>
    </row>
    <row r="68" spans="1:41" x14ac:dyDescent="0.25">
      <c r="A68" s="3">
        <v>11673</v>
      </c>
      <c r="B68" s="3">
        <f t="shared" si="1"/>
        <v>53</v>
      </c>
      <c r="C68" s="17">
        <v>0.5</v>
      </c>
      <c r="D68" s="17">
        <v>5.75</v>
      </c>
      <c r="E68" s="17">
        <f t="shared" si="0"/>
        <v>6.25</v>
      </c>
      <c r="F68" s="18">
        <v>2.2999999999999998</v>
      </c>
      <c r="G68" s="18">
        <v>4.2</v>
      </c>
      <c r="H68" s="18">
        <v>3.6</v>
      </c>
      <c r="I68" s="18">
        <v>3.8</v>
      </c>
      <c r="J68" s="18">
        <v>-0.5</v>
      </c>
      <c r="K68" s="18">
        <v>0</v>
      </c>
      <c r="L68" s="18">
        <v>0.1</v>
      </c>
      <c r="M68" s="18">
        <v>0</v>
      </c>
      <c r="N68" s="18">
        <v>8.6999999999999993</v>
      </c>
      <c r="O68" s="18">
        <v>6.8</v>
      </c>
      <c r="P68" s="18">
        <v>6.2</v>
      </c>
      <c r="Q68" s="18">
        <v>5.4</v>
      </c>
      <c r="R68" s="18">
        <v>1.1000000000000001</v>
      </c>
      <c r="S68" s="18">
        <v>0</v>
      </c>
      <c r="T68" s="18">
        <v>0.3</v>
      </c>
      <c r="U68" s="18">
        <v>1</v>
      </c>
      <c r="V68" s="18">
        <v>5.0999999999999996</v>
      </c>
      <c r="X68" s="6">
        <v>0.27946979869173</v>
      </c>
      <c r="Y68" s="6">
        <v>0.262637919575893</v>
      </c>
      <c r="AI68" s="22"/>
      <c r="AJ68" s="23"/>
      <c r="AK68" s="23"/>
      <c r="AL68" s="23"/>
      <c r="AM68" s="22"/>
      <c r="AN68" s="22"/>
      <c r="AO68" s="22"/>
    </row>
    <row r="69" spans="1:41" x14ac:dyDescent="0.25">
      <c r="A69" s="3">
        <v>21373</v>
      </c>
      <c r="B69" s="3">
        <f t="shared" si="1"/>
        <v>54</v>
      </c>
      <c r="C69" s="17">
        <v>0.3125</v>
      </c>
      <c r="D69" s="17">
        <v>6.375</v>
      </c>
      <c r="E69" s="17">
        <f t="shared" si="0"/>
        <v>6.6875</v>
      </c>
      <c r="F69" s="18">
        <v>2.7</v>
      </c>
      <c r="G69" s="18">
        <v>4.9000000000000004</v>
      </c>
      <c r="H69" s="18">
        <v>4.0999999999999996</v>
      </c>
      <c r="I69" s="18">
        <v>4</v>
      </c>
      <c r="J69" s="18">
        <v>0.4</v>
      </c>
      <c r="K69" s="18">
        <v>0.7</v>
      </c>
      <c r="L69" s="18">
        <v>0.5</v>
      </c>
      <c r="M69" s="18">
        <v>0.2</v>
      </c>
      <c r="N69" s="18">
        <v>8.5</v>
      </c>
      <c r="O69" s="18">
        <v>6.5</v>
      </c>
      <c r="P69" s="18">
        <v>6</v>
      </c>
      <c r="Q69" s="18">
        <v>4.8</v>
      </c>
      <c r="R69" s="18">
        <v>-0.2</v>
      </c>
      <c r="S69" s="18">
        <v>-0.3</v>
      </c>
      <c r="T69" s="18">
        <v>-0.2</v>
      </c>
      <c r="U69" s="18">
        <v>-0.6</v>
      </c>
      <c r="V69" s="18">
        <v>5</v>
      </c>
      <c r="X69" s="6">
        <v>0.22536084002918599</v>
      </c>
      <c r="Y69" s="6">
        <v>0.196715717100863</v>
      </c>
      <c r="AI69" s="22"/>
      <c r="AJ69" s="23"/>
      <c r="AK69" s="23"/>
      <c r="AL69" s="23"/>
      <c r="AM69" s="22"/>
      <c r="AN69" s="22"/>
      <c r="AO69" s="22"/>
    </row>
    <row r="70" spans="1:41" x14ac:dyDescent="0.25">
      <c r="A70" s="3">
        <v>32073</v>
      </c>
      <c r="B70" s="3">
        <f t="shared" si="1"/>
        <v>55</v>
      </c>
      <c r="C70" s="17">
        <v>0.125</v>
      </c>
      <c r="D70" s="17">
        <v>7</v>
      </c>
      <c r="E70" s="17">
        <f t="shared" si="0"/>
        <v>7.125</v>
      </c>
      <c r="F70" s="18">
        <v>2.8</v>
      </c>
      <c r="G70" s="18">
        <v>5.7</v>
      </c>
      <c r="H70" s="18">
        <v>3.9</v>
      </c>
      <c r="I70" s="18">
        <v>4.2</v>
      </c>
      <c r="J70" s="18">
        <v>0.1</v>
      </c>
      <c r="K70" s="18">
        <v>0.8</v>
      </c>
      <c r="L70" s="18">
        <v>-0.2</v>
      </c>
      <c r="M70" s="18">
        <v>0.2</v>
      </c>
      <c r="N70" s="18">
        <v>8</v>
      </c>
      <c r="O70" s="18">
        <v>6.5</v>
      </c>
      <c r="P70" s="18">
        <v>6.2</v>
      </c>
      <c r="Q70" s="18">
        <v>4.8</v>
      </c>
      <c r="R70" s="18">
        <v>-0.5</v>
      </c>
      <c r="S70" s="18">
        <v>0</v>
      </c>
      <c r="T70" s="18">
        <v>0.2</v>
      </c>
      <c r="U70" s="18">
        <v>0</v>
      </c>
      <c r="V70" s="18">
        <v>5</v>
      </c>
      <c r="X70" s="6">
        <v>6.4438209734915597E-2</v>
      </c>
      <c r="Y70" s="6">
        <v>3.9973692447378598E-2</v>
      </c>
      <c r="AI70" s="22"/>
      <c r="AJ70" s="23"/>
      <c r="AK70" s="23"/>
      <c r="AL70" s="23"/>
      <c r="AM70" s="22"/>
      <c r="AN70" s="22"/>
      <c r="AO70" s="22"/>
    </row>
    <row r="71" spans="1:41" x14ac:dyDescent="0.25">
      <c r="A71" s="3">
        <v>41773</v>
      </c>
      <c r="B71" s="3">
        <f t="shared" si="1"/>
        <v>56</v>
      </c>
      <c r="C71" s="17">
        <v>0.1875</v>
      </c>
      <c r="D71" s="17">
        <v>7</v>
      </c>
      <c r="E71" s="17">
        <f t="shared" si="0"/>
        <v>7.1875</v>
      </c>
      <c r="F71" s="18">
        <v>6.3</v>
      </c>
      <c r="G71" s="18">
        <v>4.4000000000000004</v>
      </c>
      <c r="H71" s="18">
        <v>4.3</v>
      </c>
      <c r="I71" s="18">
        <v>4.5</v>
      </c>
      <c r="J71" s="18">
        <v>0.6</v>
      </c>
      <c r="K71" s="18">
        <v>0.5</v>
      </c>
      <c r="L71" s="18">
        <v>0.1</v>
      </c>
      <c r="M71" s="18">
        <v>0</v>
      </c>
      <c r="N71" s="18">
        <v>7</v>
      </c>
      <c r="O71" s="18">
        <v>6.1</v>
      </c>
      <c r="P71" s="18">
        <v>4.8</v>
      </c>
      <c r="Q71" s="18">
        <v>3.8</v>
      </c>
      <c r="R71" s="18">
        <v>0.5</v>
      </c>
      <c r="S71" s="18">
        <v>-0.1</v>
      </c>
      <c r="T71" s="18">
        <v>0</v>
      </c>
      <c r="U71" s="18">
        <v>-0.1</v>
      </c>
      <c r="V71" s="18">
        <v>4.9000000000000004</v>
      </c>
      <c r="X71" s="6">
        <v>-6.2870983575098405E-2</v>
      </c>
      <c r="Y71" s="6">
        <v>-9.5868322931270594E-2</v>
      </c>
      <c r="AI71" s="22"/>
      <c r="AJ71" s="23"/>
      <c r="AK71" s="23"/>
      <c r="AL71" s="23"/>
      <c r="AM71" s="22"/>
      <c r="AN71" s="22"/>
      <c r="AO71" s="22"/>
    </row>
    <row r="72" spans="1:41" x14ac:dyDescent="0.25">
      <c r="A72" s="3">
        <v>51573</v>
      </c>
      <c r="B72" s="3">
        <f t="shared" si="1"/>
        <v>57</v>
      </c>
      <c r="C72" s="17">
        <v>0.5</v>
      </c>
      <c r="D72" s="17">
        <v>7.5</v>
      </c>
      <c r="E72" s="17">
        <f t="shared" si="0"/>
        <v>8</v>
      </c>
      <c r="F72" s="18">
        <v>6</v>
      </c>
      <c r="G72" s="18">
        <v>5.0999999999999996</v>
      </c>
      <c r="H72" s="18">
        <v>4.4000000000000004</v>
      </c>
      <c r="I72" s="18">
        <v>4.7</v>
      </c>
      <c r="J72" s="18">
        <v>-0.3</v>
      </c>
      <c r="K72" s="18">
        <v>0.7</v>
      </c>
      <c r="L72" s="18">
        <v>0.1</v>
      </c>
      <c r="M72" s="18">
        <v>0.2</v>
      </c>
      <c r="N72" s="18">
        <v>7.9</v>
      </c>
      <c r="O72" s="18">
        <v>6</v>
      </c>
      <c r="P72" s="18">
        <v>4.8</v>
      </c>
      <c r="Q72" s="18">
        <v>3.9</v>
      </c>
      <c r="R72" s="18">
        <v>0.9</v>
      </c>
      <c r="S72" s="18">
        <v>-0.1</v>
      </c>
      <c r="T72" s="18">
        <v>0</v>
      </c>
      <c r="U72" s="18">
        <v>0.1</v>
      </c>
      <c r="V72" s="18">
        <v>4.9000000000000004</v>
      </c>
      <c r="X72" s="6">
        <v>0.31696839768775698</v>
      </c>
      <c r="Y72" s="6">
        <v>0.27946182707158002</v>
      </c>
      <c r="AI72" s="22"/>
      <c r="AJ72" s="23"/>
      <c r="AK72" s="23"/>
      <c r="AL72" s="23"/>
      <c r="AM72" s="22"/>
      <c r="AN72" s="22"/>
      <c r="AO72" s="22"/>
    </row>
    <row r="73" spans="1:41" x14ac:dyDescent="0.25">
      <c r="A73" s="3">
        <v>61973</v>
      </c>
      <c r="B73" s="3">
        <f t="shared" si="1"/>
        <v>58</v>
      </c>
      <c r="C73" s="17">
        <v>0.5</v>
      </c>
      <c r="D73" s="17">
        <v>8.5</v>
      </c>
      <c r="E73" s="17">
        <f t="shared" si="0"/>
        <v>9</v>
      </c>
      <c r="F73" s="18">
        <v>6.6</v>
      </c>
      <c r="G73" s="18">
        <v>6</v>
      </c>
      <c r="H73" s="18">
        <v>4.5</v>
      </c>
      <c r="I73" s="18">
        <v>4.7</v>
      </c>
      <c r="J73" s="18">
        <v>0.6</v>
      </c>
      <c r="K73" s="18">
        <v>0.9</v>
      </c>
      <c r="L73" s="18">
        <v>0.1</v>
      </c>
      <c r="M73" s="18">
        <v>0</v>
      </c>
      <c r="N73" s="18">
        <v>8</v>
      </c>
      <c r="O73" s="18">
        <v>5.7</v>
      </c>
      <c r="P73" s="18">
        <v>4.3</v>
      </c>
      <c r="Q73" s="18">
        <v>3.5</v>
      </c>
      <c r="R73" s="18">
        <v>0.1</v>
      </c>
      <c r="S73" s="18">
        <v>-0.3</v>
      </c>
      <c r="T73" s="18">
        <v>-0.5</v>
      </c>
      <c r="U73" s="18">
        <v>-0.4</v>
      </c>
      <c r="V73" s="18">
        <v>5</v>
      </c>
      <c r="X73" s="6">
        <v>0.409372351387286</v>
      </c>
      <c r="Y73" s="6">
        <v>0.35692828057118198</v>
      </c>
      <c r="AI73" s="22"/>
      <c r="AJ73" s="23"/>
      <c r="AK73" s="23"/>
      <c r="AL73" s="23"/>
      <c r="AM73" s="22"/>
      <c r="AN73" s="22"/>
      <c r="AO73" s="22"/>
    </row>
    <row r="74" spans="1:41" x14ac:dyDescent="0.25">
      <c r="A74" s="3">
        <v>71773</v>
      </c>
      <c r="B74" s="3">
        <f t="shared" si="1"/>
        <v>59</v>
      </c>
      <c r="C74" s="17">
        <v>0.25</v>
      </c>
      <c r="D74" s="17">
        <v>9.75</v>
      </c>
      <c r="E74" s="17">
        <f t="shared" si="0"/>
        <v>10</v>
      </c>
      <c r="F74" s="18">
        <v>6.1</v>
      </c>
      <c r="G74" s="18">
        <v>3.6</v>
      </c>
      <c r="H74" s="18">
        <v>5.3</v>
      </c>
      <c r="I74" s="18">
        <v>6.2</v>
      </c>
      <c r="J74" s="18">
        <v>0.1</v>
      </c>
      <c r="K74" s="18">
        <v>-0.9</v>
      </c>
      <c r="L74" s="18">
        <v>0.6</v>
      </c>
      <c r="M74" s="18">
        <v>0.6</v>
      </c>
      <c r="N74" s="18">
        <v>4.7</v>
      </c>
      <c r="O74" s="18">
        <v>4.4000000000000004</v>
      </c>
      <c r="P74" s="18">
        <v>3.3</v>
      </c>
      <c r="Q74" s="18">
        <v>1.5</v>
      </c>
      <c r="R74" s="18">
        <v>-1</v>
      </c>
      <c r="S74" s="18">
        <v>0.1</v>
      </c>
      <c r="T74" s="18">
        <v>-0.2</v>
      </c>
      <c r="U74" s="18">
        <v>-0.4</v>
      </c>
      <c r="V74" s="18">
        <v>4.7</v>
      </c>
      <c r="X74" s="6">
        <v>0.11514598116284699</v>
      </c>
      <c r="Y74" s="6">
        <v>8.5972976785124403E-2</v>
      </c>
      <c r="AI74" s="22"/>
      <c r="AJ74" s="23"/>
      <c r="AK74" s="23"/>
      <c r="AL74" s="23"/>
      <c r="AM74" s="22"/>
      <c r="AN74" s="22"/>
      <c r="AO74" s="22"/>
    </row>
    <row r="75" spans="1:41" x14ac:dyDescent="0.25">
      <c r="A75" s="3">
        <v>82173</v>
      </c>
      <c r="B75" s="3">
        <f t="shared" si="1"/>
        <v>60</v>
      </c>
      <c r="C75" s="17">
        <v>0.25</v>
      </c>
      <c r="D75" s="17">
        <v>10.5</v>
      </c>
      <c r="E75" s="17">
        <f t="shared" si="0"/>
        <v>10.75</v>
      </c>
      <c r="F75" s="18">
        <v>6.8</v>
      </c>
      <c r="G75" s="18">
        <v>6</v>
      </c>
      <c r="H75" s="18">
        <v>6.6</v>
      </c>
      <c r="I75" s="18">
        <v>6.1</v>
      </c>
      <c r="J75" s="18">
        <v>0.7</v>
      </c>
      <c r="K75" s="18">
        <v>2.4</v>
      </c>
      <c r="L75" s="18">
        <v>1.3</v>
      </c>
      <c r="M75" s="18">
        <v>-0.1</v>
      </c>
      <c r="N75" s="18">
        <v>2.6</v>
      </c>
      <c r="O75" s="18">
        <v>3.6</v>
      </c>
      <c r="P75" s="18">
        <v>2.6</v>
      </c>
      <c r="Q75" s="18">
        <v>1.6</v>
      </c>
      <c r="R75" s="18">
        <v>-2.1</v>
      </c>
      <c r="S75" s="18">
        <v>-0.8</v>
      </c>
      <c r="T75" s="18">
        <v>-0.7</v>
      </c>
      <c r="U75" s="18">
        <v>0.1</v>
      </c>
      <c r="V75" s="18">
        <v>4.7</v>
      </c>
      <c r="X75" s="6">
        <v>0.317612335744688</v>
      </c>
      <c r="Y75" s="6">
        <v>0.23528735150597399</v>
      </c>
      <c r="AI75" s="22"/>
      <c r="AJ75" s="23"/>
      <c r="AK75" s="23"/>
      <c r="AL75" s="23"/>
      <c r="AM75" s="22"/>
      <c r="AN75" s="22"/>
      <c r="AO75" s="22"/>
    </row>
    <row r="76" spans="1:41" x14ac:dyDescent="0.25">
      <c r="A76" s="3">
        <v>91873</v>
      </c>
      <c r="B76" s="3">
        <f t="shared" si="1"/>
        <v>61</v>
      </c>
      <c r="C76" s="17">
        <v>-0.375</v>
      </c>
      <c r="D76" s="17">
        <v>10.75</v>
      </c>
      <c r="E76" s="17">
        <f t="shared" si="0"/>
        <v>10.375</v>
      </c>
      <c r="F76" s="18">
        <v>7.3</v>
      </c>
      <c r="G76" s="18">
        <v>6.4</v>
      </c>
      <c r="H76" s="18">
        <v>6.8</v>
      </c>
      <c r="I76" s="18">
        <v>5.7</v>
      </c>
      <c r="J76" s="18">
        <v>0.5</v>
      </c>
      <c r="K76" s="18">
        <v>0.4</v>
      </c>
      <c r="L76" s="18">
        <v>0.2</v>
      </c>
      <c r="M76" s="18">
        <v>-0.4</v>
      </c>
      <c r="N76" s="18">
        <v>2.4</v>
      </c>
      <c r="O76" s="18">
        <v>4</v>
      </c>
      <c r="P76" s="18">
        <v>3</v>
      </c>
      <c r="Q76" s="18">
        <v>2.2000000000000002</v>
      </c>
      <c r="R76" s="18">
        <v>-0.2</v>
      </c>
      <c r="S76" s="18">
        <v>0.4</v>
      </c>
      <c r="T76" s="18">
        <v>0.4</v>
      </c>
      <c r="U76" s="18">
        <v>0.6</v>
      </c>
      <c r="V76" s="18">
        <v>4.7</v>
      </c>
      <c r="X76" s="6">
        <v>-0.57074652024325301</v>
      </c>
      <c r="Y76" s="6">
        <v>-0.60453593817087903</v>
      </c>
      <c r="AI76" s="22"/>
      <c r="AJ76" s="23"/>
      <c r="AK76" s="23"/>
      <c r="AL76" s="23"/>
      <c r="AM76" s="22"/>
      <c r="AN76" s="22"/>
      <c r="AO76" s="22"/>
    </row>
    <row r="77" spans="1:41" x14ac:dyDescent="0.25">
      <c r="A77" s="3">
        <v>101673</v>
      </c>
      <c r="B77" s="3">
        <f t="shared" si="1"/>
        <v>62</v>
      </c>
      <c r="C77" s="17">
        <v>-0.75</v>
      </c>
      <c r="D77" s="17">
        <v>10.5</v>
      </c>
      <c r="E77" s="17">
        <f t="shared" si="0"/>
        <v>9.75</v>
      </c>
      <c r="F77" s="18">
        <v>6.6</v>
      </c>
      <c r="G77" s="18">
        <v>6.4</v>
      </c>
      <c r="H77" s="18">
        <v>5.7</v>
      </c>
      <c r="I77" s="18">
        <v>5.0999999999999996</v>
      </c>
      <c r="J77" s="18">
        <v>0.2</v>
      </c>
      <c r="K77" s="18">
        <v>-0.4</v>
      </c>
      <c r="L77" s="18">
        <v>0</v>
      </c>
      <c r="M77" s="18">
        <v>0.1</v>
      </c>
      <c r="N77" s="18">
        <v>3.7</v>
      </c>
      <c r="O77" s="18">
        <v>3.5</v>
      </c>
      <c r="P77" s="18">
        <v>2.5</v>
      </c>
      <c r="Q77" s="18">
        <v>2.2999999999999998</v>
      </c>
      <c r="R77" s="18">
        <v>-0.3</v>
      </c>
      <c r="S77" s="18">
        <v>0.5</v>
      </c>
      <c r="T77" s="18">
        <v>0.3</v>
      </c>
      <c r="U77" s="18">
        <v>0.5</v>
      </c>
      <c r="V77" s="18">
        <v>4.7</v>
      </c>
      <c r="X77" s="6">
        <v>-0.84802678084361005</v>
      </c>
      <c r="Y77" s="6">
        <v>-0.86342148792395601</v>
      </c>
      <c r="AI77" s="22"/>
      <c r="AJ77" s="23"/>
      <c r="AK77" s="23"/>
      <c r="AL77" s="23"/>
      <c r="AM77" s="22"/>
      <c r="AN77" s="22"/>
      <c r="AO77" s="22"/>
    </row>
    <row r="78" spans="1:41" x14ac:dyDescent="0.25">
      <c r="A78" s="3">
        <v>112073</v>
      </c>
      <c r="B78" s="3">
        <f t="shared" si="1"/>
        <v>63</v>
      </c>
      <c r="C78" s="17">
        <v>0</v>
      </c>
      <c r="D78" s="17">
        <v>10.125</v>
      </c>
      <c r="E78" s="17">
        <f t="shared" si="0"/>
        <v>10.125</v>
      </c>
      <c r="F78" s="18">
        <v>6.4</v>
      </c>
      <c r="G78" s="18">
        <v>6.1</v>
      </c>
      <c r="H78" s="18">
        <v>6</v>
      </c>
      <c r="I78" s="18">
        <v>5.3</v>
      </c>
      <c r="J78" s="18">
        <v>-0.2</v>
      </c>
      <c r="K78" s="18">
        <v>-0.3</v>
      </c>
      <c r="L78" s="18">
        <v>0.3</v>
      </c>
      <c r="M78" s="18">
        <v>0.2</v>
      </c>
      <c r="N78" s="18">
        <v>3.5</v>
      </c>
      <c r="O78" s="18">
        <v>3.8</v>
      </c>
      <c r="P78" s="18">
        <v>3</v>
      </c>
      <c r="Q78" s="18">
        <v>2.5</v>
      </c>
      <c r="R78" s="18">
        <v>-0.2</v>
      </c>
      <c r="S78" s="18">
        <v>0.3</v>
      </c>
      <c r="T78" s="18">
        <v>0.5</v>
      </c>
      <c r="U78" s="18">
        <v>0.2</v>
      </c>
      <c r="V78" s="18">
        <v>4.5999999999999996</v>
      </c>
      <c r="X78" s="6">
        <v>-9.4972367953046893E-2</v>
      </c>
      <c r="Y78" s="6">
        <v>-0.11758482274055</v>
      </c>
      <c r="AI78" s="22"/>
      <c r="AJ78" s="23"/>
      <c r="AK78" s="23"/>
      <c r="AL78" s="23"/>
      <c r="AM78" s="22"/>
      <c r="AN78" s="22"/>
      <c r="AO78" s="22"/>
    </row>
    <row r="79" spans="1:41" x14ac:dyDescent="0.25">
      <c r="A79" s="3">
        <v>121873</v>
      </c>
      <c r="B79" s="3">
        <f t="shared" si="1"/>
        <v>64</v>
      </c>
      <c r="C79" s="17">
        <v>-0.625</v>
      </c>
      <c r="D79" s="17">
        <v>10.25</v>
      </c>
      <c r="E79" s="17">
        <f t="shared" si="0"/>
        <v>9.625</v>
      </c>
      <c r="F79" s="18">
        <v>7</v>
      </c>
      <c r="G79" s="18">
        <v>7</v>
      </c>
      <c r="H79" s="18">
        <v>7.1</v>
      </c>
      <c r="I79" s="18">
        <v>6.2</v>
      </c>
      <c r="J79" s="18">
        <v>0.6</v>
      </c>
      <c r="K79" s="18">
        <v>0.9</v>
      </c>
      <c r="L79" s="18">
        <v>1.1000000000000001</v>
      </c>
      <c r="M79" s="18">
        <v>0.9</v>
      </c>
      <c r="N79" s="18">
        <v>3.4</v>
      </c>
      <c r="O79" s="18">
        <v>2</v>
      </c>
      <c r="P79" s="18">
        <v>-0.8</v>
      </c>
      <c r="Q79" s="18">
        <v>-1.2</v>
      </c>
      <c r="R79" s="18">
        <v>-0.1</v>
      </c>
      <c r="S79" s="18">
        <v>-1.8</v>
      </c>
      <c r="T79" s="18">
        <v>-3.8</v>
      </c>
      <c r="U79" s="18">
        <v>-3.7</v>
      </c>
      <c r="V79" s="18">
        <v>4.7</v>
      </c>
      <c r="X79" s="6">
        <v>-0.16507659554367399</v>
      </c>
      <c r="Y79" s="6">
        <v>-0.19249553655051599</v>
      </c>
      <c r="AI79" s="22"/>
      <c r="AJ79" s="23"/>
      <c r="AK79" s="23"/>
      <c r="AL79" s="23"/>
      <c r="AM79" s="22"/>
      <c r="AN79" s="22"/>
      <c r="AO79" s="22"/>
    </row>
    <row r="80" spans="1:41" x14ac:dyDescent="0.25">
      <c r="A80" s="3">
        <v>12274</v>
      </c>
      <c r="B80" s="3">
        <f t="shared" si="1"/>
        <v>65</v>
      </c>
      <c r="C80" s="17">
        <v>-0.375</v>
      </c>
      <c r="D80" s="17">
        <v>9.75</v>
      </c>
      <c r="E80" s="17">
        <f t="shared" si="0"/>
        <v>9.375</v>
      </c>
      <c r="F80" s="18">
        <v>7.8</v>
      </c>
      <c r="G80" s="18">
        <v>8.1</v>
      </c>
      <c r="H80" s="18">
        <v>6.9</v>
      </c>
      <c r="I80" s="18">
        <v>5.5</v>
      </c>
      <c r="J80" s="18">
        <v>0.8</v>
      </c>
      <c r="K80" s="18">
        <v>1</v>
      </c>
      <c r="L80" s="18">
        <v>0.7</v>
      </c>
      <c r="M80" s="18">
        <v>0.5</v>
      </c>
      <c r="N80" s="18">
        <v>1</v>
      </c>
      <c r="O80" s="18">
        <v>-1.3</v>
      </c>
      <c r="P80" s="18">
        <v>-0.7</v>
      </c>
      <c r="Q80" s="18">
        <v>1.3</v>
      </c>
      <c r="R80" s="18">
        <v>-1</v>
      </c>
      <c r="S80" s="18">
        <v>-0.5</v>
      </c>
      <c r="T80" s="18">
        <v>0.5</v>
      </c>
      <c r="U80" s="18">
        <v>0.1</v>
      </c>
      <c r="V80" s="18">
        <v>5.2</v>
      </c>
      <c r="X80" s="6">
        <v>-0.20640514429176399</v>
      </c>
      <c r="Y80" s="6">
        <v>-0.19875906872187199</v>
      </c>
      <c r="AI80" s="22"/>
      <c r="AJ80" s="23"/>
      <c r="AK80" s="23"/>
      <c r="AL80" s="23"/>
      <c r="AM80" s="22"/>
      <c r="AN80" s="22"/>
      <c r="AO80" s="22"/>
    </row>
    <row r="81" spans="1:41" x14ac:dyDescent="0.25">
      <c r="A81" s="3">
        <v>22074</v>
      </c>
      <c r="B81" s="3">
        <f t="shared" si="1"/>
        <v>66</v>
      </c>
      <c r="C81" s="17">
        <v>-0.125</v>
      </c>
      <c r="D81" s="17">
        <v>9</v>
      </c>
      <c r="E81" s="17">
        <f t="shared" ref="E81:E144" si="2">D81+C81</f>
        <v>8.875</v>
      </c>
      <c r="F81" s="18">
        <v>7.9</v>
      </c>
      <c r="G81" s="18">
        <v>8.1</v>
      </c>
      <c r="H81" s="18">
        <v>7</v>
      </c>
      <c r="I81" s="18">
        <v>5.8</v>
      </c>
      <c r="J81" s="18">
        <v>0.1</v>
      </c>
      <c r="K81" s="18">
        <v>0</v>
      </c>
      <c r="L81" s="18">
        <v>0.1</v>
      </c>
      <c r="M81" s="18">
        <v>0.3</v>
      </c>
      <c r="N81" s="18">
        <v>1.3</v>
      </c>
      <c r="O81" s="18">
        <v>-3</v>
      </c>
      <c r="P81" s="18">
        <v>-0.7</v>
      </c>
      <c r="Q81" s="18">
        <v>1.3</v>
      </c>
      <c r="R81" s="18">
        <v>0.3</v>
      </c>
      <c r="S81" s="18">
        <v>-1.7</v>
      </c>
      <c r="T81" s="18">
        <v>0</v>
      </c>
      <c r="U81" s="18">
        <v>0</v>
      </c>
      <c r="V81" s="18">
        <v>5.4</v>
      </c>
      <c r="X81" s="6">
        <v>0.20120050952588101</v>
      </c>
      <c r="Y81" s="6">
        <v>0.212706913054584</v>
      </c>
      <c r="AI81" s="22"/>
      <c r="AJ81" s="23"/>
      <c r="AK81" s="23"/>
      <c r="AL81" s="23"/>
      <c r="AM81" s="22"/>
      <c r="AN81" s="22"/>
      <c r="AO81" s="22"/>
    </row>
    <row r="82" spans="1:41" x14ac:dyDescent="0.25">
      <c r="A82" s="3">
        <v>31974</v>
      </c>
      <c r="B82" s="3">
        <f t="shared" ref="B82:B145" si="3">B81+1</f>
        <v>67</v>
      </c>
      <c r="C82" s="17">
        <v>0.6875</v>
      </c>
      <c r="D82" s="17">
        <v>9.1875</v>
      </c>
      <c r="E82" s="17">
        <f t="shared" si="2"/>
        <v>9.875</v>
      </c>
      <c r="F82" s="18">
        <v>8.8000000000000007</v>
      </c>
      <c r="G82" s="18">
        <v>8.4</v>
      </c>
      <c r="H82" s="18">
        <v>7.3</v>
      </c>
      <c r="I82" s="18">
        <v>5.8</v>
      </c>
      <c r="J82" s="18">
        <v>0.9</v>
      </c>
      <c r="K82" s="18">
        <v>0.3</v>
      </c>
      <c r="L82" s="18">
        <v>0.3</v>
      </c>
      <c r="M82" s="18">
        <v>0</v>
      </c>
      <c r="N82" s="18">
        <v>1.6</v>
      </c>
      <c r="O82" s="18">
        <v>-3.4</v>
      </c>
      <c r="P82" s="18">
        <v>-1.5</v>
      </c>
      <c r="Q82" s="18">
        <v>1.9</v>
      </c>
      <c r="R82" s="18">
        <v>0.3</v>
      </c>
      <c r="S82" s="18">
        <v>-0.4</v>
      </c>
      <c r="T82" s="18">
        <v>-0.8</v>
      </c>
      <c r="U82" s="18">
        <v>0.6</v>
      </c>
      <c r="V82" s="18">
        <v>5.3</v>
      </c>
      <c r="X82" s="6">
        <v>0.73286023823844804</v>
      </c>
      <c r="Y82" s="6">
        <v>0.770194606027924</v>
      </c>
      <c r="AI82" s="22"/>
      <c r="AJ82" s="23"/>
      <c r="AK82" s="23"/>
      <c r="AL82" s="23"/>
      <c r="AM82" s="22"/>
      <c r="AN82" s="22"/>
      <c r="AO82" s="22"/>
    </row>
    <row r="83" spans="1:41" x14ac:dyDescent="0.25">
      <c r="A83" s="3">
        <v>41674</v>
      </c>
      <c r="B83" s="3">
        <f t="shared" si="3"/>
        <v>68</v>
      </c>
      <c r="C83" s="17">
        <v>0.625</v>
      </c>
      <c r="D83" s="17">
        <v>9.875</v>
      </c>
      <c r="E83" s="17">
        <f t="shared" si="2"/>
        <v>10.5</v>
      </c>
      <c r="F83" s="18">
        <v>9.3000000000000007</v>
      </c>
      <c r="G83" s="18">
        <v>7.8</v>
      </c>
      <c r="H83" s="18">
        <v>6.2</v>
      </c>
      <c r="I83" s="18">
        <v>6.7</v>
      </c>
      <c r="J83" s="18">
        <v>0.9</v>
      </c>
      <c r="K83" s="18">
        <v>0.5</v>
      </c>
      <c r="L83" s="18">
        <v>0.4</v>
      </c>
      <c r="M83" s="18">
        <v>0.5</v>
      </c>
      <c r="N83" s="18">
        <v>-4.2</v>
      </c>
      <c r="O83" s="18">
        <v>-0.3</v>
      </c>
      <c r="P83" s="18">
        <v>2.9</v>
      </c>
      <c r="Q83" s="18">
        <v>3.5</v>
      </c>
      <c r="R83" s="18">
        <v>-0.8</v>
      </c>
      <c r="S83" s="18">
        <v>1.2</v>
      </c>
      <c r="T83" s="18">
        <v>1</v>
      </c>
      <c r="U83" s="18">
        <v>0</v>
      </c>
      <c r="V83" s="18">
        <v>5.5</v>
      </c>
      <c r="X83" s="6">
        <v>0.386790922661713</v>
      </c>
      <c r="Y83" s="6">
        <v>0.39214074872029597</v>
      </c>
      <c r="AI83" s="22"/>
      <c r="AJ83" s="23"/>
      <c r="AK83" s="23"/>
      <c r="AL83" s="23"/>
      <c r="AM83" s="22"/>
      <c r="AN83" s="22"/>
      <c r="AO83" s="22"/>
    </row>
    <row r="84" spans="1:41" x14ac:dyDescent="0.25">
      <c r="A84" s="3">
        <v>52174</v>
      </c>
      <c r="B84" s="3">
        <f t="shared" si="3"/>
        <v>69</v>
      </c>
      <c r="C84" s="17">
        <v>0.375</v>
      </c>
      <c r="D84" s="17">
        <v>11</v>
      </c>
      <c r="E84" s="17">
        <f t="shared" si="2"/>
        <v>11.375</v>
      </c>
      <c r="F84" s="18">
        <v>10.8</v>
      </c>
      <c r="G84" s="18">
        <v>9</v>
      </c>
      <c r="H84" s="18">
        <v>7</v>
      </c>
      <c r="I84" s="18">
        <v>7.3</v>
      </c>
      <c r="J84" s="18">
        <v>1.5</v>
      </c>
      <c r="K84" s="18">
        <v>1.2</v>
      </c>
      <c r="L84" s="18">
        <v>0.8</v>
      </c>
      <c r="M84" s="18">
        <v>0.6</v>
      </c>
      <c r="N84" s="18">
        <v>-5.8</v>
      </c>
      <c r="O84" s="18">
        <v>-0.4</v>
      </c>
      <c r="P84" s="18">
        <v>2.4</v>
      </c>
      <c r="Q84" s="18">
        <v>3</v>
      </c>
      <c r="R84" s="18">
        <v>-1.6</v>
      </c>
      <c r="S84" s="18">
        <v>-0.1</v>
      </c>
      <c r="T84" s="18">
        <v>-0.5</v>
      </c>
      <c r="U84" s="18">
        <v>-0.5</v>
      </c>
      <c r="V84" s="18">
        <v>5.2</v>
      </c>
      <c r="X84" s="6">
        <v>0.39173070250862102</v>
      </c>
      <c r="Y84" s="6">
        <v>0.34947063349413598</v>
      </c>
      <c r="AI84" s="22"/>
      <c r="AJ84" s="23"/>
      <c r="AK84" s="23"/>
      <c r="AL84" s="23"/>
      <c r="AM84" s="22"/>
      <c r="AN84" s="22"/>
      <c r="AO84" s="22"/>
    </row>
    <row r="85" spans="1:41" x14ac:dyDescent="0.25">
      <c r="A85" s="3">
        <v>61874</v>
      </c>
      <c r="B85" s="3">
        <f t="shared" si="3"/>
        <v>70</v>
      </c>
      <c r="C85" s="17">
        <v>0.25</v>
      </c>
      <c r="D85" s="17">
        <v>11.625</v>
      </c>
      <c r="E85" s="17">
        <f t="shared" si="2"/>
        <v>11.875</v>
      </c>
      <c r="F85" s="18">
        <v>11.5</v>
      </c>
      <c r="G85" s="18">
        <v>9</v>
      </c>
      <c r="H85" s="18">
        <v>7.5</v>
      </c>
      <c r="I85" s="18">
        <v>7.5</v>
      </c>
      <c r="J85" s="18">
        <v>0.7</v>
      </c>
      <c r="K85" s="18">
        <v>0</v>
      </c>
      <c r="L85" s="18">
        <v>0.5</v>
      </c>
      <c r="M85" s="18">
        <v>0.2</v>
      </c>
      <c r="N85" s="18">
        <v>-6.3</v>
      </c>
      <c r="O85" s="18">
        <v>-0.5</v>
      </c>
      <c r="P85" s="18">
        <v>1.3</v>
      </c>
      <c r="Q85" s="18">
        <v>2.2000000000000002</v>
      </c>
      <c r="R85" s="18">
        <v>-0.5</v>
      </c>
      <c r="S85" s="18">
        <v>-0.1</v>
      </c>
      <c r="T85" s="18">
        <v>-1.1000000000000001</v>
      </c>
      <c r="U85" s="18">
        <v>-0.8</v>
      </c>
      <c r="V85" s="18">
        <v>5.2</v>
      </c>
      <c r="X85" s="6">
        <v>0.27971117686699098</v>
      </c>
      <c r="Y85" s="6">
        <v>0.241283407971432</v>
      </c>
      <c r="AI85" s="22"/>
      <c r="AJ85" s="23"/>
      <c r="AK85" s="23"/>
      <c r="AL85" s="23"/>
      <c r="AM85" s="22"/>
      <c r="AN85" s="22"/>
      <c r="AO85" s="22"/>
    </row>
    <row r="86" spans="1:41" x14ac:dyDescent="0.25">
      <c r="A86" s="3">
        <v>71674</v>
      </c>
      <c r="B86" s="3">
        <f t="shared" si="3"/>
        <v>71</v>
      </c>
      <c r="C86" s="17">
        <v>-0.5</v>
      </c>
      <c r="D86" s="17">
        <v>12.75</v>
      </c>
      <c r="E86" s="17">
        <f t="shared" si="2"/>
        <v>12.25</v>
      </c>
      <c r="F86" s="18">
        <v>7.9</v>
      </c>
      <c r="G86" s="18">
        <v>8.5</v>
      </c>
      <c r="H86" s="18">
        <v>8.1</v>
      </c>
      <c r="I86" s="18">
        <v>6.7</v>
      </c>
      <c r="J86" s="18">
        <v>-1.1000000000000001</v>
      </c>
      <c r="K86" s="18">
        <v>1</v>
      </c>
      <c r="L86" s="18">
        <v>0.6</v>
      </c>
      <c r="M86" s="18">
        <v>0.6</v>
      </c>
      <c r="N86" s="18">
        <v>-0.8</v>
      </c>
      <c r="O86" s="18">
        <v>0.2</v>
      </c>
      <c r="P86" s="18">
        <v>1.3</v>
      </c>
      <c r="Q86" s="18">
        <v>0.8</v>
      </c>
      <c r="R86" s="18">
        <v>-0.3</v>
      </c>
      <c r="S86" s="18">
        <v>-1.1000000000000001</v>
      </c>
      <c r="T86" s="18">
        <v>-0.9</v>
      </c>
      <c r="U86" s="18">
        <v>-0.8</v>
      </c>
      <c r="V86" s="18">
        <v>5.5</v>
      </c>
      <c r="X86" s="6">
        <v>-9.1264056371154104E-2</v>
      </c>
      <c r="Y86" s="6">
        <v>-0.13950092428390101</v>
      </c>
      <c r="AI86" s="22"/>
      <c r="AJ86" s="23"/>
      <c r="AK86" s="23"/>
      <c r="AL86" s="23"/>
      <c r="AM86" s="22"/>
      <c r="AN86" s="22"/>
      <c r="AO86" s="22"/>
    </row>
    <row r="87" spans="1:41" x14ac:dyDescent="0.25">
      <c r="A87" s="3">
        <v>82074</v>
      </c>
      <c r="B87" s="3">
        <f t="shared" si="3"/>
        <v>72</v>
      </c>
      <c r="C87" s="17">
        <v>-0.375</v>
      </c>
      <c r="D87" s="17">
        <v>12.25</v>
      </c>
      <c r="E87" s="17">
        <f t="shared" si="2"/>
        <v>11.875</v>
      </c>
      <c r="F87" s="18">
        <v>8.8000000000000007</v>
      </c>
      <c r="G87" s="18">
        <v>9.6999999999999993</v>
      </c>
      <c r="H87" s="18">
        <v>8.8000000000000007</v>
      </c>
      <c r="I87" s="18">
        <v>7.4</v>
      </c>
      <c r="J87" s="18">
        <v>0.9</v>
      </c>
      <c r="K87" s="18">
        <v>1.2</v>
      </c>
      <c r="L87" s="18">
        <v>0.7</v>
      </c>
      <c r="M87" s="18">
        <v>0.7</v>
      </c>
      <c r="N87" s="18">
        <v>-1.2</v>
      </c>
      <c r="O87" s="18">
        <v>-0.4</v>
      </c>
      <c r="P87" s="18">
        <v>-1.2</v>
      </c>
      <c r="Q87" s="18">
        <v>-1.6</v>
      </c>
      <c r="R87" s="18">
        <v>-0.4</v>
      </c>
      <c r="S87" s="18">
        <v>-0.6</v>
      </c>
      <c r="T87" s="18">
        <v>-2.5</v>
      </c>
      <c r="U87" s="18">
        <v>-2.4</v>
      </c>
      <c r="V87" s="18">
        <v>5.5</v>
      </c>
      <c r="X87" s="6">
        <v>-2.15145425328701E-2</v>
      </c>
      <c r="Y87" s="6">
        <v>-3.6659304068447397E-2</v>
      </c>
      <c r="AI87" s="22"/>
      <c r="AJ87" s="23"/>
      <c r="AK87" s="23"/>
      <c r="AL87" s="23"/>
      <c r="AM87" s="22"/>
      <c r="AN87" s="22"/>
      <c r="AO87" s="22"/>
    </row>
    <row r="88" spans="1:41" x14ac:dyDescent="0.25">
      <c r="A88" s="3">
        <v>91074</v>
      </c>
      <c r="B88" s="3">
        <f t="shared" si="3"/>
        <v>73</v>
      </c>
      <c r="C88" s="17">
        <v>-0.625</v>
      </c>
      <c r="D88" s="17">
        <v>11.75</v>
      </c>
      <c r="E88" s="17">
        <f t="shared" si="2"/>
        <v>11.125</v>
      </c>
      <c r="F88" s="18">
        <v>9.6</v>
      </c>
      <c r="G88" s="18">
        <v>10.5</v>
      </c>
      <c r="H88" s="18">
        <v>8.9</v>
      </c>
      <c r="I88" s="18">
        <v>8.4</v>
      </c>
      <c r="J88" s="18">
        <v>0.8</v>
      </c>
      <c r="K88" s="18">
        <v>0.8</v>
      </c>
      <c r="L88" s="18">
        <v>0.1</v>
      </c>
      <c r="M88" s="18">
        <v>1</v>
      </c>
      <c r="N88" s="18">
        <v>-0.8</v>
      </c>
      <c r="O88" s="18">
        <v>-0.7</v>
      </c>
      <c r="P88" s="18">
        <v>-1.7</v>
      </c>
      <c r="Q88" s="18">
        <v>-2</v>
      </c>
      <c r="R88" s="18">
        <v>0.4</v>
      </c>
      <c r="S88" s="18">
        <v>-0.3</v>
      </c>
      <c r="T88" s="18">
        <v>-0.5</v>
      </c>
      <c r="U88" s="18">
        <v>-0.4</v>
      </c>
      <c r="V88" s="18">
        <v>5.5</v>
      </c>
      <c r="X88" s="6">
        <v>-0.42973776376100198</v>
      </c>
      <c r="Y88" s="6">
        <v>-0.42704065772553201</v>
      </c>
      <c r="AI88" s="22"/>
      <c r="AJ88" s="23"/>
      <c r="AK88" s="23"/>
      <c r="AL88" s="23"/>
      <c r="AM88" s="22"/>
      <c r="AN88" s="22"/>
      <c r="AO88" s="22"/>
    </row>
    <row r="89" spans="1:41" x14ac:dyDescent="0.25">
      <c r="A89" s="3">
        <v>101574</v>
      </c>
      <c r="B89" s="3">
        <f t="shared" si="3"/>
        <v>74</v>
      </c>
      <c r="C89" s="17">
        <v>-0.8125</v>
      </c>
      <c r="D89" s="17">
        <v>10.4375</v>
      </c>
      <c r="E89" s="17">
        <f t="shared" si="2"/>
        <v>9.625</v>
      </c>
      <c r="F89" s="18">
        <v>10.1</v>
      </c>
      <c r="G89" s="18">
        <v>10.6</v>
      </c>
      <c r="H89" s="18">
        <v>8.4</v>
      </c>
      <c r="I89" s="18">
        <v>7.6</v>
      </c>
      <c r="J89" s="18">
        <v>-0.4</v>
      </c>
      <c r="K89" s="18">
        <v>1.7</v>
      </c>
      <c r="L89" s="18">
        <v>0</v>
      </c>
      <c r="M89" s="18">
        <v>0.4</v>
      </c>
      <c r="N89" s="18">
        <v>-2</v>
      </c>
      <c r="O89" s="18">
        <v>-3.1</v>
      </c>
      <c r="P89" s="18">
        <v>-2.7</v>
      </c>
      <c r="Q89" s="18">
        <v>-1</v>
      </c>
      <c r="R89" s="18">
        <v>-1.3</v>
      </c>
      <c r="S89" s="18">
        <v>-1.4</v>
      </c>
      <c r="T89" s="18">
        <v>-0.7</v>
      </c>
      <c r="U89" s="18">
        <v>-0.4</v>
      </c>
      <c r="V89" s="18">
        <v>6.1</v>
      </c>
      <c r="X89" s="6">
        <v>-0.28397470925951501</v>
      </c>
      <c r="Y89" s="6">
        <v>-0.302811325496677</v>
      </c>
      <c r="AI89" s="22"/>
      <c r="AJ89" s="23"/>
      <c r="AK89" s="23"/>
      <c r="AL89" s="23"/>
      <c r="AM89" s="22"/>
      <c r="AN89" s="22"/>
      <c r="AO89" s="22"/>
    </row>
    <row r="90" spans="1:41" x14ac:dyDescent="0.25">
      <c r="A90" s="3">
        <v>111974</v>
      </c>
      <c r="B90" s="3">
        <f t="shared" si="3"/>
        <v>75</v>
      </c>
      <c r="C90" s="17">
        <v>-0.25</v>
      </c>
      <c r="D90" s="17">
        <v>9.5</v>
      </c>
      <c r="E90" s="17">
        <f t="shared" si="2"/>
        <v>9.25</v>
      </c>
      <c r="F90" s="18">
        <v>11.5</v>
      </c>
      <c r="G90" s="18">
        <v>12.3</v>
      </c>
      <c r="H90" s="18">
        <v>8.6999999999999993</v>
      </c>
      <c r="I90" s="18">
        <v>8</v>
      </c>
      <c r="J90" s="18">
        <v>1.4</v>
      </c>
      <c r="K90" s="18">
        <v>1.7</v>
      </c>
      <c r="L90" s="18">
        <v>0.3</v>
      </c>
      <c r="M90" s="18">
        <v>0.4</v>
      </c>
      <c r="N90" s="18">
        <v>-2.9</v>
      </c>
      <c r="O90" s="18">
        <v>-5.5</v>
      </c>
      <c r="P90" s="18">
        <v>-2.5</v>
      </c>
      <c r="Q90" s="18">
        <v>-1.9</v>
      </c>
      <c r="R90" s="18">
        <v>-0.9</v>
      </c>
      <c r="S90" s="18">
        <v>-2.4</v>
      </c>
      <c r="T90" s="18">
        <v>0.2</v>
      </c>
      <c r="U90" s="18">
        <v>-0.9</v>
      </c>
      <c r="V90" s="18">
        <v>6.4</v>
      </c>
      <c r="X90" s="6">
        <v>0.33647607063621998</v>
      </c>
      <c r="Y90" s="6">
        <v>0.29243979726387598</v>
      </c>
      <c r="AI90" s="22"/>
      <c r="AJ90" s="23"/>
      <c r="AK90" s="23"/>
      <c r="AL90" s="23"/>
      <c r="AM90" s="22"/>
      <c r="AN90" s="22"/>
      <c r="AO90" s="22"/>
    </row>
    <row r="91" spans="1:41" x14ac:dyDescent="0.25">
      <c r="A91" s="3">
        <v>121774</v>
      </c>
      <c r="B91" s="3">
        <f t="shared" si="3"/>
        <v>76</v>
      </c>
      <c r="C91" s="17">
        <v>-0.625</v>
      </c>
      <c r="D91" s="17">
        <v>8.875</v>
      </c>
      <c r="E91" s="17">
        <f t="shared" si="2"/>
        <v>8.25</v>
      </c>
      <c r="F91" s="18">
        <v>11.8</v>
      </c>
      <c r="G91" s="18">
        <v>11.9</v>
      </c>
      <c r="H91" s="18">
        <v>8.4</v>
      </c>
      <c r="I91" s="18">
        <v>7.8</v>
      </c>
      <c r="J91" s="18">
        <v>0.3</v>
      </c>
      <c r="K91" s="18">
        <v>-0.4</v>
      </c>
      <c r="L91" s="18">
        <v>-0.3</v>
      </c>
      <c r="M91" s="18">
        <v>-0.2</v>
      </c>
      <c r="N91" s="18">
        <v>-2.1</v>
      </c>
      <c r="O91" s="18">
        <v>-6.5</v>
      </c>
      <c r="P91" s="18">
        <v>-4</v>
      </c>
      <c r="Q91" s="18">
        <v>-3</v>
      </c>
      <c r="R91" s="18">
        <v>0.8</v>
      </c>
      <c r="S91" s="18">
        <v>-1</v>
      </c>
      <c r="T91" s="18">
        <v>-1.5</v>
      </c>
      <c r="U91" s="18">
        <v>-1.1000000000000001</v>
      </c>
      <c r="V91" s="18">
        <v>6.5</v>
      </c>
      <c r="X91" s="6">
        <v>-0.22851303499819001</v>
      </c>
      <c r="Y91" s="6">
        <v>-0.23374685383195001</v>
      </c>
      <c r="AI91" s="22"/>
      <c r="AJ91" s="23"/>
      <c r="AK91" s="23"/>
      <c r="AL91" s="23"/>
      <c r="AM91" s="22"/>
      <c r="AN91" s="22"/>
      <c r="AO91" s="22"/>
    </row>
    <row r="92" spans="1:41" x14ac:dyDescent="0.25">
      <c r="A92" s="3">
        <v>12175</v>
      </c>
      <c r="B92" s="3">
        <f t="shared" si="3"/>
        <v>77</v>
      </c>
      <c r="C92" s="17">
        <v>-0.5625</v>
      </c>
      <c r="D92" s="17">
        <v>7.25</v>
      </c>
      <c r="E92" s="17">
        <f t="shared" si="2"/>
        <v>6.6875</v>
      </c>
      <c r="F92" s="18">
        <v>12.3</v>
      </c>
      <c r="G92" s="18">
        <v>8.1999999999999993</v>
      </c>
      <c r="H92" s="18">
        <v>7.2</v>
      </c>
      <c r="I92" s="18">
        <v>6.9</v>
      </c>
      <c r="J92" s="18">
        <v>0.4</v>
      </c>
      <c r="K92" s="18">
        <v>-0.2</v>
      </c>
      <c r="L92" s="18">
        <v>-0.6</v>
      </c>
      <c r="M92" s="18">
        <v>-0.9</v>
      </c>
      <c r="N92" s="18">
        <v>-9</v>
      </c>
      <c r="O92" s="18">
        <v>-5.2</v>
      </c>
      <c r="P92" s="18">
        <v>-2.1</v>
      </c>
      <c r="Q92" s="18">
        <v>3.6</v>
      </c>
      <c r="R92" s="18">
        <v>-2.5</v>
      </c>
      <c r="S92" s="18">
        <v>-1.2</v>
      </c>
      <c r="T92" s="18">
        <v>0.9</v>
      </c>
      <c r="U92" s="18">
        <v>2.6</v>
      </c>
      <c r="V92" s="18">
        <v>7.6</v>
      </c>
      <c r="X92" s="6">
        <v>-0.35386211615081398</v>
      </c>
      <c r="Y92" s="6">
        <v>-0.34567436214422698</v>
      </c>
      <c r="AI92" s="22"/>
      <c r="AJ92" s="23"/>
      <c r="AK92" s="23"/>
      <c r="AL92" s="23"/>
      <c r="AM92" s="22"/>
      <c r="AN92" s="22"/>
      <c r="AO92" s="22"/>
    </row>
    <row r="93" spans="1:41" x14ac:dyDescent="0.25">
      <c r="A93" s="3">
        <v>21975</v>
      </c>
      <c r="B93" s="3">
        <f t="shared" si="3"/>
        <v>78</v>
      </c>
      <c r="C93" s="17">
        <v>-0.5</v>
      </c>
      <c r="D93" s="17">
        <v>6.25</v>
      </c>
      <c r="E93" s="17">
        <f t="shared" si="2"/>
        <v>5.75</v>
      </c>
      <c r="F93" s="18">
        <v>13.7</v>
      </c>
      <c r="G93" s="18">
        <v>7.3</v>
      </c>
      <c r="H93" s="18">
        <v>6.5</v>
      </c>
      <c r="I93" s="18">
        <v>6.5</v>
      </c>
      <c r="J93" s="18">
        <v>1.4</v>
      </c>
      <c r="K93" s="18">
        <v>-0.9</v>
      </c>
      <c r="L93" s="18">
        <v>-0.7</v>
      </c>
      <c r="M93" s="18">
        <v>-0.4</v>
      </c>
      <c r="N93" s="18">
        <v>-9.1</v>
      </c>
      <c r="O93" s="18">
        <v>-10.5</v>
      </c>
      <c r="P93" s="18">
        <v>-3.6</v>
      </c>
      <c r="Q93" s="18">
        <v>5.0999999999999996</v>
      </c>
      <c r="R93" s="18">
        <v>-0.1</v>
      </c>
      <c r="S93" s="18">
        <v>-5.3</v>
      </c>
      <c r="T93" s="18">
        <v>-1.5</v>
      </c>
      <c r="U93" s="18">
        <v>1.5</v>
      </c>
      <c r="V93" s="18">
        <v>8.5</v>
      </c>
      <c r="X93" s="6">
        <v>0.24291455516666599</v>
      </c>
      <c r="Y93" s="6">
        <v>0.26988338458636602</v>
      </c>
      <c r="AI93" s="22"/>
      <c r="AJ93" s="23"/>
      <c r="AK93" s="23"/>
      <c r="AL93" s="23"/>
      <c r="AM93" s="22"/>
      <c r="AN93" s="22"/>
      <c r="AO93" s="22"/>
    </row>
    <row r="94" spans="1:41" x14ac:dyDescent="0.25">
      <c r="A94" s="3">
        <v>31875</v>
      </c>
      <c r="B94" s="3">
        <f t="shared" si="3"/>
        <v>79</v>
      </c>
      <c r="C94" s="17">
        <v>-0.5</v>
      </c>
      <c r="D94" s="17">
        <v>5.75</v>
      </c>
      <c r="E94" s="17">
        <f t="shared" si="2"/>
        <v>5.25</v>
      </c>
      <c r="F94" s="18">
        <v>14.4</v>
      </c>
      <c r="G94" s="18">
        <v>7.2</v>
      </c>
      <c r="H94" s="18">
        <v>6.5</v>
      </c>
      <c r="I94" s="18">
        <v>5.5</v>
      </c>
      <c r="J94" s="18">
        <v>0.7</v>
      </c>
      <c r="K94" s="18">
        <v>-0.1</v>
      </c>
      <c r="L94" s="18">
        <v>0</v>
      </c>
      <c r="M94" s="18">
        <v>-1</v>
      </c>
      <c r="N94" s="18">
        <v>-9.1</v>
      </c>
      <c r="O94" s="18">
        <v>-10.9</v>
      </c>
      <c r="P94" s="18">
        <v>-3.7</v>
      </c>
      <c r="Q94" s="18">
        <v>4.9000000000000004</v>
      </c>
      <c r="R94" s="18">
        <v>0</v>
      </c>
      <c r="S94" s="18">
        <v>-0.4</v>
      </c>
      <c r="T94" s="18">
        <v>-0.1</v>
      </c>
      <c r="U94" s="18">
        <v>-0.2</v>
      </c>
      <c r="V94" s="18">
        <v>8.4</v>
      </c>
      <c r="X94" s="6">
        <v>-0.49850615140438198</v>
      </c>
      <c r="Y94" s="6">
        <v>-0.40833157896008299</v>
      </c>
      <c r="AI94" s="22"/>
      <c r="AJ94" s="23"/>
      <c r="AK94" s="23"/>
      <c r="AL94" s="23"/>
      <c r="AM94" s="22"/>
      <c r="AN94" s="22"/>
      <c r="AO94" s="22"/>
    </row>
    <row r="95" spans="1:41" x14ac:dyDescent="0.25">
      <c r="A95" s="3">
        <v>41575</v>
      </c>
      <c r="B95" s="3">
        <f t="shared" si="3"/>
        <v>80</v>
      </c>
      <c r="C95" s="17">
        <v>-0.125</v>
      </c>
      <c r="D95" s="17">
        <v>5.5</v>
      </c>
      <c r="E95" s="17">
        <f t="shared" si="2"/>
        <v>5.375</v>
      </c>
      <c r="F95" s="18">
        <v>7.9</v>
      </c>
      <c r="G95" s="18">
        <v>6.5</v>
      </c>
      <c r="H95" s="18">
        <v>5.5</v>
      </c>
      <c r="I95" s="18">
        <v>5.9</v>
      </c>
      <c r="J95" s="18">
        <v>0.7</v>
      </c>
      <c r="K95" s="18">
        <v>0</v>
      </c>
      <c r="L95" s="18">
        <v>0</v>
      </c>
      <c r="M95" s="18">
        <v>0</v>
      </c>
      <c r="N95" s="18">
        <v>-11.2</v>
      </c>
      <c r="O95" s="18">
        <v>-0.7</v>
      </c>
      <c r="P95" s="18">
        <v>6.5</v>
      </c>
      <c r="Q95" s="18">
        <v>6.8</v>
      </c>
      <c r="R95" s="18">
        <v>-0.3</v>
      </c>
      <c r="S95" s="18">
        <v>3</v>
      </c>
      <c r="T95" s="18">
        <v>1.6</v>
      </c>
      <c r="U95" s="18">
        <v>-0.1</v>
      </c>
      <c r="V95" s="18">
        <v>9.1</v>
      </c>
      <c r="X95" s="6">
        <v>-0.63717063980324995</v>
      </c>
      <c r="Y95" s="6">
        <v>-0.58286072543936296</v>
      </c>
      <c r="AI95" s="22"/>
      <c r="AJ95" s="23"/>
      <c r="AK95" s="23"/>
      <c r="AL95" s="23"/>
      <c r="AM95" s="22"/>
      <c r="AN95" s="22"/>
      <c r="AO95" s="22"/>
    </row>
    <row r="96" spans="1:41" x14ac:dyDescent="0.25">
      <c r="A96" s="3">
        <v>52075</v>
      </c>
      <c r="B96" s="3">
        <f t="shared" si="3"/>
        <v>81</v>
      </c>
      <c r="C96" s="17">
        <v>0</v>
      </c>
      <c r="D96" s="17">
        <v>5.125</v>
      </c>
      <c r="E96" s="17">
        <f t="shared" si="2"/>
        <v>5.125</v>
      </c>
      <c r="F96" s="18">
        <v>8</v>
      </c>
      <c r="G96" s="18">
        <v>7</v>
      </c>
      <c r="H96" s="18">
        <v>5.8</v>
      </c>
      <c r="I96" s="18">
        <v>6</v>
      </c>
      <c r="J96" s="18">
        <v>0.1</v>
      </c>
      <c r="K96" s="18">
        <v>0.5</v>
      </c>
      <c r="L96" s="18">
        <v>0.3</v>
      </c>
      <c r="M96" s="18">
        <v>0.1</v>
      </c>
      <c r="N96" s="18">
        <v>-10.4</v>
      </c>
      <c r="O96" s="18">
        <v>-1.2</v>
      </c>
      <c r="P96" s="18">
        <v>4.5999999999999996</v>
      </c>
      <c r="Q96" s="18">
        <v>5.7</v>
      </c>
      <c r="R96" s="18">
        <v>0.8</v>
      </c>
      <c r="S96" s="18">
        <v>-0.5</v>
      </c>
      <c r="T96" s="18">
        <v>-1.9</v>
      </c>
      <c r="U96" s="18">
        <v>-1.1000000000000001</v>
      </c>
      <c r="V96" s="18">
        <v>9.1999999999999993</v>
      </c>
      <c r="X96" s="6">
        <v>0.13558360745430101</v>
      </c>
      <c r="Y96" s="6">
        <v>0.134867186391952</v>
      </c>
      <c r="AI96" s="22"/>
      <c r="AJ96" s="23"/>
      <c r="AK96" s="23"/>
      <c r="AL96" s="23"/>
      <c r="AM96" s="22"/>
      <c r="AN96" s="22"/>
      <c r="AO96" s="22"/>
    </row>
    <row r="97" spans="1:41" x14ac:dyDescent="0.25">
      <c r="A97" s="3">
        <v>61775</v>
      </c>
      <c r="B97" s="3">
        <f t="shared" si="3"/>
        <v>82</v>
      </c>
      <c r="C97" s="17">
        <v>0.375</v>
      </c>
      <c r="D97" s="17">
        <v>5.25</v>
      </c>
      <c r="E97" s="17">
        <f t="shared" si="2"/>
        <v>5.625</v>
      </c>
      <c r="F97" s="18">
        <v>8.5</v>
      </c>
      <c r="G97" s="18">
        <v>7.2</v>
      </c>
      <c r="H97" s="18">
        <v>6.4</v>
      </c>
      <c r="I97" s="18">
        <v>6.7</v>
      </c>
      <c r="J97" s="18">
        <v>0.5</v>
      </c>
      <c r="K97" s="18">
        <v>0.2</v>
      </c>
      <c r="L97" s="18">
        <v>0.6</v>
      </c>
      <c r="M97" s="18">
        <v>0.7</v>
      </c>
      <c r="N97" s="18">
        <v>-11.3</v>
      </c>
      <c r="O97" s="18">
        <v>0.3</v>
      </c>
      <c r="P97" s="18">
        <v>5.4</v>
      </c>
      <c r="Q97" s="18">
        <v>5.7</v>
      </c>
      <c r="R97" s="18">
        <v>-0.9</v>
      </c>
      <c r="S97" s="18">
        <v>1.5</v>
      </c>
      <c r="T97" s="18">
        <v>0.8</v>
      </c>
      <c r="U97" s="18">
        <v>0</v>
      </c>
      <c r="V97" s="18">
        <v>9.1999999999999993</v>
      </c>
      <c r="X97" s="6">
        <v>0.17042174617299799</v>
      </c>
      <c r="Y97" s="6">
        <v>0.18252814464210601</v>
      </c>
      <c r="AI97" s="22"/>
      <c r="AJ97" s="23"/>
      <c r="AK97" s="23"/>
      <c r="AL97" s="23"/>
      <c r="AM97" s="22"/>
      <c r="AN97" s="22"/>
      <c r="AO97" s="22"/>
    </row>
    <row r="98" spans="1:41" x14ac:dyDescent="0.25">
      <c r="A98" s="3">
        <v>71575</v>
      </c>
      <c r="B98" s="3">
        <f t="shared" si="3"/>
        <v>83</v>
      </c>
      <c r="C98" s="17">
        <v>0.125</v>
      </c>
      <c r="D98" s="17">
        <v>6</v>
      </c>
      <c r="E98" s="17">
        <f t="shared" si="2"/>
        <v>6.125</v>
      </c>
      <c r="F98" s="18">
        <v>6.4</v>
      </c>
      <c r="G98" s="18">
        <v>6.9</v>
      </c>
      <c r="H98" s="18">
        <v>6.6</v>
      </c>
      <c r="I98" s="18">
        <v>5.3</v>
      </c>
      <c r="J98" s="18">
        <v>-0.8</v>
      </c>
      <c r="K98" s="18">
        <v>0.5</v>
      </c>
      <c r="L98" s="18">
        <v>-0.1</v>
      </c>
      <c r="M98" s="18">
        <v>-0.1</v>
      </c>
      <c r="N98" s="18">
        <v>0</v>
      </c>
      <c r="O98" s="18">
        <v>6.1</v>
      </c>
      <c r="P98" s="18">
        <v>6</v>
      </c>
      <c r="Q98" s="18">
        <v>5.8</v>
      </c>
      <c r="R98" s="18">
        <v>-0.3</v>
      </c>
      <c r="S98" s="18">
        <v>0.7</v>
      </c>
      <c r="T98" s="18">
        <v>0.3</v>
      </c>
      <c r="U98" s="18">
        <v>0.2</v>
      </c>
      <c r="V98" s="18">
        <v>9</v>
      </c>
      <c r="X98" s="6">
        <v>6.9957599521967007E-2</v>
      </c>
      <c r="Y98" s="6">
        <v>3.9482653645580998E-2</v>
      </c>
      <c r="AI98" s="22"/>
      <c r="AJ98" s="23"/>
      <c r="AK98" s="23"/>
      <c r="AL98" s="23"/>
      <c r="AM98" s="22"/>
      <c r="AN98" s="22"/>
      <c r="AO98" s="22"/>
    </row>
    <row r="99" spans="1:41" x14ac:dyDescent="0.25">
      <c r="A99" s="3">
        <v>81975</v>
      </c>
      <c r="B99" s="3">
        <f t="shared" si="3"/>
        <v>84</v>
      </c>
      <c r="C99" s="17">
        <v>0</v>
      </c>
      <c r="D99" s="17">
        <v>6.1875</v>
      </c>
      <c r="E99" s="17">
        <f t="shared" si="2"/>
        <v>6.1875</v>
      </c>
      <c r="F99" s="18">
        <v>5.0999999999999996</v>
      </c>
      <c r="G99" s="18">
        <v>7.5</v>
      </c>
      <c r="H99" s="18">
        <v>8.1</v>
      </c>
      <c r="I99" s="18">
        <v>7.8</v>
      </c>
      <c r="J99" s="18">
        <v>-1.3</v>
      </c>
      <c r="K99" s="18">
        <v>0.6</v>
      </c>
      <c r="L99" s="18">
        <v>1.5</v>
      </c>
      <c r="M99" s="18">
        <v>2.5</v>
      </c>
      <c r="N99" s="18">
        <v>-0.3</v>
      </c>
      <c r="O99" s="18">
        <v>7</v>
      </c>
      <c r="P99" s="18">
        <v>8.5</v>
      </c>
      <c r="Q99" s="18">
        <v>6.2</v>
      </c>
      <c r="R99" s="18">
        <v>-0.3</v>
      </c>
      <c r="S99" s="18">
        <v>0.9</v>
      </c>
      <c r="T99" s="18">
        <v>2.5</v>
      </c>
      <c r="U99" s="18">
        <v>0.4</v>
      </c>
      <c r="V99" s="18">
        <v>8.6</v>
      </c>
      <c r="X99" s="6">
        <v>-0.136455159545603</v>
      </c>
      <c r="Y99" s="6">
        <v>-0.16479693748264401</v>
      </c>
      <c r="AI99" s="22"/>
      <c r="AJ99" s="23"/>
      <c r="AK99" s="23"/>
      <c r="AL99" s="23"/>
      <c r="AM99" s="22"/>
      <c r="AN99" s="22"/>
      <c r="AO99" s="22"/>
    </row>
    <row r="100" spans="1:41" x14ac:dyDescent="0.25">
      <c r="A100" s="3">
        <v>91675</v>
      </c>
      <c r="B100" s="3">
        <f t="shared" si="3"/>
        <v>85</v>
      </c>
      <c r="C100" s="17">
        <v>0.25</v>
      </c>
      <c r="D100" s="17">
        <v>6.125</v>
      </c>
      <c r="E100" s="17">
        <f t="shared" si="2"/>
        <v>6.375</v>
      </c>
      <c r="F100" s="18">
        <v>5</v>
      </c>
      <c r="G100" s="18">
        <v>7.4</v>
      </c>
      <c r="H100" s="18">
        <v>8.1</v>
      </c>
      <c r="I100" s="18">
        <v>7.8</v>
      </c>
      <c r="J100" s="18">
        <v>-0.1</v>
      </c>
      <c r="K100" s="18">
        <v>-0.1</v>
      </c>
      <c r="L100" s="18">
        <v>0</v>
      </c>
      <c r="M100" s="18">
        <v>0</v>
      </c>
      <c r="N100" s="18">
        <v>1.6</v>
      </c>
      <c r="O100" s="18">
        <v>7.9</v>
      </c>
      <c r="P100" s="18">
        <v>7.8</v>
      </c>
      <c r="Q100" s="18">
        <v>6.1</v>
      </c>
      <c r="R100" s="18">
        <v>1.9</v>
      </c>
      <c r="S100" s="18">
        <v>0.9</v>
      </c>
      <c r="T100" s="18">
        <v>-0.7</v>
      </c>
      <c r="U100" s="18">
        <v>-0.1</v>
      </c>
      <c r="V100" s="18">
        <v>8.4</v>
      </c>
      <c r="X100" s="6">
        <v>-0.11375703909913</v>
      </c>
      <c r="Y100" s="6">
        <v>-0.124206150565632</v>
      </c>
      <c r="AI100" s="22"/>
      <c r="AJ100" s="23"/>
      <c r="AK100" s="23"/>
      <c r="AL100" s="23"/>
      <c r="AM100" s="22"/>
      <c r="AN100" s="22"/>
      <c r="AO100" s="22"/>
    </row>
    <row r="101" spans="1:41" x14ac:dyDescent="0.25">
      <c r="A101" s="3">
        <v>102175</v>
      </c>
      <c r="B101" s="3">
        <f t="shared" si="3"/>
        <v>86</v>
      </c>
      <c r="C101" s="17">
        <v>-0.25</v>
      </c>
      <c r="D101" s="17">
        <v>5.75</v>
      </c>
      <c r="E101" s="17">
        <f t="shared" si="2"/>
        <v>5.5</v>
      </c>
      <c r="F101" s="18">
        <v>4.9000000000000004</v>
      </c>
      <c r="G101" s="18">
        <v>7.3</v>
      </c>
      <c r="H101" s="18">
        <v>5.6</v>
      </c>
      <c r="I101" s="18">
        <v>5.0999999999999996</v>
      </c>
      <c r="J101" s="18">
        <v>-2.5</v>
      </c>
      <c r="K101" s="18">
        <v>-0.8</v>
      </c>
      <c r="L101" s="18">
        <v>-2.2000000000000002</v>
      </c>
      <c r="M101" s="18">
        <v>-0.7</v>
      </c>
      <c r="N101" s="18">
        <v>10.8</v>
      </c>
      <c r="O101" s="18">
        <v>7.6</v>
      </c>
      <c r="P101" s="18">
        <v>5.3</v>
      </c>
      <c r="Q101" s="18">
        <v>5.0999999999999996</v>
      </c>
      <c r="R101" s="18">
        <v>2.9</v>
      </c>
      <c r="S101" s="18">
        <v>-0.2</v>
      </c>
      <c r="T101" s="18">
        <v>-0.8</v>
      </c>
      <c r="U101" s="18">
        <v>-0.3</v>
      </c>
      <c r="V101" s="18">
        <v>8.1</v>
      </c>
      <c r="X101" s="6">
        <v>-0.19973813109629501</v>
      </c>
      <c r="Y101" s="6">
        <v>-0.200377787821194</v>
      </c>
      <c r="AI101" s="22"/>
      <c r="AJ101" s="23"/>
      <c r="AK101" s="23"/>
      <c r="AL101" s="23"/>
      <c r="AM101" s="22"/>
      <c r="AN101" s="22"/>
      <c r="AO101" s="22"/>
    </row>
    <row r="102" spans="1:41" x14ac:dyDescent="0.25">
      <c r="A102" s="3">
        <v>111875</v>
      </c>
      <c r="B102" s="3">
        <f t="shared" si="3"/>
        <v>87</v>
      </c>
      <c r="C102" s="17">
        <v>-0.25</v>
      </c>
      <c r="D102" s="17">
        <v>5.25</v>
      </c>
      <c r="E102" s="17">
        <f t="shared" si="2"/>
        <v>5</v>
      </c>
      <c r="F102" s="18">
        <v>5</v>
      </c>
      <c r="G102" s="18">
        <v>6.6</v>
      </c>
      <c r="H102" s="18">
        <v>5.3</v>
      </c>
      <c r="I102" s="18">
        <v>5.2</v>
      </c>
      <c r="J102" s="18">
        <v>0.1</v>
      </c>
      <c r="K102" s="18">
        <v>-0.7</v>
      </c>
      <c r="L102" s="18">
        <v>-0.3</v>
      </c>
      <c r="M102" s="18">
        <v>0.1</v>
      </c>
      <c r="N102" s="18">
        <v>11.2</v>
      </c>
      <c r="O102" s="18">
        <v>7.4</v>
      </c>
      <c r="P102" s="18">
        <v>5</v>
      </c>
      <c r="Q102" s="18">
        <v>5</v>
      </c>
      <c r="R102" s="18">
        <v>0.4</v>
      </c>
      <c r="S102" s="18">
        <v>-0.2</v>
      </c>
      <c r="T102" s="18">
        <v>-0.3</v>
      </c>
      <c r="U102" s="18">
        <v>-0.1</v>
      </c>
      <c r="V102" s="18">
        <v>8.3000000000000007</v>
      </c>
      <c r="X102" s="6">
        <v>-0.28141091785622901</v>
      </c>
      <c r="Y102" s="6">
        <v>-0.30930587859033398</v>
      </c>
      <c r="AI102" s="22"/>
      <c r="AJ102" s="23"/>
      <c r="AK102" s="23"/>
      <c r="AL102" s="23"/>
      <c r="AM102" s="22"/>
      <c r="AN102" s="22"/>
      <c r="AO102" s="22"/>
    </row>
    <row r="103" spans="1:41" x14ac:dyDescent="0.25">
      <c r="A103" s="3">
        <v>121675</v>
      </c>
      <c r="B103" s="3">
        <f t="shared" si="3"/>
        <v>88</v>
      </c>
      <c r="C103" s="17">
        <v>0</v>
      </c>
      <c r="D103" s="17">
        <v>5.25</v>
      </c>
      <c r="E103" s="17">
        <f t="shared" si="2"/>
        <v>5.25</v>
      </c>
      <c r="F103" s="18">
        <v>4.7</v>
      </c>
      <c r="G103" s="18">
        <v>7.3</v>
      </c>
      <c r="H103" s="18">
        <v>5</v>
      </c>
      <c r="I103" s="18">
        <v>5.2</v>
      </c>
      <c r="J103" s="18">
        <v>-0.3</v>
      </c>
      <c r="K103" s="18">
        <v>0.7</v>
      </c>
      <c r="L103" s="18">
        <v>-0.3</v>
      </c>
      <c r="M103" s="18">
        <v>0</v>
      </c>
      <c r="N103" s="18">
        <v>13.2</v>
      </c>
      <c r="O103" s="18">
        <v>5</v>
      </c>
      <c r="P103" s="18">
        <v>4.8</v>
      </c>
      <c r="Q103" s="18">
        <v>4.8</v>
      </c>
      <c r="R103" s="18">
        <v>2</v>
      </c>
      <c r="S103" s="18">
        <v>-2.4</v>
      </c>
      <c r="T103" s="18">
        <v>-0.2</v>
      </c>
      <c r="U103" s="18">
        <v>-0.2</v>
      </c>
      <c r="V103" s="18">
        <v>8.4</v>
      </c>
      <c r="X103" s="6">
        <v>0.28034252745695398</v>
      </c>
      <c r="Y103" s="6">
        <v>0.22555393766359599</v>
      </c>
      <c r="AI103" s="22"/>
      <c r="AJ103" s="23"/>
      <c r="AK103" s="23"/>
      <c r="AL103" s="23"/>
      <c r="AM103" s="22"/>
      <c r="AN103" s="22"/>
      <c r="AO103" s="22"/>
    </row>
    <row r="104" spans="1:41" x14ac:dyDescent="0.25">
      <c r="A104" s="3">
        <v>12076</v>
      </c>
      <c r="B104" s="3">
        <f t="shared" si="3"/>
        <v>89</v>
      </c>
      <c r="C104" s="17">
        <v>0</v>
      </c>
      <c r="D104" s="17">
        <v>4.75</v>
      </c>
      <c r="E104" s="17">
        <f t="shared" si="2"/>
        <v>4.75</v>
      </c>
      <c r="F104" s="18">
        <v>6.6</v>
      </c>
      <c r="G104" s="18">
        <v>5</v>
      </c>
      <c r="H104" s="18">
        <v>5.6</v>
      </c>
      <c r="I104" s="18">
        <v>5.7</v>
      </c>
      <c r="J104" s="18">
        <v>-0.7</v>
      </c>
      <c r="K104" s="18">
        <v>0</v>
      </c>
      <c r="L104" s="18">
        <v>0.4</v>
      </c>
      <c r="M104" s="18">
        <v>0.5</v>
      </c>
      <c r="N104" s="18">
        <v>6.2</v>
      </c>
      <c r="O104" s="18">
        <v>4.5</v>
      </c>
      <c r="P104" s="18">
        <v>4.5</v>
      </c>
      <c r="Q104" s="18">
        <v>4.3</v>
      </c>
      <c r="R104" s="18">
        <v>1.2</v>
      </c>
      <c r="S104" s="18">
        <v>-0.3</v>
      </c>
      <c r="T104" s="18">
        <v>-0.3</v>
      </c>
      <c r="U104" s="18">
        <v>-0.3</v>
      </c>
      <c r="V104" s="18">
        <v>8.1999999999999993</v>
      </c>
      <c r="X104" s="6">
        <v>-9.0654503428646602E-2</v>
      </c>
      <c r="Y104" s="6">
        <v>-0.10976466373950999</v>
      </c>
      <c r="AI104" s="22"/>
      <c r="AJ104" s="23"/>
      <c r="AK104" s="23"/>
      <c r="AL104" s="23"/>
      <c r="AM104" s="22"/>
      <c r="AN104" s="22"/>
      <c r="AO104" s="22"/>
    </row>
    <row r="105" spans="1:41" x14ac:dyDescent="0.25">
      <c r="A105" s="3">
        <v>21876</v>
      </c>
      <c r="B105" s="3">
        <f t="shared" si="3"/>
        <v>90</v>
      </c>
      <c r="C105" s="17">
        <v>0</v>
      </c>
      <c r="D105" s="17">
        <v>4.75</v>
      </c>
      <c r="E105" s="17">
        <f t="shared" si="2"/>
        <v>4.75</v>
      </c>
      <c r="F105" s="18">
        <v>6.4</v>
      </c>
      <c r="G105" s="18">
        <v>5</v>
      </c>
      <c r="H105" s="18">
        <v>5.6</v>
      </c>
      <c r="I105" s="18">
        <v>5.9</v>
      </c>
      <c r="J105" s="18">
        <v>-0.2</v>
      </c>
      <c r="K105" s="18">
        <v>0</v>
      </c>
      <c r="L105" s="18">
        <v>0</v>
      </c>
      <c r="M105" s="18">
        <v>0.2</v>
      </c>
      <c r="N105" s="18">
        <v>5.4</v>
      </c>
      <c r="O105" s="18">
        <v>6.5</v>
      </c>
      <c r="P105" s="18">
        <v>5.5</v>
      </c>
      <c r="Q105" s="18">
        <v>5</v>
      </c>
      <c r="R105" s="18">
        <v>-0.8</v>
      </c>
      <c r="S105" s="18">
        <v>2</v>
      </c>
      <c r="T105" s="18">
        <v>1</v>
      </c>
      <c r="U105" s="18">
        <v>0.7</v>
      </c>
      <c r="V105" s="18">
        <v>7.9</v>
      </c>
      <c r="X105" s="6">
        <v>-0.46912145301247699</v>
      </c>
      <c r="Y105" s="6">
        <v>-0.46628041080430599</v>
      </c>
      <c r="AI105" s="22"/>
      <c r="AJ105" s="23"/>
      <c r="AK105" s="23"/>
      <c r="AL105" s="23"/>
      <c r="AM105" s="22"/>
      <c r="AN105" s="22"/>
      <c r="AO105" s="22"/>
    </row>
    <row r="106" spans="1:41" x14ac:dyDescent="0.25">
      <c r="A106" s="3">
        <v>31676</v>
      </c>
      <c r="B106" s="3">
        <f t="shared" si="3"/>
        <v>91</v>
      </c>
      <c r="C106" s="17">
        <v>0</v>
      </c>
      <c r="D106" s="17">
        <v>4.75</v>
      </c>
      <c r="E106" s="17">
        <f t="shared" si="2"/>
        <v>4.75</v>
      </c>
      <c r="F106" s="18">
        <v>6.8</v>
      </c>
      <c r="G106" s="18">
        <v>4.7</v>
      </c>
      <c r="H106" s="18">
        <v>5.5</v>
      </c>
      <c r="I106" s="18">
        <v>5.8</v>
      </c>
      <c r="J106" s="18">
        <v>0.4</v>
      </c>
      <c r="K106" s="18">
        <v>-0.3</v>
      </c>
      <c r="L106" s="18">
        <v>-0.1</v>
      </c>
      <c r="M106" s="18">
        <v>-0.1</v>
      </c>
      <c r="N106" s="18">
        <v>4.9000000000000004</v>
      </c>
      <c r="O106" s="18">
        <v>6.6</v>
      </c>
      <c r="P106" s="18">
        <v>5.2</v>
      </c>
      <c r="Q106" s="18">
        <v>5.3</v>
      </c>
      <c r="R106" s="18">
        <v>-0.5</v>
      </c>
      <c r="S106" s="18">
        <v>0.1</v>
      </c>
      <c r="T106" s="18">
        <v>-0.3</v>
      </c>
      <c r="U106" s="18">
        <v>0.3</v>
      </c>
      <c r="V106" s="18">
        <v>7.6</v>
      </c>
      <c r="X106" s="6">
        <v>-0.23892719663415901</v>
      </c>
      <c r="Y106" s="6">
        <v>-0.261476563151809</v>
      </c>
      <c r="AI106" s="22"/>
      <c r="AJ106" s="23"/>
      <c r="AK106" s="23"/>
      <c r="AL106" s="23"/>
      <c r="AM106" s="22"/>
      <c r="AN106" s="22"/>
      <c r="AO106" s="22"/>
    </row>
    <row r="107" spans="1:41" x14ac:dyDescent="0.25">
      <c r="A107" s="3">
        <v>42076</v>
      </c>
      <c r="B107" s="3">
        <f t="shared" si="3"/>
        <v>92</v>
      </c>
      <c r="C107" s="17">
        <v>0.125</v>
      </c>
      <c r="D107" s="17">
        <v>4.75</v>
      </c>
      <c r="E107" s="17">
        <f t="shared" si="2"/>
        <v>4.875</v>
      </c>
      <c r="F107" s="18">
        <v>3.1</v>
      </c>
      <c r="G107" s="18">
        <v>5.4</v>
      </c>
      <c r="H107" s="18">
        <v>5.4</v>
      </c>
      <c r="I107" s="18">
        <v>5.9</v>
      </c>
      <c r="J107" s="18">
        <v>-1.6</v>
      </c>
      <c r="K107" s="18">
        <v>-0.1</v>
      </c>
      <c r="L107" s="18">
        <v>-0.4</v>
      </c>
      <c r="M107" s="18">
        <v>-0.4</v>
      </c>
      <c r="N107" s="18">
        <v>5.5</v>
      </c>
      <c r="O107" s="18">
        <v>5.2</v>
      </c>
      <c r="P107" s="18">
        <v>5.3</v>
      </c>
      <c r="Q107" s="18">
        <v>5</v>
      </c>
      <c r="R107" s="18">
        <v>-1.1000000000000001</v>
      </c>
      <c r="S107" s="18">
        <v>0</v>
      </c>
      <c r="T107" s="18">
        <v>0</v>
      </c>
      <c r="U107" s="18">
        <v>-0.3</v>
      </c>
      <c r="V107" s="18">
        <v>7.3</v>
      </c>
      <c r="X107" s="6">
        <v>0.13886769376552099</v>
      </c>
      <c r="Y107" s="6">
        <v>0.12958118205617</v>
      </c>
      <c r="AI107" s="22"/>
      <c r="AJ107" s="23"/>
      <c r="AK107" s="23"/>
      <c r="AL107" s="23"/>
      <c r="AM107" s="22"/>
      <c r="AN107" s="22"/>
      <c r="AO107" s="22"/>
    </row>
    <row r="108" spans="1:41" x14ac:dyDescent="0.25">
      <c r="A108" s="3">
        <v>51876</v>
      </c>
      <c r="B108" s="3">
        <f t="shared" si="3"/>
        <v>93</v>
      </c>
      <c r="C108" s="17">
        <v>0.25</v>
      </c>
      <c r="D108" s="17">
        <v>5.125</v>
      </c>
      <c r="E108" s="17">
        <f t="shared" si="2"/>
        <v>5.375</v>
      </c>
      <c r="F108" s="18">
        <v>3.7</v>
      </c>
      <c r="G108" s="18">
        <v>5.3</v>
      </c>
      <c r="H108" s="18">
        <v>5.9</v>
      </c>
      <c r="I108" s="18">
        <v>5.9</v>
      </c>
      <c r="J108" s="18">
        <v>0.6</v>
      </c>
      <c r="K108" s="18">
        <v>-0.1</v>
      </c>
      <c r="L108" s="18">
        <v>0.5</v>
      </c>
      <c r="M108" s="18">
        <v>0</v>
      </c>
      <c r="N108" s="18">
        <v>7.5</v>
      </c>
      <c r="O108" s="18">
        <v>6.7</v>
      </c>
      <c r="P108" s="18">
        <v>5.5</v>
      </c>
      <c r="Q108" s="18">
        <v>5.2</v>
      </c>
      <c r="R108" s="18">
        <v>2</v>
      </c>
      <c r="S108" s="18">
        <v>1.5</v>
      </c>
      <c r="T108" s="18">
        <v>0.2</v>
      </c>
      <c r="U108" s="18">
        <v>0.2</v>
      </c>
      <c r="V108" s="18">
        <v>7.4</v>
      </c>
      <c r="X108" s="6">
        <v>-0.29763866700511299</v>
      </c>
      <c r="Y108" s="6">
        <v>-0.27018966437248898</v>
      </c>
      <c r="AI108" s="22"/>
      <c r="AJ108" s="23"/>
      <c r="AK108" s="23"/>
      <c r="AL108" s="23"/>
      <c r="AM108" s="22"/>
      <c r="AN108" s="22"/>
      <c r="AO108" s="22"/>
    </row>
    <row r="109" spans="1:41" x14ac:dyDescent="0.25">
      <c r="A109" s="3">
        <v>62276</v>
      </c>
      <c r="B109" s="3">
        <f t="shared" si="3"/>
        <v>94</v>
      </c>
      <c r="C109" s="17">
        <v>0</v>
      </c>
      <c r="D109" s="17">
        <v>5.5</v>
      </c>
      <c r="E109" s="17">
        <f t="shared" si="2"/>
        <v>5.5</v>
      </c>
      <c r="F109" s="18">
        <v>3.5</v>
      </c>
      <c r="G109" s="18">
        <v>4.8</v>
      </c>
      <c r="H109" s="18">
        <v>5.7</v>
      </c>
      <c r="I109" s="18">
        <v>6.3</v>
      </c>
      <c r="J109" s="18">
        <v>-0.2</v>
      </c>
      <c r="K109" s="18">
        <v>-0.5</v>
      </c>
      <c r="L109" s="18">
        <v>-0.2</v>
      </c>
      <c r="M109" s="18">
        <v>0.4</v>
      </c>
      <c r="N109" s="18">
        <v>8.5</v>
      </c>
      <c r="O109" s="18">
        <v>5.7</v>
      </c>
      <c r="P109" s="18">
        <v>5.3</v>
      </c>
      <c r="Q109" s="18">
        <v>5</v>
      </c>
      <c r="R109" s="18">
        <v>1</v>
      </c>
      <c r="S109" s="18">
        <v>-1</v>
      </c>
      <c r="T109" s="18">
        <v>-0.2</v>
      </c>
      <c r="U109" s="18">
        <v>-0.2</v>
      </c>
      <c r="V109" s="18">
        <v>7.3</v>
      </c>
      <c r="X109" s="6">
        <v>-3.75133643131738E-2</v>
      </c>
      <c r="Y109" s="6">
        <v>-3.0221196686353001E-2</v>
      </c>
      <c r="AI109" s="22"/>
      <c r="AJ109" s="23"/>
      <c r="AK109" s="23"/>
      <c r="AL109" s="23"/>
      <c r="AM109" s="22"/>
      <c r="AN109" s="22"/>
      <c r="AO109" s="22"/>
    </row>
    <row r="110" spans="1:41" x14ac:dyDescent="0.25">
      <c r="A110" s="3">
        <v>72076</v>
      </c>
      <c r="B110" s="3">
        <f t="shared" si="3"/>
        <v>95</v>
      </c>
      <c r="C110" s="17">
        <v>0</v>
      </c>
      <c r="D110" s="17">
        <v>5.25</v>
      </c>
      <c r="E110" s="17">
        <f t="shared" si="2"/>
        <v>5.25</v>
      </c>
      <c r="F110" s="18">
        <v>5</v>
      </c>
      <c r="G110" s="18">
        <v>5.3</v>
      </c>
      <c r="H110" s="18">
        <v>6</v>
      </c>
      <c r="I110" s="18">
        <v>5.4</v>
      </c>
      <c r="J110" s="18">
        <v>0.2</v>
      </c>
      <c r="K110" s="18">
        <v>-0.4</v>
      </c>
      <c r="L110" s="18">
        <v>-0.3</v>
      </c>
      <c r="M110" s="18">
        <v>-0.2</v>
      </c>
      <c r="N110" s="18">
        <v>5</v>
      </c>
      <c r="O110" s="18">
        <v>5.4</v>
      </c>
      <c r="P110" s="18">
        <v>5.2</v>
      </c>
      <c r="Q110" s="18">
        <v>5.0999999999999996</v>
      </c>
      <c r="R110" s="18">
        <v>-0.7</v>
      </c>
      <c r="S110" s="18">
        <v>0.1</v>
      </c>
      <c r="T110" s="18">
        <v>0.2</v>
      </c>
      <c r="U110" s="18">
        <v>0.1</v>
      </c>
      <c r="V110" s="18">
        <v>7.3</v>
      </c>
      <c r="X110" s="6">
        <v>-0.139103031513308</v>
      </c>
      <c r="Y110" s="6">
        <v>-0.138846282105655</v>
      </c>
      <c r="AI110" s="22"/>
      <c r="AJ110" s="23"/>
      <c r="AK110" s="23"/>
      <c r="AL110" s="23"/>
      <c r="AM110" s="22"/>
      <c r="AN110" s="22"/>
      <c r="AO110" s="22"/>
    </row>
    <row r="111" spans="1:41" x14ac:dyDescent="0.25">
      <c r="A111" s="3">
        <v>81776</v>
      </c>
      <c r="B111" s="3">
        <f t="shared" si="3"/>
        <v>96</v>
      </c>
      <c r="C111" s="17">
        <v>0</v>
      </c>
      <c r="D111" s="17">
        <v>5.25</v>
      </c>
      <c r="E111" s="17">
        <f t="shared" si="2"/>
        <v>5.25</v>
      </c>
      <c r="F111" s="18">
        <v>4.7</v>
      </c>
      <c r="G111" s="18">
        <v>5.5</v>
      </c>
      <c r="H111" s="18">
        <v>6</v>
      </c>
      <c r="I111" s="18">
        <v>5.6</v>
      </c>
      <c r="J111" s="18">
        <v>-0.3</v>
      </c>
      <c r="K111" s="18">
        <v>0.2</v>
      </c>
      <c r="L111" s="18">
        <v>0</v>
      </c>
      <c r="M111" s="18">
        <v>0.2</v>
      </c>
      <c r="N111" s="18">
        <v>4.4000000000000004</v>
      </c>
      <c r="O111" s="18">
        <v>5.3</v>
      </c>
      <c r="P111" s="18">
        <v>5.4</v>
      </c>
      <c r="Q111" s="18">
        <v>5</v>
      </c>
      <c r="R111" s="18">
        <v>-0.6</v>
      </c>
      <c r="S111" s="18">
        <v>-0.1</v>
      </c>
      <c r="T111" s="18">
        <v>0.2</v>
      </c>
      <c r="U111" s="18">
        <v>-0.1</v>
      </c>
      <c r="V111" s="18">
        <v>7.6</v>
      </c>
      <c r="X111" s="6">
        <v>-4.3825117649997303E-2</v>
      </c>
      <c r="Y111" s="6">
        <v>-5.2407515829417897E-2</v>
      </c>
      <c r="AI111" s="22"/>
      <c r="AJ111" s="23"/>
      <c r="AK111" s="23"/>
      <c r="AL111" s="23"/>
      <c r="AM111" s="22"/>
      <c r="AN111" s="22"/>
      <c r="AO111" s="22"/>
    </row>
    <row r="112" spans="1:41" x14ac:dyDescent="0.25">
      <c r="A112" s="3">
        <v>92176</v>
      </c>
      <c r="B112" s="3">
        <f t="shared" si="3"/>
        <v>97</v>
      </c>
      <c r="C112" s="17">
        <v>0</v>
      </c>
      <c r="D112" s="17">
        <v>5.25</v>
      </c>
      <c r="E112" s="17">
        <f t="shared" si="2"/>
        <v>5.25</v>
      </c>
      <c r="F112" s="18">
        <v>5.0999999999999996</v>
      </c>
      <c r="G112" s="18">
        <v>5.0999999999999996</v>
      </c>
      <c r="H112" s="18">
        <v>6.2</v>
      </c>
      <c r="I112" s="18">
        <v>5.6</v>
      </c>
      <c r="J112" s="18">
        <v>0.4</v>
      </c>
      <c r="K112" s="18">
        <v>-0.4</v>
      </c>
      <c r="L112" s="18">
        <v>0.2</v>
      </c>
      <c r="M112" s="18">
        <v>0</v>
      </c>
      <c r="N112" s="18">
        <v>4.3</v>
      </c>
      <c r="O112" s="18">
        <v>4</v>
      </c>
      <c r="P112" s="18">
        <v>5.7</v>
      </c>
      <c r="Q112" s="18">
        <v>5.4</v>
      </c>
      <c r="R112" s="18">
        <v>-0.1</v>
      </c>
      <c r="S112" s="18">
        <v>-1.3</v>
      </c>
      <c r="T112" s="18">
        <v>0.3</v>
      </c>
      <c r="U112" s="18">
        <v>0.4</v>
      </c>
      <c r="V112" s="18">
        <v>7.8</v>
      </c>
      <c r="X112" s="6">
        <v>1.8862083085572499E-2</v>
      </c>
      <c r="Y112" s="6">
        <v>-6.8541069903740801E-3</v>
      </c>
      <c r="AI112" s="22"/>
      <c r="AJ112" s="23"/>
      <c r="AK112" s="23"/>
      <c r="AL112" s="23"/>
      <c r="AM112" s="22"/>
      <c r="AN112" s="22"/>
      <c r="AO112" s="22"/>
    </row>
    <row r="113" spans="1:41" x14ac:dyDescent="0.25">
      <c r="A113" s="3">
        <v>101976</v>
      </c>
      <c r="B113" s="3">
        <f t="shared" si="3"/>
        <v>98</v>
      </c>
      <c r="C113" s="17">
        <v>-0.125</v>
      </c>
      <c r="D113" s="17">
        <v>5</v>
      </c>
      <c r="E113" s="17">
        <f t="shared" si="2"/>
        <v>4.875</v>
      </c>
      <c r="F113" s="18">
        <v>5.0999999999999996</v>
      </c>
      <c r="G113" s="18">
        <v>6.2</v>
      </c>
      <c r="H113" s="18">
        <v>5.7</v>
      </c>
      <c r="I113" s="18">
        <v>4.7</v>
      </c>
      <c r="J113" s="18">
        <v>0</v>
      </c>
      <c r="K113" s="18">
        <v>0</v>
      </c>
      <c r="L113" s="18">
        <v>0.1</v>
      </c>
      <c r="M113" s="18">
        <v>-0.3</v>
      </c>
      <c r="N113" s="18">
        <v>3.3</v>
      </c>
      <c r="O113" s="18">
        <v>5.0999999999999996</v>
      </c>
      <c r="P113" s="18">
        <v>5</v>
      </c>
      <c r="Q113" s="18">
        <v>4.8</v>
      </c>
      <c r="R113" s="18">
        <v>-0.7</v>
      </c>
      <c r="S113" s="18">
        <v>-0.6</v>
      </c>
      <c r="T113" s="18">
        <v>-0.4</v>
      </c>
      <c r="U113" s="18">
        <v>-0.4</v>
      </c>
      <c r="V113" s="18">
        <v>7.5</v>
      </c>
      <c r="X113" s="6">
        <v>-4.13941004035044E-2</v>
      </c>
      <c r="Y113" s="6">
        <v>-7.8599232906756494E-2</v>
      </c>
      <c r="AI113" s="22"/>
      <c r="AJ113" s="23"/>
      <c r="AK113" s="23"/>
      <c r="AL113" s="23"/>
      <c r="AM113" s="22"/>
      <c r="AN113" s="22"/>
      <c r="AO113" s="22"/>
    </row>
    <row r="114" spans="1:41" x14ac:dyDescent="0.25">
      <c r="A114" s="3">
        <v>111676</v>
      </c>
      <c r="B114" s="3">
        <f t="shared" si="3"/>
        <v>99</v>
      </c>
      <c r="C114" s="17">
        <v>-0.25</v>
      </c>
      <c r="D114" s="17">
        <v>5</v>
      </c>
      <c r="E114" s="17">
        <f t="shared" si="2"/>
        <v>4.75</v>
      </c>
      <c r="F114" s="18">
        <v>4.4000000000000004</v>
      </c>
      <c r="G114" s="18">
        <v>6.1</v>
      </c>
      <c r="H114" s="18">
        <v>6.2</v>
      </c>
      <c r="I114" s="18">
        <v>5</v>
      </c>
      <c r="J114" s="18">
        <v>-0.7</v>
      </c>
      <c r="K114" s="18">
        <v>-0.1</v>
      </c>
      <c r="L114" s="18">
        <v>0.5</v>
      </c>
      <c r="M114" s="18">
        <v>0.3</v>
      </c>
      <c r="N114" s="18">
        <v>4</v>
      </c>
      <c r="O114" s="18">
        <v>3.3</v>
      </c>
      <c r="P114" s="18">
        <v>4.4000000000000004</v>
      </c>
      <c r="Q114" s="18">
        <v>4.4000000000000004</v>
      </c>
      <c r="R114" s="18">
        <v>0.7</v>
      </c>
      <c r="S114" s="18">
        <v>-1.8</v>
      </c>
      <c r="T114" s="18">
        <v>-0.6</v>
      </c>
      <c r="U114" s="18">
        <v>-0.4</v>
      </c>
      <c r="V114" s="18">
        <v>7.7</v>
      </c>
      <c r="X114" s="6">
        <v>3.0113032562468701E-2</v>
      </c>
      <c r="Y114" s="6">
        <v>-1.7583812334820401E-4</v>
      </c>
      <c r="AI114" s="22"/>
      <c r="AJ114" s="23"/>
      <c r="AK114" s="23"/>
      <c r="AL114" s="23"/>
      <c r="AM114" s="22"/>
      <c r="AN114" s="22"/>
      <c r="AO114" s="22"/>
    </row>
    <row r="115" spans="1:41" x14ac:dyDescent="0.25">
      <c r="A115" s="3">
        <v>122176</v>
      </c>
      <c r="B115" s="3">
        <f t="shared" si="3"/>
        <v>100</v>
      </c>
      <c r="C115" s="17">
        <v>-6.25E-2</v>
      </c>
      <c r="D115" s="17">
        <v>4.6875</v>
      </c>
      <c r="E115" s="17">
        <f t="shared" si="2"/>
        <v>4.625</v>
      </c>
      <c r="F115" s="18">
        <v>4.2</v>
      </c>
      <c r="G115" s="18">
        <v>5.9</v>
      </c>
      <c r="H115" s="18">
        <v>6.2</v>
      </c>
      <c r="I115" s="18">
        <v>5.0999999999999996</v>
      </c>
      <c r="J115" s="18">
        <v>-0.2</v>
      </c>
      <c r="K115" s="18">
        <v>-0.2</v>
      </c>
      <c r="L115" s="18">
        <v>0</v>
      </c>
      <c r="M115" s="18">
        <v>0.1</v>
      </c>
      <c r="N115" s="18">
        <v>3.8</v>
      </c>
      <c r="O115" s="18">
        <v>3.5</v>
      </c>
      <c r="P115" s="18">
        <v>4.8</v>
      </c>
      <c r="Q115" s="18">
        <v>5.0999999999999996</v>
      </c>
      <c r="R115" s="18">
        <v>-0.2</v>
      </c>
      <c r="S115" s="18">
        <v>0.2</v>
      </c>
      <c r="T115" s="18">
        <v>0.4</v>
      </c>
      <c r="U115" s="18">
        <v>0.7</v>
      </c>
      <c r="V115" s="18">
        <v>8</v>
      </c>
      <c r="X115" s="6">
        <v>-0.13077522941499101</v>
      </c>
      <c r="Y115" s="6">
        <v>-0.115101947331742</v>
      </c>
      <c r="AI115" s="22"/>
      <c r="AJ115" s="23"/>
      <c r="AK115" s="23"/>
      <c r="AL115" s="23"/>
      <c r="AM115" s="22"/>
      <c r="AN115" s="22"/>
      <c r="AO115" s="22"/>
    </row>
    <row r="116" spans="1:41" x14ac:dyDescent="0.25">
      <c r="A116" s="3">
        <v>11877</v>
      </c>
      <c r="B116" s="3">
        <f t="shared" si="3"/>
        <v>101</v>
      </c>
      <c r="C116" s="17">
        <v>6.25E-2</v>
      </c>
      <c r="D116" s="17">
        <v>4.625</v>
      </c>
      <c r="E116" s="17">
        <f t="shared" si="2"/>
        <v>4.6875</v>
      </c>
      <c r="F116" s="18">
        <v>5.8</v>
      </c>
      <c r="G116" s="18">
        <v>5.8</v>
      </c>
      <c r="H116" s="18">
        <v>5</v>
      </c>
      <c r="I116" s="18">
        <v>5.4</v>
      </c>
      <c r="J116" s="18">
        <v>-0.1</v>
      </c>
      <c r="K116" s="18">
        <v>-0.4</v>
      </c>
      <c r="L116" s="18">
        <v>-0.1</v>
      </c>
      <c r="M116" s="18">
        <v>-0.2</v>
      </c>
      <c r="N116" s="18">
        <v>2.8</v>
      </c>
      <c r="O116" s="18">
        <v>5</v>
      </c>
      <c r="P116" s="18">
        <v>6.5</v>
      </c>
      <c r="Q116" s="18">
        <v>6.1</v>
      </c>
      <c r="R116" s="18">
        <v>-0.7</v>
      </c>
      <c r="S116" s="18">
        <v>0.2</v>
      </c>
      <c r="T116" s="18">
        <v>1.4</v>
      </c>
      <c r="U116" s="18">
        <v>0.2</v>
      </c>
      <c r="V116" s="18">
        <v>7.9</v>
      </c>
      <c r="X116" s="6">
        <v>-9.6514114708747697E-2</v>
      </c>
      <c r="Y116" s="6">
        <v>-0.127072745290531</v>
      </c>
      <c r="AI116" s="22"/>
      <c r="AJ116" s="23"/>
      <c r="AK116" s="23"/>
      <c r="AL116" s="23"/>
      <c r="AM116" s="22"/>
      <c r="AN116" s="22"/>
      <c r="AO116" s="22"/>
    </row>
    <row r="117" spans="1:41" x14ac:dyDescent="0.25">
      <c r="A117" s="3">
        <v>21577</v>
      </c>
      <c r="B117" s="3">
        <f t="shared" si="3"/>
        <v>102</v>
      </c>
      <c r="C117" s="17">
        <v>0</v>
      </c>
      <c r="D117" s="17">
        <v>4.6875</v>
      </c>
      <c r="E117" s="17">
        <f t="shared" si="2"/>
        <v>4.6875</v>
      </c>
      <c r="F117" s="18">
        <v>6.2</v>
      </c>
      <c r="G117" s="18">
        <v>5.2</v>
      </c>
      <c r="H117" s="18">
        <v>5.8</v>
      </c>
      <c r="I117" s="18">
        <v>5.5</v>
      </c>
      <c r="J117" s="18">
        <v>0.4</v>
      </c>
      <c r="K117" s="18">
        <v>-0.6</v>
      </c>
      <c r="L117" s="18">
        <v>0.8</v>
      </c>
      <c r="M117" s="18">
        <v>0.1</v>
      </c>
      <c r="N117" s="18">
        <v>3</v>
      </c>
      <c r="O117" s="18">
        <v>3.8</v>
      </c>
      <c r="P117" s="18">
        <v>7.8</v>
      </c>
      <c r="Q117" s="18">
        <v>6</v>
      </c>
      <c r="R117" s="18">
        <v>0.2</v>
      </c>
      <c r="S117" s="18">
        <v>-1.2</v>
      </c>
      <c r="T117" s="18">
        <v>1.3</v>
      </c>
      <c r="U117" s="18">
        <v>-0.1</v>
      </c>
      <c r="V117" s="18">
        <v>7.7</v>
      </c>
      <c r="X117" s="6">
        <v>-8.4712719999508704E-2</v>
      </c>
      <c r="Y117" s="6">
        <v>-0.15030621741518799</v>
      </c>
      <c r="AI117" s="22"/>
      <c r="AJ117" s="23"/>
      <c r="AK117" s="23"/>
      <c r="AL117" s="23"/>
      <c r="AM117" s="22"/>
      <c r="AN117" s="22"/>
      <c r="AO117" s="22"/>
    </row>
    <row r="118" spans="1:41" x14ac:dyDescent="0.25">
      <c r="A118" s="3">
        <v>31577</v>
      </c>
      <c r="B118" s="3">
        <f t="shared" si="3"/>
        <v>103</v>
      </c>
      <c r="C118" s="17">
        <v>0</v>
      </c>
      <c r="D118" s="17">
        <v>4.6875</v>
      </c>
      <c r="E118" s="17">
        <f t="shared" si="2"/>
        <v>4.6875</v>
      </c>
      <c r="F118" s="18">
        <v>5.7</v>
      </c>
      <c r="G118" s="18">
        <v>5.9</v>
      </c>
      <c r="H118" s="18">
        <v>5.8</v>
      </c>
      <c r="I118" s="18">
        <v>5.6</v>
      </c>
      <c r="J118" s="18">
        <v>-0.5</v>
      </c>
      <c r="K118" s="18">
        <v>0.7</v>
      </c>
      <c r="L118" s="18">
        <v>0</v>
      </c>
      <c r="M118" s="18">
        <v>0.1</v>
      </c>
      <c r="N118" s="18">
        <v>2.4</v>
      </c>
      <c r="O118" s="18">
        <v>4.5</v>
      </c>
      <c r="P118" s="18">
        <v>7.9</v>
      </c>
      <c r="Q118" s="18">
        <v>6.3</v>
      </c>
      <c r="R118" s="18">
        <v>-0.6</v>
      </c>
      <c r="S118" s="18">
        <v>0.7</v>
      </c>
      <c r="T118" s="18">
        <v>0.1</v>
      </c>
      <c r="U118" s="18">
        <v>0.3</v>
      </c>
      <c r="V118" s="18">
        <v>7.4</v>
      </c>
      <c r="X118" s="6">
        <v>-0.228217993617819</v>
      </c>
      <c r="Y118" s="6">
        <v>-0.253901959023908</v>
      </c>
      <c r="AI118" s="22"/>
      <c r="AJ118" s="23"/>
      <c r="AK118" s="23"/>
      <c r="AL118" s="23"/>
      <c r="AM118" s="22"/>
      <c r="AN118" s="22"/>
      <c r="AO118" s="22"/>
    </row>
    <row r="119" spans="1:41" x14ac:dyDescent="0.25">
      <c r="A119" s="3">
        <v>41977</v>
      </c>
      <c r="B119" s="3">
        <f t="shared" si="3"/>
        <v>104</v>
      </c>
      <c r="C119" s="17">
        <v>0.125</v>
      </c>
      <c r="D119" s="17">
        <v>4.6875</v>
      </c>
      <c r="E119" s="17">
        <f t="shared" si="2"/>
        <v>4.8125</v>
      </c>
      <c r="F119" s="18">
        <v>6.3</v>
      </c>
      <c r="G119" s="18">
        <v>6.1</v>
      </c>
      <c r="H119" s="18">
        <v>5.7</v>
      </c>
      <c r="I119" s="18">
        <v>6.6</v>
      </c>
      <c r="J119" s="18">
        <v>0.4</v>
      </c>
      <c r="K119" s="18">
        <v>0.3</v>
      </c>
      <c r="L119" s="18">
        <v>0.1</v>
      </c>
      <c r="M119" s="18">
        <v>0.1</v>
      </c>
      <c r="N119" s="18">
        <v>4.8</v>
      </c>
      <c r="O119" s="18">
        <v>7.2</v>
      </c>
      <c r="P119" s="18">
        <v>6.4</v>
      </c>
      <c r="Q119" s="18">
        <v>5.9</v>
      </c>
      <c r="R119" s="18">
        <v>0.3</v>
      </c>
      <c r="S119" s="18">
        <v>-0.7</v>
      </c>
      <c r="T119" s="18">
        <v>0.1</v>
      </c>
      <c r="U119" s="18">
        <v>-0.2</v>
      </c>
      <c r="V119" s="18">
        <v>7.1</v>
      </c>
      <c r="X119" s="6">
        <v>-4.8979031407330599E-2</v>
      </c>
      <c r="Y119" s="6">
        <v>-9.3288541689562604E-2</v>
      </c>
      <c r="AI119" s="22"/>
      <c r="AJ119" s="23"/>
      <c r="AK119" s="23"/>
      <c r="AL119" s="23"/>
      <c r="AM119" s="22"/>
      <c r="AN119" s="22"/>
      <c r="AO119" s="22"/>
    </row>
    <row r="120" spans="1:41" x14ac:dyDescent="0.25">
      <c r="A120" s="3">
        <v>51777</v>
      </c>
      <c r="B120" s="3">
        <f t="shared" si="3"/>
        <v>105</v>
      </c>
      <c r="C120" s="17">
        <v>0.125</v>
      </c>
      <c r="D120" s="17">
        <v>5.25</v>
      </c>
      <c r="E120" s="17">
        <f t="shared" si="2"/>
        <v>5.375</v>
      </c>
      <c r="F120" s="18">
        <v>5.8</v>
      </c>
      <c r="G120" s="18">
        <v>6.5</v>
      </c>
      <c r="H120" s="18">
        <v>5.9</v>
      </c>
      <c r="I120" s="18">
        <v>6.3</v>
      </c>
      <c r="J120" s="18">
        <v>-0.5</v>
      </c>
      <c r="K120" s="18">
        <v>0.4</v>
      </c>
      <c r="L120" s="18">
        <v>0.2</v>
      </c>
      <c r="M120" s="18">
        <v>-0.3</v>
      </c>
      <c r="N120" s="18">
        <v>5.2</v>
      </c>
      <c r="O120" s="18">
        <v>7</v>
      </c>
      <c r="P120" s="18">
        <v>5.6</v>
      </c>
      <c r="Q120" s="18">
        <v>6.1</v>
      </c>
      <c r="R120" s="18">
        <v>0.4</v>
      </c>
      <c r="S120" s="18">
        <v>-0.2</v>
      </c>
      <c r="T120" s="18">
        <v>-0.8</v>
      </c>
      <c r="U120" s="18">
        <v>0.2</v>
      </c>
      <c r="V120" s="18">
        <v>6.9</v>
      </c>
      <c r="X120" s="6">
        <v>-5.0660541892069803E-2</v>
      </c>
      <c r="Y120" s="6">
        <v>-9.2914348756829496E-2</v>
      </c>
      <c r="AI120" s="22"/>
      <c r="AJ120" s="23"/>
      <c r="AK120" s="23"/>
      <c r="AL120" s="23"/>
      <c r="AM120" s="22"/>
      <c r="AN120" s="22"/>
      <c r="AO120" s="22"/>
    </row>
    <row r="121" spans="1:41" x14ac:dyDescent="0.25">
      <c r="A121" s="3">
        <v>62177</v>
      </c>
      <c r="B121" s="3">
        <f t="shared" si="3"/>
        <v>106</v>
      </c>
      <c r="C121" s="17">
        <v>0</v>
      </c>
      <c r="D121" s="17">
        <v>5.375</v>
      </c>
      <c r="E121" s="17">
        <f t="shared" si="2"/>
        <v>5.375</v>
      </c>
      <c r="F121" s="18">
        <v>5.5</v>
      </c>
      <c r="G121" s="18">
        <v>7.2</v>
      </c>
      <c r="H121" s="18">
        <v>6.4</v>
      </c>
      <c r="I121" s="18">
        <v>6.5</v>
      </c>
      <c r="J121" s="18">
        <v>-0.3</v>
      </c>
      <c r="K121" s="18">
        <v>0.7</v>
      </c>
      <c r="L121" s="18">
        <v>0.5</v>
      </c>
      <c r="M121" s="18">
        <v>0.2</v>
      </c>
      <c r="N121" s="18">
        <v>6.4</v>
      </c>
      <c r="O121" s="18">
        <v>6.6</v>
      </c>
      <c r="P121" s="18">
        <v>5.6</v>
      </c>
      <c r="Q121" s="18">
        <v>5.5</v>
      </c>
      <c r="R121" s="18">
        <v>1.2</v>
      </c>
      <c r="S121" s="18">
        <v>-0.4</v>
      </c>
      <c r="T121" s="18">
        <v>0</v>
      </c>
      <c r="U121" s="18">
        <v>-0.6</v>
      </c>
      <c r="V121" s="18">
        <v>6.9</v>
      </c>
      <c r="X121" s="6">
        <v>-0.14558370433965301</v>
      </c>
      <c r="Y121" s="6">
        <v>-0.17873009427269401</v>
      </c>
      <c r="AI121" s="22"/>
      <c r="AJ121" s="23"/>
      <c r="AK121" s="23"/>
      <c r="AL121" s="23"/>
      <c r="AM121" s="22"/>
      <c r="AN121" s="22"/>
      <c r="AO121" s="22"/>
    </row>
    <row r="122" spans="1:41" x14ac:dyDescent="0.25">
      <c r="A122" s="3">
        <v>71977</v>
      </c>
      <c r="B122" s="3">
        <f t="shared" si="3"/>
        <v>107</v>
      </c>
      <c r="C122" s="17">
        <v>0</v>
      </c>
      <c r="D122" s="17">
        <v>5.375</v>
      </c>
      <c r="E122" s="17">
        <f t="shared" si="2"/>
        <v>5.375</v>
      </c>
      <c r="F122" s="18">
        <v>7.5</v>
      </c>
      <c r="G122" s="18">
        <v>6.4</v>
      </c>
      <c r="H122" s="18">
        <v>6.7</v>
      </c>
      <c r="I122" s="18">
        <v>6.1</v>
      </c>
      <c r="J122" s="18">
        <v>0.3</v>
      </c>
      <c r="K122" s="18">
        <v>0</v>
      </c>
      <c r="L122" s="18">
        <v>0.2</v>
      </c>
      <c r="M122" s="18">
        <v>0</v>
      </c>
      <c r="N122" s="18">
        <v>6.7</v>
      </c>
      <c r="O122" s="18">
        <v>5.5</v>
      </c>
      <c r="P122" s="18">
        <v>5.6</v>
      </c>
      <c r="Q122" s="18">
        <v>5.4</v>
      </c>
      <c r="R122" s="18">
        <v>0.1</v>
      </c>
      <c r="S122" s="18">
        <v>-0.1</v>
      </c>
      <c r="T122" s="18">
        <v>0.1</v>
      </c>
      <c r="U122" s="18">
        <v>-0.1</v>
      </c>
      <c r="V122" s="18">
        <v>6.9</v>
      </c>
      <c r="X122" s="6">
        <v>-0.23964891952083001</v>
      </c>
      <c r="Y122" s="6">
        <v>-0.27144133073742699</v>
      </c>
      <c r="AI122" s="22"/>
      <c r="AJ122" s="23"/>
      <c r="AK122" s="23"/>
      <c r="AL122" s="23"/>
      <c r="AM122" s="22"/>
      <c r="AN122" s="22"/>
      <c r="AO122" s="22"/>
    </row>
    <row r="123" spans="1:41" x14ac:dyDescent="0.25">
      <c r="A123" s="3">
        <v>81677</v>
      </c>
      <c r="B123" s="3">
        <f t="shared" si="3"/>
        <v>108</v>
      </c>
      <c r="C123" s="17">
        <v>0.125</v>
      </c>
      <c r="D123" s="17">
        <v>5.875</v>
      </c>
      <c r="E123" s="17">
        <f t="shared" si="2"/>
        <v>6</v>
      </c>
      <c r="F123" s="18">
        <v>6.6</v>
      </c>
      <c r="G123" s="18">
        <v>6.4</v>
      </c>
      <c r="H123" s="18">
        <v>6.5</v>
      </c>
      <c r="I123" s="18">
        <v>6</v>
      </c>
      <c r="J123" s="18">
        <v>-0.9</v>
      </c>
      <c r="K123" s="18">
        <v>0</v>
      </c>
      <c r="L123" s="18">
        <v>-0.2</v>
      </c>
      <c r="M123" s="18">
        <v>-0.1</v>
      </c>
      <c r="N123" s="18">
        <v>6.4</v>
      </c>
      <c r="O123" s="18">
        <v>5.3</v>
      </c>
      <c r="P123" s="18">
        <v>5.6</v>
      </c>
      <c r="Q123" s="18">
        <v>5.4</v>
      </c>
      <c r="R123" s="18">
        <v>-0.3</v>
      </c>
      <c r="S123" s="18">
        <v>-0.2</v>
      </c>
      <c r="T123" s="18">
        <v>0</v>
      </c>
      <c r="U123" s="18">
        <v>0</v>
      </c>
      <c r="V123" s="18">
        <v>6.8</v>
      </c>
      <c r="X123" s="6">
        <v>3.0461662118259999E-2</v>
      </c>
      <c r="Y123" s="6">
        <v>-1.81982834681099E-3</v>
      </c>
      <c r="AI123" s="22"/>
      <c r="AJ123" s="23"/>
      <c r="AK123" s="23"/>
      <c r="AL123" s="23"/>
      <c r="AM123" s="22"/>
      <c r="AN123" s="22"/>
      <c r="AO123" s="22"/>
    </row>
    <row r="124" spans="1:41" x14ac:dyDescent="0.25">
      <c r="A124" s="3">
        <v>92077</v>
      </c>
      <c r="B124" s="3">
        <f t="shared" si="3"/>
        <v>109</v>
      </c>
      <c r="C124" s="17">
        <v>0.125</v>
      </c>
      <c r="D124" s="17">
        <v>6.125</v>
      </c>
      <c r="E124" s="17">
        <f t="shared" si="2"/>
        <v>6.25</v>
      </c>
      <c r="F124" s="18">
        <v>7.1</v>
      </c>
      <c r="G124" s="18">
        <v>5.6</v>
      </c>
      <c r="H124" s="18">
        <v>6.5</v>
      </c>
      <c r="I124" s="18">
        <v>6.3</v>
      </c>
      <c r="J124" s="18">
        <v>0.5</v>
      </c>
      <c r="K124" s="18">
        <v>-0.8</v>
      </c>
      <c r="L124" s="18">
        <v>0</v>
      </c>
      <c r="M124" s="18">
        <v>0.3</v>
      </c>
      <c r="N124" s="18">
        <v>6.1</v>
      </c>
      <c r="O124" s="18">
        <v>4.4000000000000004</v>
      </c>
      <c r="P124" s="18">
        <v>5.0999999999999996</v>
      </c>
      <c r="Q124" s="18">
        <v>5</v>
      </c>
      <c r="R124" s="18">
        <v>-0.3</v>
      </c>
      <c r="S124" s="18">
        <v>-0.9</v>
      </c>
      <c r="T124" s="18">
        <v>-0.5</v>
      </c>
      <c r="U124" s="18">
        <v>-0.4</v>
      </c>
      <c r="V124" s="18">
        <v>7.1</v>
      </c>
      <c r="X124" s="6">
        <v>7.3246685129726902E-2</v>
      </c>
      <c r="Y124" s="6">
        <v>5.1543749116314701E-2</v>
      </c>
      <c r="AI124" s="22"/>
      <c r="AJ124" s="23"/>
      <c r="AK124" s="23"/>
      <c r="AL124" s="23"/>
      <c r="AM124" s="22"/>
      <c r="AN124" s="22"/>
      <c r="AO124" s="22"/>
    </row>
    <row r="125" spans="1:41" x14ac:dyDescent="0.25">
      <c r="A125" s="3">
        <v>101877</v>
      </c>
      <c r="B125" s="3">
        <f t="shared" si="3"/>
        <v>110</v>
      </c>
      <c r="C125" s="17">
        <v>0</v>
      </c>
      <c r="D125" s="17">
        <v>6.5</v>
      </c>
      <c r="E125" s="17">
        <f t="shared" si="2"/>
        <v>6.5</v>
      </c>
      <c r="F125" s="18">
        <v>5.2</v>
      </c>
      <c r="G125" s="18">
        <v>6.8</v>
      </c>
      <c r="H125" s="18">
        <v>6.3</v>
      </c>
      <c r="I125" s="18">
        <v>6.2</v>
      </c>
      <c r="J125" s="18">
        <v>-0.4</v>
      </c>
      <c r="K125" s="18">
        <v>0.3</v>
      </c>
      <c r="L125" s="18">
        <v>0</v>
      </c>
      <c r="M125" s="18">
        <v>0.4</v>
      </c>
      <c r="N125" s="18">
        <v>3.8</v>
      </c>
      <c r="O125" s="18">
        <v>5.2</v>
      </c>
      <c r="P125" s="18">
        <v>4.8</v>
      </c>
      <c r="Q125" s="18">
        <v>4.7</v>
      </c>
      <c r="R125" s="18">
        <v>-0.6</v>
      </c>
      <c r="S125" s="18">
        <v>0.1</v>
      </c>
      <c r="T125" s="18">
        <v>-0.2</v>
      </c>
      <c r="U125" s="18">
        <v>-0.1</v>
      </c>
      <c r="V125" s="18">
        <v>6.9</v>
      </c>
      <c r="X125" s="6">
        <v>-2.5861244019241499E-2</v>
      </c>
      <c r="Y125" s="6">
        <v>-3.6438085819916401E-2</v>
      </c>
      <c r="AI125" s="22"/>
      <c r="AJ125" s="23"/>
      <c r="AK125" s="23"/>
      <c r="AL125" s="23"/>
      <c r="AM125" s="22"/>
      <c r="AN125" s="22"/>
      <c r="AO125" s="22"/>
    </row>
    <row r="126" spans="1:41" x14ac:dyDescent="0.25">
      <c r="A126" s="3">
        <v>111577</v>
      </c>
      <c r="B126" s="3">
        <f t="shared" si="3"/>
        <v>111</v>
      </c>
      <c r="C126" s="17">
        <v>0</v>
      </c>
      <c r="D126" s="17">
        <v>6.5</v>
      </c>
      <c r="E126" s="17">
        <f t="shared" si="2"/>
        <v>6.5</v>
      </c>
      <c r="F126" s="18">
        <v>5.0999999999999996</v>
      </c>
      <c r="G126" s="18">
        <v>6.8</v>
      </c>
      <c r="H126" s="18">
        <v>6.4</v>
      </c>
      <c r="I126" s="18">
        <v>6.1</v>
      </c>
      <c r="J126" s="18">
        <v>-0.1</v>
      </c>
      <c r="K126" s="18">
        <v>0</v>
      </c>
      <c r="L126" s="18">
        <v>0.1</v>
      </c>
      <c r="M126" s="18">
        <v>-0.1</v>
      </c>
      <c r="N126" s="18">
        <v>3.8</v>
      </c>
      <c r="O126" s="18">
        <v>5</v>
      </c>
      <c r="P126" s="18">
        <v>4.7</v>
      </c>
      <c r="Q126" s="18">
        <v>4.5</v>
      </c>
      <c r="R126" s="18">
        <v>0</v>
      </c>
      <c r="S126" s="18">
        <v>-0.2</v>
      </c>
      <c r="T126" s="18">
        <v>-0.1</v>
      </c>
      <c r="U126" s="18">
        <v>-0.2</v>
      </c>
      <c r="V126" s="18">
        <v>6.9</v>
      </c>
      <c r="X126" s="6">
        <v>-4.8292817432218201E-2</v>
      </c>
      <c r="Y126" s="6">
        <v>-6.8724748065324207E-2</v>
      </c>
      <c r="AI126" s="22"/>
      <c r="AJ126" s="23"/>
      <c r="AK126" s="23"/>
      <c r="AL126" s="23"/>
      <c r="AM126" s="22"/>
      <c r="AN126" s="22"/>
      <c r="AO126" s="22"/>
    </row>
    <row r="127" spans="1:41" x14ac:dyDescent="0.25">
      <c r="A127" s="3">
        <v>122077</v>
      </c>
      <c r="B127" s="3">
        <f t="shared" si="3"/>
        <v>112</v>
      </c>
      <c r="C127" s="17">
        <v>0</v>
      </c>
      <c r="D127" s="17">
        <v>6.5</v>
      </c>
      <c r="E127" s="17">
        <f t="shared" si="2"/>
        <v>6.5</v>
      </c>
      <c r="F127" s="18">
        <v>5</v>
      </c>
      <c r="G127" s="18">
        <v>6.9</v>
      </c>
      <c r="H127" s="18">
        <v>6.3</v>
      </c>
      <c r="I127" s="18">
        <v>6.4</v>
      </c>
      <c r="J127" s="18">
        <v>-0.1</v>
      </c>
      <c r="K127" s="18">
        <v>0.1</v>
      </c>
      <c r="L127" s="18">
        <v>-0.1</v>
      </c>
      <c r="M127" s="18">
        <v>0.3</v>
      </c>
      <c r="N127" s="18">
        <v>4.7</v>
      </c>
      <c r="O127" s="18">
        <v>5.0999999999999996</v>
      </c>
      <c r="P127" s="18">
        <v>4.5999999999999996</v>
      </c>
      <c r="Q127" s="18">
        <v>4.4000000000000004</v>
      </c>
      <c r="R127" s="18">
        <v>0.9</v>
      </c>
      <c r="S127" s="18">
        <v>0.1</v>
      </c>
      <c r="T127" s="18">
        <v>-0.1</v>
      </c>
      <c r="U127" s="18">
        <v>-0.1</v>
      </c>
      <c r="V127" s="18">
        <v>6.9</v>
      </c>
      <c r="X127" s="6">
        <v>-0.12181897096696701</v>
      </c>
      <c r="Y127" s="6">
        <v>-0.11843911516218</v>
      </c>
      <c r="AI127" s="22"/>
      <c r="AJ127" s="23"/>
      <c r="AK127" s="23"/>
      <c r="AL127" s="23"/>
      <c r="AM127" s="22"/>
      <c r="AN127" s="22"/>
      <c r="AO127" s="22"/>
    </row>
    <row r="128" spans="1:41" x14ac:dyDescent="0.25">
      <c r="A128" s="3">
        <v>11778</v>
      </c>
      <c r="B128" s="3">
        <f t="shared" si="3"/>
        <v>113</v>
      </c>
      <c r="C128" s="17">
        <v>0</v>
      </c>
      <c r="D128" s="17">
        <v>6.75</v>
      </c>
      <c r="E128" s="17">
        <f t="shared" si="2"/>
        <v>6.75</v>
      </c>
      <c r="F128" s="18">
        <v>6.7</v>
      </c>
      <c r="G128" s="18">
        <v>6.8</v>
      </c>
      <c r="H128" s="18">
        <v>6.2</v>
      </c>
      <c r="I128" s="18">
        <v>6.2</v>
      </c>
      <c r="J128" s="18">
        <v>-0.2</v>
      </c>
      <c r="K128" s="18">
        <v>0.5</v>
      </c>
      <c r="L128" s="18">
        <v>-0.2</v>
      </c>
      <c r="M128" s="18">
        <v>0.2</v>
      </c>
      <c r="N128" s="18">
        <v>4.5</v>
      </c>
      <c r="O128" s="18">
        <v>5.4</v>
      </c>
      <c r="P128" s="18">
        <v>4.5</v>
      </c>
      <c r="Q128" s="18">
        <v>4.4000000000000004</v>
      </c>
      <c r="R128" s="18">
        <v>-0.6</v>
      </c>
      <c r="S128" s="18">
        <v>0.8</v>
      </c>
      <c r="T128" s="18">
        <v>0.1</v>
      </c>
      <c r="U128" s="18">
        <v>0.3</v>
      </c>
      <c r="V128" s="18">
        <v>6.5</v>
      </c>
      <c r="X128" s="6">
        <v>-0.20546058771442799</v>
      </c>
      <c r="Y128" s="6">
        <v>-0.21608825130950801</v>
      </c>
      <c r="AI128" s="22"/>
      <c r="AJ128" s="23"/>
      <c r="AK128" s="23"/>
      <c r="AL128" s="23"/>
      <c r="AM128" s="22"/>
      <c r="AN128" s="22"/>
      <c r="AO128" s="22"/>
    </row>
    <row r="129" spans="1:41" x14ac:dyDescent="0.25">
      <c r="A129" s="3">
        <v>22878</v>
      </c>
      <c r="B129" s="3">
        <f t="shared" si="3"/>
        <v>114</v>
      </c>
      <c r="C129" s="17">
        <v>0</v>
      </c>
      <c r="D129" s="17">
        <v>6.75</v>
      </c>
      <c r="E129" s="17">
        <f t="shared" si="2"/>
        <v>6.75</v>
      </c>
      <c r="F129" s="18">
        <v>6.1</v>
      </c>
      <c r="G129" s="18">
        <v>7.1</v>
      </c>
      <c r="H129" s="18">
        <v>6.1</v>
      </c>
      <c r="I129" s="18">
        <v>5.9</v>
      </c>
      <c r="J129" s="18">
        <v>-0.6</v>
      </c>
      <c r="K129" s="18">
        <v>0.3</v>
      </c>
      <c r="L129" s="18">
        <v>-0.1</v>
      </c>
      <c r="M129" s="18">
        <v>-0.3</v>
      </c>
      <c r="N129" s="18">
        <v>4</v>
      </c>
      <c r="O129" s="18">
        <v>4.4000000000000004</v>
      </c>
      <c r="P129" s="18">
        <v>4.5999999999999996</v>
      </c>
      <c r="Q129" s="18">
        <v>4.2</v>
      </c>
      <c r="R129" s="18">
        <v>-0.5</v>
      </c>
      <c r="S129" s="18">
        <v>-1</v>
      </c>
      <c r="T129" s="18">
        <v>0.1</v>
      </c>
      <c r="U129" s="18">
        <v>-0.2</v>
      </c>
      <c r="V129" s="18">
        <v>6.3</v>
      </c>
      <c r="X129" s="6">
        <v>0.10601691834520301</v>
      </c>
      <c r="Y129" s="6">
        <v>5.29469496371575E-2</v>
      </c>
      <c r="AI129" s="22"/>
      <c r="AJ129" s="23"/>
      <c r="AK129" s="23"/>
      <c r="AL129" s="23"/>
      <c r="AM129" s="22"/>
      <c r="AN129" s="22"/>
      <c r="AO129" s="22"/>
    </row>
    <row r="130" spans="1:41" x14ac:dyDescent="0.25">
      <c r="A130" s="3">
        <v>32178</v>
      </c>
      <c r="B130" s="3">
        <f t="shared" si="3"/>
        <v>115</v>
      </c>
      <c r="C130" s="17">
        <v>0</v>
      </c>
      <c r="D130" s="17">
        <v>6.75</v>
      </c>
      <c r="E130" s="17">
        <f t="shared" si="2"/>
        <v>6.75</v>
      </c>
      <c r="F130" s="18">
        <v>6.1</v>
      </c>
      <c r="G130" s="18">
        <v>7.5</v>
      </c>
      <c r="H130" s="18">
        <v>6.3</v>
      </c>
      <c r="I130" s="18">
        <v>5.9</v>
      </c>
      <c r="J130" s="18">
        <v>0</v>
      </c>
      <c r="K130" s="18">
        <v>0.4</v>
      </c>
      <c r="L130" s="18">
        <v>0.2</v>
      </c>
      <c r="M130" s="18">
        <v>0</v>
      </c>
      <c r="N130" s="18">
        <v>4</v>
      </c>
      <c r="O130" s="18">
        <v>3.4</v>
      </c>
      <c r="P130" s="18">
        <v>5</v>
      </c>
      <c r="Q130" s="18">
        <v>4.5</v>
      </c>
      <c r="R130" s="18">
        <v>0</v>
      </c>
      <c r="S130" s="18">
        <v>-1</v>
      </c>
      <c r="T130" s="18">
        <v>0.4</v>
      </c>
      <c r="U130" s="18">
        <v>0.3</v>
      </c>
      <c r="V130" s="18">
        <v>6.2</v>
      </c>
      <c r="X130" s="6">
        <v>4.2212118642424398E-2</v>
      </c>
      <c r="Y130" s="6">
        <v>-4.6528628740538603E-3</v>
      </c>
      <c r="AI130" s="22"/>
      <c r="AJ130" s="23"/>
      <c r="AK130" s="23"/>
      <c r="AL130" s="23"/>
      <c r="AM130" s="22"/>
      <c r="AN130" s="22"/>
      <c r="AO130" s="22"/>
    </row>
    <row r="131" spans="1:41" x14ac:dyDescent="0.25">
      <c r="A131" s="3">
        <v>41878</v>
      </c>
      <c r="B131" s="3">
        <f t="shared" si="3"/>
        <v>116</v>
      </c>
      <c r="C131" s="17">
        <v>0.25</v>
      </c>
      <c r="D131" s="17">
        <v>6.75</v>
      </c>
      <c r="E131" s="17">
        <f t="shared" si="2"/>
        <v>7</v>
      </c>
      <c r="F131" s="18">
        <v>7.2</v>
      </c>
      <c r="G131" s="18">
        <v>7.4</v>
      </c>
      <c r="H131" s="18">
        <v>6.7</v>
      </c>
      <c r="I131" s="18">
        <v>7.1</v>
      </c>
      <c r="J131" s="18">
        <v>-0.3</v>
      </c>
      <c r="K131" s="18">
        <v>1.1000000000000001</v>
      </c>
      <c r="L131" s="18">
        <v>0.8</v>
      </c>
      <c r="M131" s="18">
        <v>0.4</v>
      </c>
      <c r="N131" s="18">
        <v>1.4</v>
      </c>
      <c r="O131" s="18">
        <v>6.7</v>
      </c>
      <c r="P131" s="18">
        <v>4.4000000000000004</v>
      </c>
      <c r="Q131" s="18">
        <v>4.5999999999999996</v>
      </c>
      <c r="R131" s="18">
        <v>-2</v>
      </c>
      <c r="S131" s="18">
        <v>1.7</v>
      </c>
      <c r="T131" s="18">
        <v>-0.1</v>
      </c>
      <c r="U131" s="18">
        <v>-0.2</v>
      </c>
      <c r="V131" s="18">
        <v>6</v>
      </c>
      <c r="X131" s="6">
        <v>-6.8913774326083893E-2</v>
      </c>
      <c r="Y131" s="6">
        <v>-9.9146861395045999E-2</v>
      </c>
      <c r="AI131" s="22"/>
      <c r="AJ131" s="23"/>
      <c r="AK131" s="23"/>
      <c r="AL131" s="23"/>
      <c r="AM131" s="22"/>
      <c r="AN131" s="22"/>
      <c r="AO131" s="22"/>
    </row>
    <row r="132" spans="1:41" x14ac:dyDescent="0.25">
      <c r="A132" s="3">
        <v>51678</v>
      </c>
      <c r="B132" s="3">
        <f t="shared" si="3"/>
        <v>117</v>
      </c>
      <c r="C132" s="17">
        <v>0.1875</v>
      </c>
      <c r="D132" s="17">
        <v>7.3125</v>
      </c>
      <c r="E132" s="17">
        <f t="shared" si="2"/>
        <v>7.5</v>
      </c>
      <c r="F132" s="18">
        <v>7.1</v>
      </c>
      <c r="G132" s="18">
        <v>7.7</v>
      </c>
      <c r="H132" s="18">
        <v>6.9</v>
      </c>
      <c r="I132" s="18">
        <v>7.2</v>
      </c>
      <c r="J132" s="18">
        <v>-0.1</v>
      </c>
      <c r="K132" s="18">
        <v>0.3</v>
      </c>
      <c r="L132" s="18">
        <v>0.2</v>
      </c>
      <c r="M132" s="18">
        <v>0.1</v>
      </c>
      <c r="N132" s="18">
        <v>-0.6</v>
      </c>
      <c r="O132" s="18">
        <v>9</v>
      </c>
      <c r="P132" s="18">
        <v>4.4000000000000004</v>
      </c>
      <c r="Q132" s="18">
        <v>4.5999999999999996</v>
      </c>
      <c r="R132" s="18">
        <v>-2</v>
      </c>
      <c r="S132" s="18">
        <v>2.2999999999999998</v>
      </c>
      <c r="T132" s="18">
        <v>0</v>
      </c>
      <c r="U132" s="18">
        <v>0</v>
      </c>
      <c r="V132" s="18">
        <v>5.9</v>
      </c>
      <c r="X132" s="6">
        <v>-0.21594559558141099</v>
      </c>
      <c r="Y132" s="6">
        <v>-0.23678895054659799</v>
      </c>
      <c r="AI132" s="22"/>
      <c r="AJ132" s="23"/>
      <c r="AK132" s="23"/>
      <c r="AL132" s="23"/>
      <c r="AM132" s="22"/>
      <c r="AN132" s="22"/>
      <c r="AO132" s="22"/>
    </row>
    <row r="133" spans="1:41" x14ac:dyDescent="0.25">
      <c r="A133" s="3">
        <v>62078</v>
      </c>
      <c r="B133" s="3">
        <f t="shared" si="3"/>
        <v>118</v>
      </c>
      <c r="C133" s="17">
        <v>0.25</v>
      </c>
      <c r="D133" s="17">
        <v>7.5</v>
      </c>
      <c r="E133" s="17">
        <f t="shared" si="2"/>
        <v>7.75</v>
      </c>
      <c r="F133" s="18">
        <v>7.1</v>
      </c>
      <c r="G133" s="18">
        <v>8.6</v>
      </c>
      <c r="H133" s="18">
        <v>6.9</v>
      </c>
      <c r="I133" s="18">
        <v>7.3</v>
      </c>
      <c r="J133" s="18">
        <v>0</v>
      </c>
      <c r="K133" s="18">
        <v>0.9</v>
      </c>
      <c r="L133" s="18">
        <v>0</v>
      </c>
      <c r="M133" s="18">
        <v>0.1</v>
      </c>
      <c r="N133" s="18">
        <v>-0.4</v>
      </c>
      <c r="O133" s="18">
        <v>8.8000000000000007</v>
      </c>
      <c r="P133" s="18">
        <v>3.7</v>
      </c>
      <c r="Q133" s="18">
        <v>3.2</v>
      </c>
      <c r="R133" s="18">
        <v>0.2</v>
      </c>
      <c r="S133" s="18">
        <v>-0.2</v>
      </c>
      <c r="T133" s="18">
        <v>-0.7</v>
      </c>
      <c r="U133" s="18">
        <v>-1.4</v>
      </c>
      <c r="V133" s="18">
        <v>6.1</v>
      </c>
      <c r="X133" s="6">
        <v>0.24337867672996499</v>
      </c>
      <c r="Y133" s="6">
        <v>0.19166484612642101</v>
      </c>
      <c r="AI133" s="22"/>
      <c r="AJ133" s="23"/>
      <c r="AK133" s="23"/>
      <c r="AL133" s="23"/>
      <c r="AM133" s="22"/>
      <c r="AN133" s="22"/>
      <c r="AO133" s="22"/>
    </row>
    <row r="134" spans="1:41" x14ac:dyDescent="0.25">
      <c r="A134" s="3">
        <v>71878</v>
      </c>
      <c r="B134" s="3">
        <f t="shared" si="3"/>
        <v>119</v>
      </c>
      <c r="C134" s="17">
        <v>0.125</v>
      </c>
      <c r="D134" s="17">
        <v>7.75</v>
      </c>
      <c r="E134" s="17">
        <f t="shared" si="2"/>
        <v>7.875</v>
      </c>
      <c r="F134" s="18">
        <v>9.1999999999999993</v>
      </c>
      <c r="G134" s="18">
        <v>6.8</v>
      </c>
      <c r="H134" s="18">
        <v>7.2</v>
      </c>
      <c r="I134" s="18">
        <v>7.2</v>
      </c>
      <c r="J134" s="18">
        <v>0.6</v>
      </c>
      <c r="K134" s="18">
        <v>-0.1</v>
      </c>
      <c r="L134" s="18">
        <v>-0.1</v>
      </c>
      <c r="M134" s="18">
        <v>0</v>
      </c>
      <c r="N134" s="18">
        <v>8.8000000000000007</v>
      </c>
      <c r="O134" s="18">
        <v>3.5</v>
      </c>
      <c r="P134" s="18">
        <v>3.4</v>
      </c>
      <c r="Q134" s="18">
        <v>4.2</v>
      </c>
      <c r="R134" s="18">
        <v>0</v>
      </c>
      <c r="S134" s="18">
        <v>-0.2</v>
      </c>
      <c r="T134" s="18">
        <v>0.2</v>
      </c>
      <c r="U134" s="18">
        <v>-0.3</v>
      </c>
      <c r="V134" s="18">
        <v>5.8</v>
      </c>
      <c r="X134" s="6">
        <v>-0.14244288527156199</v>
      </c>
      <c r="Y134" s="6">
        <v>-0.15353847460674599</v>
      </c>
      <c r="AI134" s="22"/>
      <c r="AJ134" s="23"/>
      <c r="AK134" s="23"/>
      <c r="AL134" s="23"/>
      <c r="AM134" s="22"/>
      <c r="AN134" s="22"/>
      <c r="AO134" s="22"/>
    </row>
    <row r="135" spans="1:41" x14ac:dyDescent="0.25">
      <c r="A135" s="3">
        <v>81578</v>
      </c>
      <c r="B135" s="3">
        <f t="shared" si="3"/>
        <v>120</v>
      </c>
      <c r="C135" s="17">
        <v>0.125</v>
      </c>
      <c r="D135" s="17">
        <v>7.875</v>
      </c>
      <c r="E135" s="17">
        <f t="shared" si="2"/>
        <v>8</v>
      </c>
      <c r="F135" s="18">
        <v>10</v>
      </c>
      <c r="G135" s="18">
        <v>7.4</v>
      </c>
      <c r="H135" s="18">
        <v>7.4</v>
      </c>
      <c r="I135" s="18">
        <v>7.6</v>
      </c>
      <c r="J135" s="18">
        <v>0.8</v>
      </c>
      <c r="K135" s="18">
        <v>0.6</v>
      </c>
      <c r="L135" s="18">
        <v>0.2</v>
      </c>
      <c r="M135" s="18">
        <v>0.4</v>
      </c>
      <c r="N135" s="18">
        <v>7.4</v>
      </c>
      <c r="O135" s="18">
        <v>3.3</v>
      </c>
      <c r="P135" s="18">
        <v>3.4</v>
      </c>
      <c r="Q135" s="18">
        <v>4.2</v>
      </c>
      <c r="R135" s="18">
        <v>-1.4</v>
      </c>
      <c r="S135" s="18">
        <v>-0.2</v>
      </c>
      <c r="T135" s="18">
        <v>0</v>
      </c>
      <c r="U135" s="18">
        <v>0</v>
      </c>
      <c r="V135" s="18">
        <v>6</v>
      </c>
      <c r="X135" s="6">
        <v>-6.3760798385085402E-2</v>
      </c>
      <c r="Y135" s="6">
        <v>-9.3725490089500305E-2</v>
      </c>
      <c r="AI135" s="22"/>
      <c r="AJ135" s="23"/>
      <c r="AK135" s="23"/>
      <c r="AL135" s="23"/>
      <c r="AM135" s="22"/>
      <c r="AN135" s="22"/>
      <c r="AO135" s="22"/>
    </row>
    <row r="136" spans="1:41" x14ac:dyDescent="0.25">
      <c r="A136" s="3">
        <v>91978</v>
      </c>
      <c r="B136" s="3">
        <f t="shared" si="3"/>
        <v>121</v>
      </c>
      <c r="C136" s="17">
        <v>0.125</v>
      </c>
      <c r="D136" s="17">
        <v>8.375</v>
      </c>
      <c r="E136" s="17">
        <f t="shared" si="2"/>
        <v>8.5</v>
      </c>
      <c r="F136" s="18">
        <v>10.7</v>
      </c>
      <c r="G136" s="18">
        <v>7</v>
      </c>
      <c r="H136" s="18">
        <v>7.2</v>
      </c>
      <c r="I136" s="18">
        <v>7.7</v>
      </c>
      <c r="J136" s="18">
        <v>0.7</v>
      </c>
      <c r="K136" s="18">
        <v>-0.4</v>
      </c>
      <c r="L136" s="18">
        <v>-0.2</v>
      </c>
      <c r="M136" s="18">
        <v>0.1</v>
      </c>
      <c r="N136" s="18">
        <v>8</v>
      </c>
      <c r="O136" s="18">
        <v>2.9</v>
      </c>
      <c r="P136" s="18">
        <v>3.3</v>
      </c>
      <c r="Q136" s="18">
        <v>4.2</v>
      </c>
      <c r="R136" s="18">
        <v>0.6</v>
      </c>
      <c r="S136" s="18">
        <v>-0.4</v>
      </c>
      <c r="T136" s="18">
        <v>-0.1</v>
      </c>
      <c r="U136" s="18">
        <v>0</v>
      </c>
      <c r="V136" s="18">
        <v>6</v>
      </c>
      <c r="X136" s="6">
        <v>-0.1555835881056</v>
      </c>
      <c r="Y136" s="6">
        <v>-0.17579941359582099</v>
      </c>
      <c r="AI136" s="22"/>
      <c r="AJ136" s="23"/>
      <c r="AK136" s="23"/>
      <c r="AL136" s="23"/>
      <c r="AM136" s="22"/>
      <c r="AN136" s="22"/>
      <c r="AO136" s="22"/>
    </row>
    <row r="137" spans="1:41" x14ac:dyDescent="0.25">
      <c r="A137" s="3">
        <v>101778</v>
      </c>
      <c r="B137" s="3">
        <f t="shared" si="3"/>
        <v>122</v>
      </c>
      <c r="C137" s="17">
        <v>0.25</v>
      </c>
      <c r="D137" s="17">
        <v>8.75</v>
      </c>
      <c r="E137" s="17">
        <f t="shared" si="2"/>
        <v>9</v>
      </c>
      <c r="F137" s="18">
        <v>7.3</v>
      </c>
      <c r="G137" s="18">
        <v>7.4</v>
      </c>
      <c r="H137" s="18">
        <v>7.4</v>
      </c>
      <c r="I137" s="18">
        <v>6.9</v>
      </c>
      <c r="J137" s="18">
        <v>0.3</v>
      </c>
      <c r="K137" s="18">
        <v>0.2</v>
      </c>
      <c r="L137" s="18">
        <v>-0.3</v>
      </c>
      <c r="M137" s="18">
        <v>0.1</v>
      </c>
      <c r="N137" s="18">
        <v>3.1</v>
      </c>
      <c r="O137" s="18">
        <v>3.3</v>
      </c>
      <c r="P137" s="18">
        <v>4.0999999999999996</v>
      </c>
      <c r="Q137" s="18">
        <v>3.3</v>
      </c>
      <c r="R137" s="18">
        <v>0.2</v>
      </c>
      <c r="S137" s="18">
        <v>0</v>
      </c>
      <c r="T137" s="18">
        <v>-0.1</v>
      </c>
      <c r="U137" s="18">
        <v>-0.2</v>
      </c>
      <c r="V137" s="18">
        <v>5.9</v>
      </c>
      <c r="X137" s="6">
        <v>0.133367116588156</v>
      </c>
      <c r="Y137" s="6">
        <v>0.12520746813231501</v>
      </c>
      <c r="AI137" s="22"/>
      <c r="AJ137" s="23"/>
      <c r="AK137" s="23"/>
      <c r="AL137" s="23"/>
      <c r="AM137" s="22"/>
      <c r="AN137" s="22"/>
      <c r="AO137" s="22"/>
    </row>
    <row r="138" spans="1:41" x14ac:dyDescent="0.25">
      <c r="A138" s="3">
        <v>112178</v>
      </c>
      <c r="B138" s="3">
        <f t="shared" si="3"/>
        <v>123</v>
      </c>
      <c r="C138" s="17">
        <v>0.1875</v>
      </c>
      <c r="D138" s="17">
        <v>9.6875</v>
      </c>
      <c r="E138" s="17">
        <f t="shared" si="2"/>
        <v>9.875</v>
      </c>
      <c r="F138" s="18">
        <v>7</v>
      </c>
      <c r="G138" s="18">
        <v>7.6</v>
      </c>
      <c r="H138" s="18">
        <v>7.6</v>
      </c>
      <c r="I138" s="18">
        <v>7</v>
      </c>
      <c r="J138" s="18">
        <v>-0.3</v>
      </c>
      <c r="K138" s="18">
        <v>0.2</v>
      </c>
      <c r="L138" s="18">
        <v>0.2</v>
      </c>
      <c r="M138" s="18">
        <v>0.1</v>
      </c>
      <c r="N138" s="18">
        <v>3.4</v>
      </c>
      <c r="O138" s="18">
        <v>3.3</v>
      </c>
      <c r="P138" s="18">
        <v>3.4</v>
      </c>
      <c r="Q138" s="18">
        <v>2.2999999999999998</v>
      </c>
      <c r="R138" s="18">
        <v>0.3</v>
      </c>
      <c r="S138" s="18">
        <v>0</v>
      </c>
      <c r="T138" s="18">
        <v>-0.7</v>
      </c>
      <c r="U138" s="18">
        <v>-1</v>
      </c>
      <c r="V138" s="18">
        <v>5.9</v>
      </c>
      <c r="X138" s="6">
        <v>0.16827009753805899</v>
      </c>
      <c r="Y138" s="6">
        <v>0.14241194076225999</v>
      </c>
      <c r="AI138" s="22"/>
      <c r="AJ138" s="23"/>
      <c r="AK138" s="23"/>
      <c r="AL138" s="23"/>
      <c r="AM138" s="22"/>
      <c r="AN138" s="22"/>
      <c r="AO138" s="22"/>
    </row>
    <row r="139" spans="1:41" x14ac:dyDescent="0.25">
      <c r="A139" s="3">
        <v>121978</v>
      </c>
      <c r="B139" s="3">
        <f t="shared" si="3"/>
        <v>124</v>
      </c>
      <c r="C139" s="17">
        <v>0.1875</v>
      </c>
      <c r="D139" s="17">
        <v>9.875</v>
      </c>
      <c r="E139" s="17">
        <f t="shared" si="2"/>
        <v>10.0625</v>
      </c>
      <c r="F139" s="18">
        <v>7.1</v>
      </c>
      <c r="G139" s="18">
        <v>8.1</v>
      </c>
      <c r="H139" s="18">
        <v>8.1</v>
      </c>
      <c r="I139" s="18">
        <v>7.2</v>
      </c>
      <c r="J139" s="18">
        <v>0.1</v>
      </c>
      <c r="K139" s="18">
        <v>0.5</v>
      </c>
      <c r="L139" s="18">
        <v>0.5</v>
      </c>
      <c r="M139" s="18">
        <v>0.2</v>
      </c>
      <c r="N139" s="18">
        <v>3.4</v>
      </c>
      <c r="O139" s="18">
        <v>4.4000000000000004</v>
      </c>
      <c r="P139" s="18">
        <v>3.7</v>
      </c>
      <c r="Q139" s="18">
        <v>2</v>
      </c>
      <c r="R139" s="18">
        <v>0</v>
      </c>
      <c r="S139" s="18">
        <v>1.1000000000000001</v>
      </c>
      <c r="T139" s="18">
        <v>0.3</v>
      </c>
      <c r="U139" s="18">
        <v>-0.3</v>
      </c>
      <c r="V139" s="18">
        <v>5.8</v>
      </c>
      <c r="X139" s="6">
        <v>-4.2498837955482101E-2</v>
      </c>
      <c r="Y139" s="6">
        <v>-6.8857670868193693E-2</v>
      </c>
      <c r="AI139" s="22"/>
      <c r="AJ139" s="23"/>
      <c r="AK139" s="23"/>
      <c r="AL139" s="23"/>
      <c r="AM139" s="22"/>
      <c r="AN139" s="22"/>
      <c r="AO139" s="22"/>
    </row>
    <row r="140" spans="1:41" x14ac:dyDescent="0.25">
      <c r="A140" s="3">
        <v>20679</v>
      </c>
      <c r="B140" s="3">
        <f t="shared" si="3"/>
        <v>125</v>
      </c>
      <c r="C140" s="17">
        <v>0</v>
      </c>
      <c r="D140" s="17">
        <v>10.0625</v>
      </c>
      <c r="E140" s="17">
        <f t="shared" si="2"/>
        <v>10.0625</v>
      </c>
      <c r="F140" s="18">
        <v>8.1</v>
      </c>
      <c r="G140" s="18">
        <v>8.9</v>
      </c>
      <c r="H140" s="18">
        <v>7.7</v>
      </c>
      <c r="I140" s="18">
        <v>6.8</v>
      </c>
      <c r="J140" s="18">
        <v>0</v>
      </c>
      <c r="K140" s="18">
        <v>0.8</v>
      </c>
      <c r="L140" s="18">
        <v>0.5</v>
      </c>
      <c r="M140" s="18">
        <v>-0.2</v>
      </c>
      <c r="N140" s="18">
        <v>6.1</v>
      </c>
      <c r="O140" s="18">
        <v>4</v>
      </c>
      <c r="P140" s="18">
        <v>2</v>
      </c>
      <c r="Q140" s="18">
        <v>1.3</v>
      </c>
      <c r="R140" s="18">
        <v>1.7</v>
      </c>
      <c r="S140" s="18">
        <v>0.3</v>
      </c>
      <c r="T140" s="18">
        <v>0</v>
      </c>
      <c r="U140" s="18">
        <v>-0.2</v>
      </c>
      <c r="V140" s="18">
        <v>5.8</v>
      </c>
      <c r="X140" s="6">
        <v>-0.151838458991047</v>
      </c>
      <c r="Y140" s="6">
        <v>-0.19720102702296</v>
      </c>
      <c r="AI140" s="22"/>
      <c r="AJ140" s="23"/>
      <c r="AK140" s="23"/>
      <c r="AL140" s="23"/>
      <c r="AM140" s="22"/>
      <c r="AN140" s="22"/>
      <c r="AO140" s="22"/>
    </row>
    <row r="141" spans="1:41" x14ac:dyDescent="0.25">
      <c r="A141" s="3">
        <v>32079</v>
      </c>
      <c r="B141" s="3">
        <f t="shared" si="3"/>
        <v>126</v>
      </c>
      <c r="C141" s="17">
        <v>0</v>
      </c>
      <c r="D141" s="17">
        <v>10.0625</v>
      </c>
      <c r="E141" s="17">
        <f t="shared" si="2"/>
        <v>10.0625</v>
      </c>
      <c r="F141" s="18">
        <v>8.1</v>
      </c>
      <c r="G141" s="18">
        <v>8.9</v>
      </c>
      <c r="H141" s="18">
        <v>8.3000000000000007</v>
      </c>
      <c r="I141" s="18">
        <v>7.1</v>
      </c>
      <c r="J141" s="18">
        <v>0</v>
      </c>
      <c r="K141" s="18">
        <v>0</v>
      </c>
      <c r="L141" s="18">
        <v>0.6</v>
      </c>
      <c r="M141" s="18">
        <v>0.3</v>
      </c>
      <c r="N141" s="18">
        <v>6.4</v>
      </c>
      <c r="O141" s="18">
        <v>3</v>
      </c>
      <c r="P141" s="18">
        <v>1.9</v>
      </c>
      <c r="Q141" s="18">
        <v>1</v>
      </c>
      <c r="R141" s="18">
        <v>0.3</v>
      </c>
      <c r="S141" s="18">
        <v>-1</v>
      </c>
      <c r="T141" s="18">
        <v>-0.1</v>
      </c>
      <c r="U141" s="18">
        <v>-0.3</v>
      </c>
      <c r="V141" s="18">
        <v>5.7</v>
      </c>
      <c r="X141" s="6">
        <v>0.132936284938734</v>
      </c>
      <c r="Y141" s="6">
        <v>7.1891346022195102E-2</v>
      </c>
      <c r="AI141" s="22"/>
      <c r="AJ141" s="23"/>
      <c r="AK141" s="23"/>
      <c r="AL141" s="23"/>
      <c r="AM141" s="22"/>
      <c r="AN141" s="22"/>
      <c r="AO141" s="22"/>
    </row>
    <row r="142" spans="1:41" x14ac:dyDescent="0.25">
      <c r="A142" s="3">
        <v>41779</v>
      </c>
      <c r="B142" s="3">
        <f t="shared" si="3"/>
        <v>127</v>
      </c>
      <c r="C142" s="17">
        <v>0</v>
      </c>
      <c r="D142" s="17">
        <v>10.0625</v>
      </c>
      <c r="E142" s="17">
        <f t="shared" si="2"/>
        <v>10.0625</v>
      </c>
      <c r="F142" s="18">
        <v>9.4</v>
      </c>
      <c r="G142" s="18">
        <v>8.8000000000000007</v>
      </c>
      <c r="H142" s="18">
        <v>7.6</v>
      </c>
      <c r="I142" s="18">
        <v>8.6</v>
      </c>
      <c r="J142" s="18">
        <v>0.5</v>
      </c>
      <c r="K142" s="18">
        <v>0.5</v>
      </c>
      <c r="L142" s="18">
        <v>0.5</v>
      </c>
      <c r="M142" s="18">
        <v>0.6</v>
      </c>
      <c r="N142" s="18">
        <v>1.3</v>
      </c>
      <c r="O142" s="18">
        <v>2.4</v>
      </c>
      <c r="P142" s="18">
        <v>1</v>
      </c>
      <c r="Q142" s="18">
        <v>1.1000000000000001</v>
      </c>
      <c r="R142" s="18">
        <v>-1.7</v>
      </c>
      <c r="S142" s="18">
        <v>0.5</v>
      </c>
      <c r="T142" s="18">
        <v>0</v>
      </c>
      <c r="U142" s="18">
        <v>0.1</v>
      </c>
      <c r="V142" s="18">
        <v>5.9</v>
      </c>
      <c r="X142" s="6">
        <v>-6.4314582715607096E-2</v>
      </c>
      <c r="Y142" s="6">
        <v>-9.8781404836931402E-2</v>
      </c>
      <c r="AI142" s="22"/>
      <c r="AJ142" s="23"/>
      <c r="AK142" s="23"/>
      <c r="AL142" s="23"/>
      <c r="AM142" s="22"/>
      <c r="AN142" s="22"/>
      <c r="AO142" s="22"/>
    </row>
    <row r="143" spans="1:41" x14ac:dyDescent="0.25">
      <c r="A143" s="3">
        <v>52279</v>
      </c>
      <c r="B143" s="3">
        <f t="shared" si="3"/>
        <v>128</v>
      </c>
      <c r="C143" s="17">
        <v>0</v>
      </c>
      <c r="D143" s="17">
        <v>10.25</v>
      </c>
      <c r="E143" s="17">
        <f t="shared" si="2"/>
        <v>10.25</v>
      </c>
      <c r="F143" s="18">
        <v>8.6999999999999993</v>
      </c>
      <c r="G143" s="18">
        <v>9.6</v>
      </c>
      <c r="H143" s="18">
        <v>7.6</v>
      </c>
      <c r="I143" s="18">
        <v>8.6999999999999993</v>
      </c>
      <c r="J143" s="18">
        <v>-0.7</v>
      </c>
      <c r="K143" s="18">
        <v>0.8</v>
      </c>
      <c r="L143" s="18">
        <v>0</v>
      </c>
      <c r="M143" s="18">
        <v>0.1</v>
      </c>
      <c r="N143" s="18">
        <v>0.7</v>
      </c>
      <c r="O143" s="18">
        <v>2.2000000000000002</v>
      </c>
      <c r="P143" s="18">
        <v>0.8</v>
      </c>
      <c r="Q143" s="18">
        <v>1</v>
      </c>
      <c r="R143" s="18">
        <v>-0.6</v>
      </c>
      <c r="S143" s="18">
        <v>-0.2</v>
      </c>
      <c r="T143" s="18">
        <v>-0.2</v>
      </c>
      <c r="U143" s="18">
        <v>-0.1</v>
      </c>
      <c r="V143" s="18">
        <v>5.9</v>
      </c>
      <c r="X143" s="6">
        <v>0.105398714567753</v>
      </c>
      <c r="Y143" s="6">
        <v>6.20955012586396E-2</v>
      </c>
      <c r="AI143" s="22"/>
      <c r="AJ143" s="23"/>
      <c r="AK143" s="23"/>
      <c r="AL143" s="23"/>
      <c r="AM143" s="22"/>
      <c r="AN143" s="22"/>
      <c r="AO143" s="22"/>
    </row>
    <row r="144" spans="1:41" x14ac:dyDescent="0.25">
      <c r="A144" s="3">
        <v>71179</v>
      </c>
      <c r="B144" s="3">
        <f t="shared" si="3"/>
        <v>129</v>
      </c>
      <c r="C144" s="17">
        <v>0</v>
      </c>
      <c r="D144" s="17">
        <v>10.25</v>
      </c>
      <c r="E144" s="17">
        <f t="shared" si="2"/>
        <v>10.25</v>
      </c>
      <c r="F144" s="18">
        <v>9.6</v>
      </c>
      <c r="G144" s="18">
        <v>9</v>
      </c>
      <c r="H144" s="18">
        <v>10.7</v>
      </c>
      <c r="I144" s="18">
        <v>9.9</v>
      </c>
      <c r="J144" s="18">
        <v>0</v>
      </c>
      <c r="K144" s="18">
        <v>1.4</v>
      </c>
      <c r="L144" s="18">
        <v>2</v>
      </c>
      <c r="M144" s="18">
        <v>1.8</v>
      </c>
      <c r="N144" s="18">
        <v>-1.5</v>
      </c>
      <c r="O144" s="18">
        <v>-2.4</v>
      </c>
      <c r="P144" s="18">
        <v>-2</v>
      </c>
      <c r="Q144" s="18">
        <v>-0.1</v>
      </c>
      <c r="R144" s="18">
        <v>-3.7</v>
      </c>
      <c r="S144" s="18">
        <v>-3.2</v>
      </c>
      <c r="T144" s="18">
        <v>-3</v>
      </c>
      <c r="U144" s="18">
        <v>-1.2</v>
      </c>
      <c r="V144" s="18">
        <v>6.3</v>
      </c>
      <c r="X144" s="6">
        <v>0.76079668242014398</v>
      </c>
      <c r="Y144" s="6">
        <v>0.709816485497476</v>
      </c>
      <c r="AI144" s="22"/>
      <c r="AJ144" s="23"/>
      <c r="AK144" s="23"/>
      <c r="AL144" s="23"/>
      <c r="AM144" s="22"/>
      <c r="AN144" s="22"/>
      <c r="AO144" s="22"/>
    </row>
    <row r="145" spans="1:59" x14ac:dyDescent="0.25">
      <c r="A145" s="3">
        <v>81479</v>
      </c>
      <c r="B145" s="3">
        <f t="shared" si="3"/>
        <v>130</v>
      </c>
      <c r="C145" s="17">
        <v>0.375</v>
      </c>
      <c r="D145" s="17">
        <v>10.625</v>
      </c>
      <c r="E145" s="17">
        <f t="shared" ref="E145:E208" si="4">D145+C145</f>
        <v>11</v>
      </c>
      <c r="F145" s="18">
        <v>9.9</v>
      </c>
      <c r="G145" s="18">
        <v>8.9</v>
      </c>
      <c r="H145" s="18">
        <v>10.199999999999999</v>
      </c>
      <c r="I145" s="18">
        <v>9.6</v>
      </c>
      <c r="J145" s="18">
        <v>0.3</v>
      </c>
      <c r="K145" s="18">
        <v>-0.1</v>
      </c>
      <c r="L145" s="18">
        <v>-0.5</v>
      </c>
      <c r="M145" s="18">
        <v>-0.3</v>
      </c>
      <c r="N145" s="18">
        <v>-3.3</v>
      </c>
      <c r="O145" s="18">
        <v>-1.8</v>
      </c>
      <c r="P145" s="18">
        <v>-1.6</v>
      </c>
      <c r="Q145" s="18">
        <v>-0.2</v>
      </c>
      <c r="R145" s="18">
        <v>-1.8</v>
      </c>
      <c r="S145" s="18">
        <v>0.6</v>
      </c>
      <c r="T145" s="18">
        <v>0.4</v>
      </c>
      <c r="U145" s="18">
        <v>-0.1</v>
      </c>
      <c r="V145" s="18">
        <v>6.1</v>
      </c>
      <c r="X145" s="6">
        <v>0.32173276273588702</v>
      </c>
      <c r="Y145" s="6">
        <v>0.36693784354183701</v>
      </c>
      <c r="AI145" s="22"/>
      <c r="AJ145" s="23"/>
      <c r="AK145" s="23"/>
      <c r="AL145" s="23"/>
      <c r="AM145" s="22"/>
      <c r="AN145" s="22"/>
      <c r="AO145" s="22"/>
    </row>
    <row r="146" spans="1:59" x14ac:dyDescent="0.25">
      <c r="A146" s="3">
        <v>91879</v>
      </c>
      <c r="B146" s="3">
        <f t="shared" ref="B146:B209" si="5">B145+1</f>
        <v>131</v>
      </c>
      <c r="C146" s="17">
        <v>0.125</v>
      </c>
      <c r="D146" s="17">
        <v>11.375</v>
      </c>
      <c r="E146" s="17">
        <f t="shared" si="4"/>
        <v>11.5</v>
      </c>
      <c r="F146" s="18">
        <v>9.1999999999999993</v>
      </c>
      <c r="G146" s="18">
        <v>8.6999999999999993</v>
      </c>
      <c r="H146" s="18">
        <v>10.3</v>
      </c>
      <c r="I146" s="18">
        <v>9.5</v>
      </c>
      <c r="J146" s="18">
        <v>-0.7</v>
      </c>
      <c r="K146" s="18">
        <v>-0.2</v>
      </c>
      <c r="L146" s="18">
        <v>0.1</v>
      </c>
      <c r="M146" s="18">
        <v>-0.1</v>
      </c>
      <c r="N146" s="18">
        <v>-2.4</v>
      </c>
      <c r="O146" s="18">
        <v>0.7</v>
      </c>
      <c r="P146" s="18">
        <v>-2.7</v>
      </c>
      <c r="Q146" s="18">
        <v>-0.9</v>
      </c>
      <c r="R146" s="18">
        <v>0.9</v>
      </c>
      <c r="S146" s="18">
        <v>2.5</v>
      </c>
      <c r="T146" s="18">
        <v>-1.1000000000000001</v>
      </c>
      <c r="U146" s="18">
        <v>-0.7</v>
      </c>
      <c r="V146" s="18">
        <v>6</v>
      </c>
      <c r="X146" s="6">
        <v>-0.22409953699685001</v>
      </c>
      <c r="Y146" s="6">
        <v>-0.14829690963638301</v>
      </c>
      <c r="AI146" s="22"/>
      <c r="AJ146" s="23"/>
      <c r="AK146" s="23"/>
      <c r="AL146" s="23"/>
      <c r="AM146" s="22"/>
      <c r="AN146" s="22"/>
      <c r="AO146" s="22"/>
    </row>
    <row r="147" spans="1:59" s="24" customFormat="1" x14ac:dyDescent="0.25">
      <c r="A147" s="24">
        <v>100679</v>
      </c>
      <c r="B147" s="24">
        <f t="shared" si="5"/>
        <v>132</v>
      </c>
      <c r="C147" s="25">
        <v>3</v>
      </c>
      <c r="D147" s="25">
        <v>11.5</v>
      </c>
      <c r="E147" s="25">
        <f t="shared" si="4"/>
        <v>14.5</v>
      </c>
      <c r="F147" s="26">
        <v>10.3</v>
      </c>
      <c r="G147" s="26">
        <v>10.1</v>
      </c>
      <c r="H147" s="26">
        <v>9.8000000000000007</v>
      </c>
      <c r="I147" s="26">
        <v>9.4</v>
      </c>
      <c r="J147" s="26">
        <f>10.3-10</f>
        <v>0.30000000000000071</v>
      </c>
      <c r="K147" s="26">
        <f>10.1-9.8</f>
        <v>0.29999999999999893</v>
      </c>
      <c r="L147" s="26">
        <f>9.8-9.7</f>
        <v>0.10000000000000142</v>
      </c>
      <c r="M147" s="26">
        <f>9.4-9.5</f>
        <v>-9.9999999999999645E-2</v>
      </c>
      <c r="N147" s="26">
        <v>1.6</v>
      </c>
      <c r="O147" s="26">
        <v>-4</v>
      </c>
      <c r="P147" s="26">
        <v>-1.9</v>
      </c>
      <c r="Q147" s="26">
        <v>-1</v>
      </c>
      <c r="R147" s="26">
        <f>1.6-0.7</f>
        <v>0.90000000000000013</v>
      </c>
      <c r="S147" s="26">
        <f>-4+2.7</f>
        <v>-1.2999999999999998</v>
      </c>
      <c r="T147" s="26">
        <f>-1.9+0.9</f>
        <v>-0.99999999999999989</v>
      </c>
      <c r="U147" s="27">
        <f>-1+0.4</f>
        <v>-0.6</v>
      </c>
      <c r="V147" s="27">
        <v>6.7</v>
      </c>
      <c r="W147" s="27"/>
      <c r="X147" s="6"/>
      <c r="Y147" s="6"/>
      <c r="AE147" s="28"/>
      <c r="AF147" s="28"/>
      <c r="AG147" s="28"/>
      <c r="AH147" s="28"/>
      <c r="AI147" s="29"/>
      <c r="AJ147" s="30"/>
      <c r="AK147" s="30"/>
      <c r="AL147" s="30"/>
      <c r="AM147" s="29"/>
      <c r="AN147" s="29"/>
      <c r="AO147" s="29"/>
      <c r="AP147" s="28"/>
      <c r="AQ147" s="28"/>
      <c r="AR147" s="28"/>
      <c r="AS147" s="28"/>
      <c r="AT147" s="28"/>
      <c r="AU147" s="28"/>
      <c r="AV147" s="28"/>
      <c r="AW147" s="28"/>
      <c r="AX147" s="28"/>
      <c r="AY147" s="28"/>
      <c r="AZ147" s="28"/>
      <c r="BA147" s="28"/>
      <c r="BB147" s="28"/>
      <c r="BC147" s="28"/>
      <c r="BD147" s="28"/>
      <c r="BE147" s="28"/>
      <c r="BF147" s="28"/>
      <c r="BG147" s="28"/>
    </row>
    <row r="148" spans="1:59" x14ac:dyDescent="0.25">
      <c r="A148" s="3">
        <v>112079</v>
      </c>
      <c r="B148" s="3">
        <f t="shared" si="5"/>
        <v>133</v>
      </c>
      <c r="C148" s="17">
        <v>0</v>
      </c>
      <c r="D148" s="17">
        <v>13.5</v>
      </c>
      <c r="E148" s="17">
        <f t="shared" si="4"/>
        <v>13.5</v>
      </c>
      <c r="F148" s="18">
        <v>8.4</v>
      </c>
      <c r="G148" s="18">
        <v>9.9</v>
      </c>
      <c r="H148" s="18">
        <v>9.8000000000000007</v>
      </c>
      <c r="I148" s="18">
        <v>9.4</v>
      </c>
      <c r="J148" s="18">
        <v>-0.5</v>
      </c>
      <c r="K148" s="18">
        <v>-0.3</v>
      </c>
      <c r="L148" s="18">
        <v>0.2</v>
      </c>
      <c r="M148" s="18">
        <v>0.3</v>
      </c>
      <c r="N148" s="18">
        <v>2.4</v>
      </c>
      <c r="O148" s="18">
        <v>-2.7</v>
      </c>
      <c r="P148" s="18">
        <v>-3.8</v>
      </c>
      <c r="Q148" s="18">
        <v>-2.5</v>
      </c>
      <c r="R148" s="18">
        <v>0.8</v>
      </c>
      <c r="S148" s="18">
        <v>1.3</v>
      </c>
      <c r="T148" s="18">
        <v>-1.9</v>
      </c>
      <c r="U148" s="18">
        <v>-1.5</v>
      </c>
      <c r="V148" s="18">
        <v>6.3</v>
      </c>
      <c r="X148" s="6">
        <v>4.4937951291808498E-2</v>
      </c>
      <c r="Y148" s="6">
        <v>0.104340924152063</v>
      </c>
      <c r="AI148" s="22"/>
      <c r="AJ148" s="23"/>
      <c r="AK148" s="23"/>
      <c r="AL148" s="23"/>
      <c r="AM148" s="22"/>
      <c r="AN148" s="22"/>
      <c r="AO148" s="22"/>
    </row>
    <row r="149" spans="1:59" x14ac:dyDescent="0.25">
      <c r="A149" s="3">
        <v>10980</v>
      </c>
      <c r="B149" s="3">
        <f t="shared" si="5"/>
        <v>134</v>
      </c>
      <c r="C149" s="17">
        <v>0</v>
      </c>
      <c r="D149" s="17">
        <v>13.5</v>
      </c>
      <c r="E149" s="17">
        <f t="shared" si="4"/>
        <v>13.5</v>
      </c>
      <c r="F149" s="18">
        <v>9.3000000000000007</v>
      </c>
      <c r="G149" s="18">
        <v>8.6999999999999993</v>
      </c>
      <c r="H149" s="18">
        <v>9.6999999999999993</v>
      </c>
      <c r="I149" s="18">
        <v>9.8000000000000007</v>
      </c>
      <c r="J149" s="18">
        <v>-0.6</v>
      </c>
      <c r="K149" s="18">
        <v>-1.1000000000000001</v>
      </c>
      <c r="L149" s="18">
        <v>0.3</v>
      </c>
      <c r="M149" s="18">
        <v>0.9</v>
      </c>
      <c r="N149" s="18">
        <v>1.5</v>
      </c>
      <c r="O149" s="18">
        <v>-3.7</v>
      </c>
      <c r="P149" s="18">
        <v>-3.4</v>
      </c>
      <c r="Q149" s="18">
        <v>-1.6</v>
      </c>
      <c r="R149" s="18">
        <v>4.2</v>
      </c>
      <c r="S149" s="18">
        <v>0.1</v>
      </c>
      <c r="T149" s="18">
        <v>-0.9</v>
      </c>
      <c r="U149" s="18">
        <v>-1.6</v>
      </c>
      <c r="V149" s="18">
        <v>6.6</v>
      </c>
      <c r="X149" s="6">
        <v>-1.11424248148583E-2</v>
      </c>
      <c r="Y149" s="6">
        <v>7.1538109911689296E-2</v>
      </c>
      <c r="AI149" s="22"/>
      <c r="AJ149" s="23"/>
      <c r="AK149" s="23"/>
      <c r="AL149" s="23"/>
      <c r="AM149" s="22"/>
      <c r="AN149" s="22"/>
      <c r="AO149" s="22"/>
    </row>
    <row r="150" spans="1:59" x14ac:dyDescent="0.25">
      <c r="A150" s="3">
        <v>20580</v>
      </c>
      <c r="B150" s="3">
        <f t="shared" si="5"/>
        <v>135</v>
      </c>
      <c r="C150" s="17">
        <v>0.5</v>
      </c>
      <c r="D150" s="17">
        <v>13.5</v>
      </c>
      <c r="E150" s="17">
        <f t="shared" si="4"/>
        <v>14</v>
      </c>
      <c r="F150" s="18">
        <v>8.6999999999999993</v>
      </c>
      <c r="G150" s="18">
        <v>8.1</v>
      </c>
      <c r="H150" s="18">
        <v>8.9</v>
      </c>
      <c r="I150" s="18">
        <v>9.6999999999999993</v>
      </c>
      <c r="J150" s="18">
        <v>-0.6</v>
      </c>
      <c r="K150" s="18">
        <v>-0.6</v>
      </c>
      <c r="L150" s="18">
        <v>-0.8</v>
      </c>
      <c r="M150" s="18">
        <v>-0.1</v>
      </c>
      <c r="N150" s="18">
        <v>1.4</v>
      </c>
      <c r="O150" s="18">
        <v>-0.8</v>
      </c>
      <c r="P150" s="18">
        <v>-2.2000000000000002</v>
      </c>
      <c r="Q150" s="18">
        <v>-3.1</v>
      </c>
      <c r="R150" s="18">
        <v>-0.1</v>
      </c>
      <c r="S150" s="18">
        <v>2.9</v>
      </c>
      <c r="T150" s="18">
        <v>1.2</v>
      </c>
      <c r="U150" s="18">
        <v>-1.5</v>
      </c>
      <c r="V150" s="18">
        <v>6.2</v>
      </c>
      <c r="X150" s="6">
        <v>0.196964438068923</v>
      </c>
      <c r="Y150" s="6">
        <v>0.271399043204195</v>
      </c>
      <c r="AI150" s="22"/>
      <c r="AJ150" s="23"/>
      <c r="AK150" s="23"/>
      <c r="AL150" s="23"/>
      <c r="AM150" s="22"/>
      <c r="AN150" s="22"/>
      <c r="AO150" s="22"/>
    </row>
    <row r="151" spans="1:59" x14ac:dyDescent="0.25">
      <c r="A151" s="3">
        <v>31880</v>
      </c>
      <c r="B151" s="3">
        <f t="shared" si="5"/>
        <v>136</v>
      </c>
      <c r="C151" s="17">
        <v>1.75</v>
      </c>
      <c r="D151" s="17">
        <v>16.5</v>
      </c>
      <c r="E151" s="17">
        <f t="shared" si="4"/>
        <v>18.25</v>
      </c>
      <c r="F151" s="18">
        <v>8.6999999999999993</v>
      </c>
      <c r="G151" s="18">
        <v>9.1999999999999993</v>
      </c>
      <c r="H151" s="18">
        <v>10</v>
      </c>
      <c r="I151" s="18">
        <v>9.5</v>
      </c>
      <c r="J151" s="18">
        <v>0</v>
      </c>
      <c r="K151" s="18">
        <v>1.1000000000000001</v>
      </c>
      <c r="L151" s="18">
        <v>1.1000000000000001</v>
      </c>
      <c r="M151" s="18">
        <v>-0.2</v>
      </c>
      <c r="N151" s="18">
        <v>2.1</v>
      </c>
      <c r="O151" s="18">
        <v>1.9</v>
      </c>
      <c r="P151" s="18">
        <v>-1.6</v>
      </c>
      <c r="Q151" s="18">
        <v>-3.6</v>
      </c>
      <c r="R151" s="18">
        <v>0.7</v>
      </c>
      <c r="S151" s="18">
        <v>2.7</v>
      </c>
      <c r="T151" s="18">
        <v>0.6</v>
      </c>
      <c r="U151" s="18">
        <v>-0.5</v>
      </c>
      <c r="V151" s="18">
        <v>6.1</v>
      </c>
      <c r="X151" s="6">
        <v>1.4222186768799501</v>
      </c>
      <c r="Y151" s="6">
        <v>1.4036364260744201</v>
      </c>
      <c r="AI151" s="22"/>
      <c r="AJ151" s="23"/>
      <c r="AK151" s="23"/>
      <c r="AL151" s="23"/>
      <c r="AM151" s="22"/>
      <c r="AN151" s="22"/>
      <c r="AO151" s="22"/>
    </row>
    <row r="152" spans="1:59" x14ac:dyDescent="0.25">
      <c r="A152" s="3">
        <v>42280</v>
      </c>
      <c r="B152" s="3">
        <f t="shared" si="5"/>
        <v>137</v>
      </c>
      <c r="C152" s="17">
        <v>-3.875</v>
      </c>
      <c r="D152" s="17">
        <v>18.375</v>
      </c>
      <c r="E152" s="17">
        <f t="shared" si="4"/>
        <v>14.5</v>
      </c>
      <c r="F152" s="18">
        <v>8.1999999999999993</v>
      </c>
      <c r="G152" s="18">
        <v>11.5</v>
      </c>
      <c r="H152" s="18">
        <v>10</v>
      </c>
      <c r="I152" s="18">
        <v>10.199999999999999</v>
      </c>
      <c r="J152" s="18">
        <v>-1</v>
      </c>
      <c r="K152" s="18">
        <v>1.5</v>
      </c>
      <c r="L152" s="18">
        <v>0.5</v>
      </c>
      <c r="M152" s="18">
        <v>0.1</v>
      </c>
      <c r="N152" s="18">
        <v>2</v>
      </c>
      <c r="O152" s="18">
        <v>-2.9</v>
      </c>
      <c r="P152" s="18">
        <v>-4.9000000000000004</v>
      </c>
      <c r="Q152" s="18">
        <v>-4.5</v>
      </c>
      <c r="R152" s="18">
        <v>0.1</v>
      </c>
      <c r="S152" s="18">
        <v>-1.3</v>
      </c>
      <c r="T152" s="18">
        <v>-1.3</v>
      </c>
      <c r="U152" s="18">
        <v>-0.7</v>
      </c>
      <c r="V152" s="18">
        <v>6.6</v>
      </c>
      <c r="X152" s="6">
        <v>-3.2208826351016602</v>
      </c>
      <c r="Y152" s="6">
        <v>-3.2661196210439898</v>
      </c>
      <c r="AI152" s="22"/>
      <c r="AJ152" s="23"/>
      <c r="AK152" s="23"/>
      <c r="AL152" s="23"/>
      <c r="AM152" s="22"/>
      <c r="AN152" s="22"/>
      <c r="AO152" s="22"/>
    </row>
    <row r="153" spans="1:59" x14ac:dyDescent="0.25">
      <c r="A153" s="3">
        <v>52080</v>
      </c>
      <c r="B153" s="3">
        <f t="shared" si="5"/>
        <v>138</v>
      </c>
      <c r="C153" s="17">
        <v>-1.375</v>
      </c>
      <c r="D153" s="17">
        <v>10.875</v>
      </c>
      <c r="E153" s="17">
        <f t="shared" si="4"/>
        <v>9.5</v>
      </c>
      <c r="F153" s="18">
        <v>9.5</v>
      </c>
      <c r="G153" s="18">
        <v>10.9</v>
      </c>
      <c r="H153" s="18">
        <v>9.8000000000000007</v>
      </c>
      <c r="I153" s="18">
        <v>10.4</v>
      </c>
      <c r="J153" s="18">
        <v>1.3</v>
      </c>
      <c r="K153" s="18">
        <v>-0.6</v>
      </c>
      <c r="L153" s="18">
        <v>-0.2</v>
      </c>
      <c r="M153" s="18">
        <v>0.2</v>
      </c>
      <c r="N153" s="18">
        <v>1.1000000000000001</v>
      </c>
      <c r="O153" s="18">
        <v>-5.9</v>
      </c>
      <c r="P153" s="18">
        <v>-4.7</v>
      </c>
      <c r="Q153" s="18">
        <v>-3.7</v>
      </c>
      <c r="R153" s="18">
        <v>-0.9</v>
      </c>
      <c r="S153" s="18">
        <v>-3</v>
      </c>
      <c r="T153" s="18">
        <v>0.2</v>
      </c>
      <c r="U153" s="18">
        <v>0.8</v>
      </c>
      <c r="V153" s="18">
        <v>7.3</v>
      </c>
      <c r="X153" s="6">
        <v>-0.76385002917256595</v>
      </c>
      <c r="Y153" s="6">
        <v>-0.77675207885686903</v>
      </c>
      <c r="AI153" s="22"/>
      <c r="AJ153" s="23"/>
      <c r="AK153" s="23"/>
      <c r="AL153" s="23"/>
      <c r="AM153" s="22"/>
      <c r="AN153" s="22"/>
      <c r="AO153" s="22"/>
    </row>
    <row r="154" spans="1:59" x14ac:dyDescent="0.25">
      <c r="A154" s="3">
        <v>70980</v>
      </c>
      <c r="B154" s="3">
        <f t="shared" si="5"/>
        <v>139</v>
      </c>
      <c r="C154" s="17">
        <v>0</v>
      </c>
      <c r="D154" s="17">
        <v>9.375</v>
      </c>
      <c r="E154" s="17">
        <f t="shared" si="4"/>
        <v>9.375</v>
      </c>
      <c r="F154" s="18">
        <v>9.1999999999999993</v>
      </c>
      <c r="G154" s="18">
        <v>8.6</v>
      </c>
      <c r="H154" s="18">
        <v>10.4</v>
      </c>
      <c r="I154" s="18">
        <v>9.9</v>
      </c>
      <c r="J154" s="18">
        <v>-1.7</v>
      </c>
      <c r="K154" s="18">
        <v>-1.2</v>
      </c>
      <c r="L154" s="18">
        <v>0</v>
      </c>
      <c r="M154" s="18">
        <v>-0.2</v>
      </c>
      <c r="N154" s="18">
        <v>-8.8000000000000007</v>
      </c>
      <c r="O154" s="18">
        <v>-6.1</v>
      </c>
      <c r="P154" s="18">
        <v>-2.1</v>
      </c>
      <c r="Q154" s="18">
        <v>1.9</v>
      </c>
      <c r="R154" s="18">
        <v>-2.9</v>
      </c>
      <c r="S154" s="18">
        <v>-1.4</v>
      </c>
      <c r="T154" s="18">
        <v>1.6</v>
      </c>
      <c r="U154" s="18">
        <v>3.4</v>
      </c>
      <c r="V154" s="18">
        <v>8.6</v>
      </c>
      <c r="X154" s="6">
        <v>0.40311942700741099</v>
      </c>
      <c r="Y154" s="6">
        <v>0.41616988481684902</v>
      </c>
      <c r="AI154" s="22"/>
      <c r="AJ154" s="23"/>
      <c r="AK154" s="23"/>
      <c r="AL154" s="23"/>
      <c r="AM154" s="22"/>
      <c r="AN154" s="22"/>
      <c r="AO154" s="22"/>
    </row>
    <row r="155" spans="1:59" x14ac:dyDescent="0.25">
      <c r="A155" s="3">
        <v>81280</v>
      </c>
      <c r="B155" s="3">
        <f t="shared" si="5"/>
        <v>140</v>
      </c>
      <c r="C155" s="17">
        <v>0.25</v>
      </c>
      <c r="D155" s="17">
        <v>9.625</v>
      </c>
      <c r="E155" s="17">
        <f t="shared" si="4"/>
        <v>9.875</v>
      </c>
      <c r="F155" s="18">
        <v>10.4</v>
      </c>
      <c r="G155" s="18">
        <v>7.5</v>
      </c>
      <c r="H155" s="18">
        <v>11</v>
      </c>
      <c r="I155" s="18">
        <v>10</v>
      </c>
      <c r="J155" s="18">
        <v>1.2</v>
      </c>
      <c r="K155" s="18">
        <v>-1.1000000000000001</v>
      </c>
      <c r="L155" s="18">
        <v>0.6</v>
      </c>
      <c r="M155" s="18">
        <v>0.1</v>
      </c>
      <c r="N155" s="18">
        <v>-9.1</v>
      </c>
      <c r="O155" s="18">
        <v>-4.0999999999999996</v>
      </c>
      <c r="P155" s="18">
        <v>-1</v>
      </c>
      <c r="Q155" s="18">
        <v>1.9</v>
      </c>
      <c r="R155" s="18">
        <v>-0.3</v>
      </c>
      <c r="S155" s="18">
        <v>2</v>
      </c>
      <c r="T155" s="18">
        <v>1.1000000000000001</v>
      </c>
      <c r="U155" s="18">
        <v>0</v>
      </c>
      <c r="V155" s="18">
        <v>8.1</v>
      </c>
      <c r="X155" s="6">
        <v>-0.198147737437601</v>
      </c>
      <c r="Y155" s="6">
        <v>-8.8826344077941002E-2</v>
      </c>
      <c r="AI155" s="22"/>
      <c r="AJ155" s="23"/>
      <c r="AK155" s="23"/>
      <c r="AL155" s="23"/>
      <c r="AM155" s="22"/>
      <c r="AN155" s="22"/>
      <c r="AO155" s="22"/>
    </row>
    <row r="156" spans="1:59" x14ac:dyDescent="0.25">
      <c r="A156" s="3">
        <v>91680</v>
      </c>
      <c r="B156" s="3">
        <f t="shared" si="5"/>
        <v>141</v>
      </c>
      <c r="C156" s="17">
        <v>1</v>
      </c>
      <c r="D156" s="17">
        <v>10.25</v>
      </c>
      <c r="E156" s="17">
        <f t="shared" si="4"/>
        <v>11.25</v>
      </c>
      <c r="F156" s="18">
        <v>10.6</v>
      </c>
      <c r="G156" s="18">
        <v>8.5</v>
      </c>
      <c r="H156" s="18">
        <v>11.5</v>
      </c>
      <c r="I156" s="18">
        <v>10.3</v>
      </c>
      <c r="J156" s="18">
        <v>0.2</v>
      </c>
      <c r="K156" s="18">
        <v>1</v>
      </c>
      <c r="L156" s="18">
        <v>0.5</v>
      </c>
      <c r="M156" s="18">
        <v>0.3</v>
      </c>
      <c r="N156" s="18">
        <v>-9</v>
      </c>
      <c r="O156" s="18">
        <v>-2.9</v>
      </c>
      <c r="P156" s="18">
        <v>-0.5</v>
      </c>
      <c r="Q156" s="18">
        <v>1.2</v>
      </c>
      <c r="R156" s="18">
        <v>0.1</v>
      </c>
      <c r="S156" s="18">
        <v>1.2</v>
      </c>
      <c r="T156" s="18">
        <v>0.5</v>
      </c>
      <c r="U156" s="18">
        <v>-0.7</v>
      </c>
      <c r="V156" s="18">
        <v>7.8</v>
      </c>
      <c r="X156" s="6">
        <v>0.770871340590224</v>
      </c>
      <c r="Y156" s="6">
        <v>0.84559232557766395</v>
      </c>
      <c r="AI156" s="22"/>
      <c r="AJ156" s="23"/>
      <c r="AK156" s="23"/>
      <c r="AL156" s="23"/>
      <c r="AM156" s="22"/>
      <c r="AN156" s="22"/>
      <c r="AO156" s="22"/>
    </row>
    <row r="157" spans="1:59" x14ac:dyDescent="0.25">
      <c r="A157" s="3">
        <v>102180</v>
      </c>
      <c r="B157" s="3">
        <f t="shared" si="5"/>
        <v>142</v>
      </c>
      <c r="C157" s="17">
        <v>1.5</v>
      </c>
      <c r="D157" s="17">
        <v>12.125</v>
      </c>
      <c r="E157" s="17">
        <f t="shared" si="4"/>
        <v>13.625</v>
      </c>
      <c r="F157" s="18">
        <v>9.5</v>
      </c>
      <c r="G157" s="18">
        <v>11</v>
      </c>
      <c r="H157" s="18">
        <v>10.4</v>
      </c>
      <c r="I157" s="18">
        <v>9.1999999999999993</v>
      </c>
      <c r="J157" s="18">
        <v>1</v>
      </c>
      <c r="K157" s="18">
        <v>-0.5</v>
      </c>
      <c r="L157" s="18">
        <v>0.1</v>
      </c>
      <c r="M157" s="18">
        <v>0.3</v>
      </c>
      <c r="N157" s="18">
        <v>1.1000000000000001</v>
      </c>
      <c r="O157" s="18">
        <v>0.9</v>
      </c>
      <c r="P157" s="18">
        <v>0</v>
      </c>
      <c r="Q157" s="18">
        <v>1</v>
      </c>
      <c r="R157" s="18">
        <v>4</v>
      </c>
      <c r="S157" s="18">
        <v>1.4</v>
      </c>
      <c r="T157" s="18">
        <v>-1.2</v>
      </c>
      <c r="U157" s="18">
        <v>-1.5</v>
      </c>
      <c r="V157" s="18">
        <v>7.6</v>
      </c>
      <c r="X157" s="6">
        <v>1.21813959918326</v>
      </c>
      <c r="Y157" s="6">
        <v>1.2755417113949199</v>
      </c>
      <c r="AI157" s="22"/>
      <c r="AJ157" s="23"/>
      <c r="AK157" s="23"/>
      <c r="AL157" s="23"/>
      <c r="AM157" s="22"/>
      <c r="AN157" s="22"/>
      <c r="AO157" s="22"/>
    </row>
    <row r="158" spans="1:59" x14ac:dyDescent="0.25">
      <c r="A158" s="3">
        <v>111880</v>
      </c>
      <c r="B158" s="3">
        <f t="shared" si="5"/>
        <v>143</v>
      </c>
      <c r="C158" s="17">
        <v>1.75</v>
      </c>
      <c r="D158" s="17">
        <v>14.5</v>
      </c>
      <c r="E158" s="17">
        <f t="shared" si="4"/>
        <v>16.25</v>
      </c>
      <c r="F158" s="18">
        <v>9.1</v>
      </c>
      <c r="G158" s="18">
        <v>12.4</v>
      </c>
      <c r="H158" s="18">
        <v>9.9</v>
      </c>
      <c r="I158" s="18">
        <v>8.8000000000000007</v>
      </c>
      <c r="J158" s="18">
        <v>-0.4</v>
      </c>
      <c r="K158" s="18">
        <v>1.4</v>
      </c>
      <c r="L158" s="18">
        <v>-0.5</v>
      </c>
      <c r="M158" s="18">
        <v>-0.4</v>
      </c>
      <c r="N158" s="18">
        <v>1</v>
      </c>
      <c r="O158" s="18">
        <v>2.2999999999999998</v>
      </c>
      <c r="P158" s="18">
        <v>-1.6</v>
      </c>
      <c r="Q158" s="18">
        <v>0.7</v>
      </c>
      <c r="R158" s="18">
        <v>-0.1</v>
      </c>
      <c r="S158" s="18">
        <v>1.4</v>
      </c>
      <c r="T158" s="18">
        <v>-1.6</v>
      </c>
      <c r="U158" s="18">
        <v>-0.3</v>
      </c>
      <c r="V158" s="18">
        <v>7.6</v>
      </c>
      <c r="X158" s="6">
        <v>1.8714169164896499</v>
      </c>
      <c r="Y158" s="6">
        <v>1.8740753204401801</v>
      </c>
      <c r="AI158" s="22"/>
      <c r="AJ158" s="23"/>
      <c r="AK158" s="23"/>
      <c r="AL158" s="23"/>
      <c r="AM158" s="22"/>
      <c r="AN158" s="22"/>
      <c r="AO158" s="22"/>
    </row>
    <row r="159" spans="1:59" x14ac:dyDescent="0.25">
      <c r="A159" s="3">
        <v>121980</v>
      </c>
      <c r="B159" s="3">
        <f t="shared" si="5"/>
        <v>144</v>
      </c>
      <c r="C159" s="17">
        <v>-0.75</v>
      </c>
      <c r="D159" s="17">
        <v>18.75</v>
      </c>
      <c r="E159" s="17">
        <f t="shared" si="4"/>
        <v>18</v>
      </c>
      <c r="F159" s="18">
        <v>9.8000000000000007</v>
      </c>
      <c r="G159" s="18">
        <v>12.9</v>
      </c>
      <c r="H159" s="18">
        <v>10.9</v>
      </c>
      <c r="I159" s="18">
        <v>9.6</v>
      </c>
      <c r="J159" s="18">
        <v>0.7</v>
      </c>
      <c r="K159" s="18">
        <v>0.5</v>
      </c>
      <c r="L159" s="18">
        <v>1</v>
      </c>
      <c r="M159" s="18">
        <v>0.8</v>
      </c>
      <c r="N159" s="18">
        <v>0.9</v>
      </c>
      <c r="O159" s="18">
        <v>4.5</v>
      </c>
      <c r="P159" s="18">
        <v>-2.7</v>
      </c>
      <c r="Q159" s="18">
        <v>-2</v>
      </c>
      <c r="R159" s="18">
        <v>-0.1</v>
      </c>
      <c r="S159" s="18">
        <v>2.2000000000000002</v>
      </c>
      <c r="T159" s="18">
        <v>-1.1000000000000001</v>
      </c>
      <c r="U159" s="18">
        <v>-2.7</v>
      </c>
      <c r="V159" s="18">
        <v>7.6</v>
      </c>
      <c r="X159" s="6">
        <v>-0.63415991288825402</v>
      </c>
      <c r="Y159" s="6">
        <v>-0.65202210008486405</v>
      </c>
      <c r="AI159" s="22"/>
      <c r="AJ159" s="23"/>
      <c r="AK159" s="23"/>
      <c r="AL159" s="23"/>
      <c r="AM159" s="22"/>
      <c r="AN159" s="22"/>
      <c r="AO159" s="22"/>
    </row>
    <row r="160" spans="1:59" x14ac:dyDescent="0.25">
      <c r="A160" s="3">
        <v>20381</v>
      </c>
      <c r="B160" s="3">
        <f t="shared" si="5"/>
        <v>145</v>
      </c>
      <c r="C160" s="17">
        <v>-0.5</v>
      </c>
      <c r="D160" s="17">
        <v>17.5</v>
      </c>
      <c r="E160" s="17">
        <f t="shared" si="4"/>
        <v>17</v>
      </c>
      <c r="F160" s="18">
        <v>11.2</v>
      </c>
      <c r="G160" s="18">
        <v>11.7</v>
      </c>
      <c r="H160" s="18">
        <v>8.6999999999999993</v>
      </c>
      <c r="I160" s="18">
        <v>8.6</v>
      </c>
      <c r="J160" s="18">
        <v>-1.7</v>
      </c>
      <c r="K160" s="18">
        <v>0.8</v>
      </c>
      <c r="L160" s="18">
        <v>-0.9</v>
      </c>
      <c r="M160" s="18">
        <v>-0.7</v>
      </c>
      <c r="N160" s="18">
        <v>5</v>
      </c>
      <c r="O160" s="18">
        <v>1.3</v>
      </c>
      <c r="P160" s="18">
        <v>-2.2000000000000002</v>
      </c>
      <c r="Q160" s="18">
        <v>0.6</v>
      </c>
      <c r="R160" s="18">
        <v>0.5</v>
      </c>
      <c r="S160" s="18">
        <v>4</v>
      </c>
      <c r="T160" s="18">
        <v>-0.2</v>
      </c>
      <c r="U160" s="18">
        <v>0.2</v>
      </c>
      <c r="V160" s="18">
        <v>7.5</v>
      </c>
      <c r="X160" s="6">
        <v>-0.78348417458543496</v>
      </c>
      <c r="Y160" s="6">
        <v>-0.76058935710949505</v>
      </c>
      <c r="AI160" s="22"/>
      <c r="AJ160" s="23"/>
      <c r="AK160" s="23"/>
      <c r="AL160" s="23"/>
      <c r="AM160" s="22"/>
      <c r="AN160" s="22"/>
      <c r="AO160" s="22"/>
    </row>
    <row r="161" spans="1:41" x14ac:dyDescent="0.25">
      <c r="A161" s="3">
        <v>33181</v>
      </c>
      <c r="B161" s="3">
        <f t="shared" si="5"/>
        <v>146</v>
      </c>
      <c r="C161" s="17">
        <v>0.875</v>
      </c>
      <c r="D161" s="17">
        <v>15</v>
      </c>
      <c r="E161" s="17">
        <f t="shared" si="4"/>
        <v>15.875</v>
      </c>
      <c r="F161" s="18">
        <v>10.7</v>
      </c>
      <c r="G161" s="18">
        <v>9.1</v>
      </c>
      <c r="H161" s="18">
        <v>8.9</v>
      </c>
      <c r="I161" s="18">
        <v>8.6999999999999993</v>
      </c>
      <c r="J161" s="18">
        <v>-0.5</v>
      </c>
      <c r="K161" s="18">
        <v>-2.6</v>
      </c>
      <c r="L161" s="18">
        <v>0.2</v>
      </c>
      <c r="M161" s="18">
        <v>0.1</v>
      </c>
      <c r="N161" s="18">
        <v>3.8</v>
      </c>
      <c r="O161" s="18">
        <v>5.8</v>
      </c>
      <c r="P161" s="18">
        <v>0</v>
      </c>
      <c r="Q161" s="18">
        <v>0.8</v>
      </c>
      <c r="R161" s="18">
        <v>-1.2</v>
      </c>
      <c r="S161" s="18">
        <v>4.5</v>
      </c>
      <c r="T161" s="18">
        <v>2.2000000000000002</v>
      </c>
      <c r="U161" s="18">
        <v>0.2</v>
      </c>
      <c r="V161" s="18">
        <v>7.4</v>
      </c>
      <c r="X161" s="6">
        <v>0.30737834918526802</v>
      </c>
      <c r="Y161" s="6">
        <v>0.30937937721075598</v>
      </c>
      <c r="AI161" s="22"/>
      <c r="AJ161" s="23"/>
      <c r="AK161" s="23"/>
      <c r="AL161" s="23"/>
      <c r="AM161" s="22"/>
      <c r="AN161" s="22"/>
      <c r="AO161" s="22"/>
    </row>
    <row r="162" spans="1:41" x14ac:dyDescent="0.25">
      <c r="A162" s="3">
        <v>51881</v>
      </c>
      <c r="B162" s="3">
        <f t="shared" si="5"/>
        <v>147</v>
      </c>
      <c r="C162" s="17">
        <v>1.5</v>
      </c>
      <c r="D162" s="17">
        <v>18.5</v>
      </c>
      <c r="E162" s="17">
        <f t="shared" si="4"/>
        <v>20</v>
      </c>
      <c r="F162" s="18">
        <v>7.8</v>
      </c>
      <c r="G162" s="18">
        <v>8.1</v>
      </c>
      <c r="H162" s="18">
        <v>8.1999999999999993</v>
      </c>
      <c r="I162" s="18">
        <v>8.3000000000000007</v>
      </c>
      <c r="J162" s="18">
        <v>-1.3</v>
      </c>
      <c r="K162" s="18">
        <v>-0.8</v>
      </c>
      <c r="L162" s="18">
        <v>-0.5</v>
      </c>
      <c r="M162" s="18">
        <v>-0.7</v>
      </c>
      <c r="N162" s="18">
        <v>6.5</v>
      </c>
      <c r="O162" s="18">
        <v>1</v>
      </c>
      <c r="P162" s="18">
        <v>0.3</v>
      </c>
      <c r="Q162" s="18">
        <v>1.5</v>
      </c>
      <c r="R162" s="18">
        <v>0.7</v>
      </c>
      <c r="S162" s="18">
        <v>1</v>
      </c>
      <c r="T162" s="18">
        <v>-0.5</v>
      </c>
      <c r="U162" s="18">
        <v>1</v>
      </c>
      <c r="V162" s="18">
        <v>7.3</v>
      </c>
      <c r="X162" s="6">
        <v>1.5149078273488401</v>
      </c>
      <c r="Y162" s="6">
        <v>1.4990875950595799</v>
      </c>
      <c r="AI162" s="22"/>
      <c r="AJ162" s="23"/>
      <c r="AK162" s="23"/>
      <c r="AL162" s="23"/>
      <c r="AM162" s="22"/>
      <c r="AN162" s="22"/>
      <c r="AO162" s="22"/>
    </row>
    <row r="163" spans="1:41" x14ac:dyDescent="0.25">
      <c r="A163" s="3">
        <v>70781</v>
      </c>
      <c r="B163" s="3">
        <f t="shared" si="5"/>
        <v>148</v>
      </c>
      <c r="C163" s="17">
        <v>-1</v>
      </c>
      <c r="D163" s="17">
        <v>18.5</v>
      </c>
      <c r="E163" s="17">
        <f t="shared" si="4"/>
        <v>17.5</v>
      </c>
      <c r="F163" s="18">
        <v>6.3</v>
      </c>
      <c r="G163" s="18">
        <v>7.3</v>
      </c>
      <c r="H163" s="18">
        <v>9.1</v>
      </c>
      <c r="I163" s="18">
        <v>7.2</v>
      </c>
      <c r="J163" s="18">
        <v>-1.8</v>
      </c>
      <c r="K163" s="18">
        <v>-0.9</v>
      </c>
      <c r="L163" s="18">
        <v>0.8</v>
      </c>
      <c r="M163" s="18">
        <v>-0.4</v>
      </c>
      <c r="N163" s="18">
        <v>0.2</v>
      </c>
      <c r="O163" s="18">
        <v>0.3</v>
      </c>
      <c r="P163" s="18">
        <v>1.1000000000000001</v>
      </c>
      <c r="Q163" s="18">
        <v>0.4</v>
      </c>
      <c r="R163" s="18">
        <v>-0.8</v>
      </c>
      <c r="S163" s="18">
        <v>0</v>
      </c>
      <c r="T163" s="18">
        <v>-0.4</v>
      </c>
      <c r="U163" s="18">
        <v>0.2</v>
      </c>
      <c r="V163" s="18">
        <v>7.7</v>
      </c>
      <c r="X163" s="6">
        <v>-0.61096062483715097</v>
      </c>
      <c r="Y163" s="6">
        <v>-0.675621140761823</v>
      </c>
      <c r="AI163" s="22"/>
      <c r="AJ163" s="23"/>
      <c r="AK163" s="23"/>
      <c r="AL163" s="23"/>
      <c r="AM163" s="22"/>
      <c r="AN163" s="22"/>
      <c r="AO163" s="22"/>
    </row>
    <row r="164" spans="1:41" x14ac:dyDescent="0.25">
      <c r="A164" s="3">
        <v>81881</v>
      </c>
      <c r="B164" s="3">
        <f t="shared" si="5"/>
        <v>149</v>
      </c>
      <c r="C164" s="17">
        <v>-0.5</v>
      </c>
      <c r="D164" s="17">
        <v>18</v>
      </c>
      <c r="E164" s="17">
        <f t="shared" si="4"/>
        <v>17.5</v>
      </c>
      <c r="F164" s="18">
        <v>6</v>
      </c>
      <c r="G164" s="18">
        <v>7.2</v>
      </c>
      <c r="H164" s="18">
        <v>9.3000000000000007</v>
      </c>
      <c r="I164" s="18">
        <v>6.6</v>
      </c>
      <c r="J164" s="18">
        <v>-0.3</v>
      </c>
      <c r="K164" s="18">
        <v>-0.1</v>
      </c>
      <c r="L164" s="18">
        <v>0.2</v>
      </c>
      <c r="M164" s="18">
        <v>-0.6</v>
      </c>
      <c r="N164" s="18">
        <v>-1.9</v>
      </c>
      <c r="O164" s="18">
        <v>-0.2</v>
      </c>
      <c r="P164" s="18">
        <v>1</v>
      </c>
      <c r="Q164" s="18">
        <v>0.3</v>
      </c>
      <c r="R164" s="18">
        <v>-2.1</v>
      </c>
      <c r="S164" s="18">
        <v>-0.5</v>
      </c>
      <c r="T164" s="18">
        <v>-0.1</v>
      </c>
      <c r="U164" s="18">
        <v>-0.1</v>
      </c>
      <c r="V164" s="18">
        <v>7.1</v>
      </c>
      <c r="X164" s="6">
        <v>-4.0543090762292497E-2</v>
      </c>
      <c r="Y164" s="6">
        <v>-7.9615829108453703E-2</v>
      </c>
      <c r="AI164" s="22"/>
      <c r="AJ164" s="23"/>
      <c r="AK164" s="23"/>
      <c r="AL164" s="23"/>
      <c r="AM164" s="22"/>
      <c r="AN164" s="22"/>
      <c r="AO164" s="22"/>
    </row>
    <row r="165" spans="1:41" x14ac:dyDescent="0.25">
      <c r="A165" s="3">
        <v>100681</v>
      </c>
      <c r="B165" s="3">
        <f t="shared" si="5"/>
        <v>150</v>
      </c>
      <c r="C165" s="17">
        <v>-1</v>
      </c>
      <c r="D165" s="17">
        <v>15.5</v>
      </c>
      <c r="E165" s="17">
        <f t="shared" si="4"/>
        <v>14.5</v>
      </c>
      <c r="F165" s="18">
        <v>6.4</v>
      </c>
      <c r="G165" s="18">
        <v>8.4</v>
      </c>
      <c r="H165" s="18">
        <v>8.8000000000000007</v>
      </c>
      <c r="I165" s="18">
        <v>6.7</v>
      </c>
      <c r="J165" s="18">
        <v>0.4</v>
      </c>
      <c r="K165" s="18">
        <v>1.2</v>
      </c>
      <c r="L165" s="18">
        <v>-0.5</v>
      </c>
      <c r="M165" s="18">
        <v>0.1</v>
      </c>
      <c r="N165" s="18">
        <v>-1.6</v>
      </c>
      <c r="O165" s="18">
        <v>-0.6</v>
      </c>
      <c r="P165" s="18">
        <v>-1.8</v>
      </c>
      <c r="Q165" s="18">
        <v>0.2</v>
      </c>
      <c r="R165" s="18">
        <v>0.3</v>
      </c>
      <c r="S165" s="18">
        <v>-0.4</v>
      </c>
      <c r="T165" s="18">
        <v>-2.8</v>
      </c>
      <c r="U165" s="18">
        <v>-0.1</v>
      </c>
      <c r="V165" s="18">
        <v>7.2</v>
      </c>
      <c r="X165" s="6">
        <v>-0.57439382443238995</v>
      </c>
      <c r="Y165" s="6">
        <v>-0.53119979776720905</v>
      </c>
      <c r="AI165" s="22"/>
      <c r="AJ165" s="23"/>
      <c r="AK165" s="23"/>
      <c r="AL165" s="23"/>
      <c r="AM165" s="22"/>
      <c r="AN165" s="22"/>
      <c r="AO165" s="22"/>
    </row>
    <row r="166" spans="1:41" x14ac:dyDescent="0.25">
      <c r="A166" s="3">
        <v>111781</v>
      </c>
      <c r="B166" s="3">
        <f t="shared" si="5"/>
        <v>151</v>
      </c>
      <c r="C166" s="17">
        <v>-1</v>
      </c>
      <c r="D166" s="17">
        <v>13.5</v>
      </c>
      <c r="E166" s="17">
        <f t="shared" si="4"/>
        <v>12.5</v>
      </c>
      <c r="F166" s="18">
        <v>9.4</v>
      </c>
      <c r="G166" s="18">
        <v>9.6</v>
      </c>
      <c r="H166" s="18">
        <v>7.1</v>
      </c>
      <c r="I166" s="18">
        <v>7.3</v>
      </c>
      <c r="J166" s="18">
        <v>1</v>
      </c>
      <c r="K166" s="18">
        <v>0.8</v>
      </c>
      <c r="L166" s="18">
        <v>0.4</v>
      </c>
      <c r="M166" s="18">
        <v>0.4</v>
      </c>
      <c r="N166" s="18">
        <v>-0.6</v>
      </c>
      <c r="O166" s="18">
        <v>-4.2</v>
      </c>
      <c r="P166" s="18">
        <v>-1.8</v>
      </c>
      <c r="Q166" s="18">
        <v>0.9</v>
      </c>
      <c r="R166" s="18">
        <v>0</v>
      </c>
      <c r="S166" s="18">
        <v>-2.4</v>
      </c>
      <c r="T166" s="18">
        <v>-2</v>
      </c>
      <c r="U166" s="18">
        <v>0.6</v>
      </c>
      <c r="V166" s="18">
        <v>8.3000000000000007</v>
      </c>
      <c r="X166" s="6">
        <v>-0.35593211668358199</v>
      </c>
      <c r="Y166" s="6">
        <v>-0.39645813619607101</v>
      </c>
      <c r="AI166" s="22"/>
      <c r="AJ166" s="23"/>
      <c r="AK166" s="23"/>
      <c r="AL166" s="23"/>
      <c r="AM166" s="22"/>
      <c r="AN166" s="22"/>
      <c r="AO166" s="22"/>
    </row>
    <row r="167" spans="1:41" x14ac:dyDescent="0.25">
      <c r="A167" s="3">
        <v>122281</v>
      </c>
      <c r="B167" s="3">
        <f t="shared" si="5"/>
        <v>152</v>
      </c>
      <c r="C167" s="17">
        <v>-0.25</v>
      </c>
      <c r="D167" s="17">
        <v>12.125</v>
      </c>
      <c r="E167" s="17">
        <f t="shared" si="4"/>
        <v>11.875</v>
      </c>
      <c r="F167" s="18">
        <v>9.5</v>
      </c>
      <c r="G167" s="18">
        <v>9</v>
      </c>
      <c r="H167" s="18">
        <v>6.9</v>
      </c>
      <c r="I167" s="18">
        <v>7.1</v>
      </c>
      <c r="J167" s="18">
        <v>0.1</v>
      </c>
      <c r="K167" s="18">
        <v>-0.6</v>
      </c>
      <c r="L167" s="18">
        <v>-0.2</v>
      </c>
      <c r="M167" s="18">
        <v>-0.2</v>
      </c>
      <c r="N167" s="18">
        <v>0.6</v>
      </c>
      <c r="O167" s="18">
        <v>-5.5</v>
      </c>
      <c r="P167" s="18">
        <v>-2.2000000000000002</v>
      </c>
      <c r="Q167" s="18">
        <v>1.9</v>
      </c>
      <c r="R167" s="18">
        <v>1.2</v>
      </c>
      <c r="S167" s="18">
        <v>-1.3</v>
      </c>
      <c r="T167" s="18">
        <v>-0.4</v>
      </c>
      <c r="U167" s="18">
        <v>1</v>
      </c>
      <c r="V167" s="18">
        <v>8.4</v>
      </c>
      <c r="X167" s="6">
        <v>0.10007761773877499</v>
      </c>
      <c r="Y167" s="6">
        <v>0.113977128297162</v>
      </c>
      <c r="AI167" s="22"/>
      <c r="AJ167" s="23"/>
      <c r="AK167" s="23"/>
      <c r="AL167" s="23"/>
      <c r="AM167" s="22"/>
      <c r="AN167" s="22"/>
      <c r="AO167" s="22"/>
    </row>
    <row r="168" spans="1:41" x14ac:dyDescent="0.25">
      <c r="A168" s="3">
        <v>20282</v>
      </c>
      <c r="B168" s="3">
        <f t="shared" si="5"/>
        <v>153</v>
      </c>
      <c r="C168" s="17">
        <v>0.5</v>
      </c>
      <c r="D168" s="17">
        <v>14</v>
      </c>
      <c r="E168" s="17">
        <f t="shared" si="4"/>
        <v>14.5</v>
      </c>
      <c r="F168" s="18">
        <v>8.4</v>
      </c>
      <c r="G168" s="18">
        <v>6.7</v>
      </c>
      <c r="H168" s="18">
        <v>6.9</v>
      </c>
      <c r="I168" s="18">
        <v>6.1</v>
      </c>
      <c r="J168" s="18">
        <v>-0.6</v>
      </c>
      <c r="K168" s="18">
        <v>-0.2</v>
      </c>
      <c r="L168" s="18">
        <v>-0.2</v>
      </c>
      <c r="M168" s="18">
        <v>-0.3</v>
      </c>
      <c r="N168" s="18">
        <v>-5.2</v>
      </c>
      <c r="O168" s="18">
        <v>-4</v>
      </c>
      <c r="P168" s="18">
        <v>1.3</v>
      </c>
      <c r="Q168" s="18">
        <v>4.5</v>
      </c>
      <c r="R168" s="18">
        <v>0.3</v>
      </c>
      <c r="S168" s="18">
        <v>-1.8</v>
      </c>
      <c r="T168" s="18">
        <v>-0.6</v>
      </c>
      <c r="U168" s="18">
        <v>0.4</v>
      </c>
      <c r="V168" s="18">
        <v>9.3000000000000007</v>
      </c>
      <c r="X168" s="6">
        <v>1.0211452272419601</v>
      </c>
      <c r="Y168" s="6">
        <v>1.0132477957961299</v>
      </c>
      <c r="AI168" s="22"/>
      <c r="AJ168" s="23"/>
      <c r="AK168" s="23"/>
      <c r="AL168" s="23"/>
      <c r="AM168" s="22"/>
      <c r="AN168" s="22"/>
      <c r="AO168" s="22"/>
    </row>
    <row r="169" spans="1:41" x14ac:dyDescent="0.25">
      <c r="A169" s="3">
        <v>33082</v>
      </c>
      <c r="B169" s="3">
        <f t="shared" si="5"/>
        <v>154</v>
      </c>
      <c r="C169" s="17">
        <v>-0.5</v>
      </c>
      <c r="D169" s="17">
        <v>14.75</v>
      </c>
      <c r="E169" s="17">
        <f t="shared" si="4"/>
        <v>14.25</v>
      </c>
      <c r="F169" s="18">
        <v>9.5</v>
      </c>
      <c r="G169" s="18">
        <v>5</v>
      </c>
      <c r="H169" s="18">
        <v>6.6</v>
      </c>
      <c r="I169" s="18">
        <v>5.4</v>
      </c>
      <c r="J169" s="18">
        <v>1.1000000000000001</v>
      </c>
      <c r="K169" s="18">
        <v>-1.7</v>
      </c>
      <c r="L169" s="18">
        <v>-0.3</v>
      </c>
      <c r="M169" s="18">
        <v>-0.7</v>
      </c>
      <c r="N169" s="18">
        <v>-4.5</v>
      </c>
      <c r="O169" s="18">
        <v>-4.5</v>
      </c>
      <c r="P169" s="18">
        <v>2.1</v>
      </c>
      <c r="Q169" s="18">
        <v>5.0999999999999996</v>
      </c>
      <c r="R169" s="18">
        <v>0.7</v>
      </c>
      <c r="S169" s="18">
        <v>-0.5</v>
      </c>
      <c r="T169" s="18">
        <v>0.8</v>
      </c>
      <c r="U169" s="18">
        <v>0.6</v>
      </c>
      <c r="V169" s="18">
        <v>8.8000000000000007</v>
      </c>
      <c r="X169" s="6">
        <v>-0.43475769289280503</v>
      </c>
      <c r="Y169" s="6">
        <v>-0.407589655336348</v>
      </c>
      <c r="AI169" s="22"/>
      <c r="AJ169" s="23"/>
      <c r="AK169" s="23"/>
      <c r="AL169" s="23"/>
      <c r="AM169" s="22"/>
      <c r="AN169" s="22"/>
      <c r="AO169" s="22"/>
    </row>
    <row r="170" spans="1:41" x14ac:dyDescent="0.25">
      <c r="A170" s="3">
        <v>51882</v>
      </c>
      <c r="B170" s="3">
        <f t="shared" si="5"/>
        <v>155</v>
      </c>
      <c r="C170" s="17">
        <v>-0.75</v>
      </c>
      <c r="D170" s="17">
        <v>14</v>
      </c>
      <c r="E170" s="17">
        <f t="shared" si="4"/>
        <v>13.25</v>
      </c>
      <c r="F170" s="18">
        <v>3.6</v>
      </c>
      <c r="G170" s="18">
        <v>6</v>
      </c>
      <c r="H170" s="18">
        <v>5.5</v>
      </c>
      <c r="I170" s="18">
        <v>5.7</v>
      </c>
      <c r="J170" s="18">
        <v>-1.4</v>
      </c>
      <c r="K170" s="18">
        <v>-0.6</v>
      </c>
      <c r="L170" s="18">
        <v>0.1</v>
      </c>
      <c r="M170" s="18">
        <v>0.2</v>
      </c>
      <c r="N170" s="18">
        <v>-3.9</v>
      </c>
      <c r="O170" s="18">
        <v>0.4</v>
      </c>
      <c r="P170" s="18">
        <v>3.9</v>
      </c>
      <c r="Q170" s="18">
        <v>3.1</v>
      </c>
      <c r="R170" s="18">
        <v>0.6</v>
      </c>
      <c r="S170" s="18">
        <v>-1.7</v>
      </c>
      <c r="T170" s="18">
        <v>-1.2</v>
      </c>
      <c r="U170" s="18">
        <v>-0.8</v>
      </c>
      <c r="V170" s="18">
        <v>9.5</v>
      </c>
      <c r="X170" s="6">
        <v>-5.56101319321387E-2</v>
      </c>
      <c r="Y170" s="6">
        <v>-0.103984142917706</v>
      </c>
      <c r="AI170" s="22"/>
      <c r="AJ170" s="23"/>
      <c r="AK170" s="23"/>
      <c r="AL170" s="23"/>
      <c r="AM170" s="22"/>
      <c r="AN170" s="22"/>
      <c r="AO170" s="22"/>
    </row>
    <row r="171" spans="1:41" x14ac:dyDescent="0.25">
      <c r="A171" s="3">
        <v>70182</v>
      </c>
      <c r="B171" s="3">
        <f t="shared" si="5"/>
        <v>156</v>
      </c>
      <c r="C171" s="17">
        <v>-0.5</v>
      </c>
      <c r="D171" s="17">
        <v>14</v>
      </c>
      <c r="E171" s="17">
        <f t="shared" si="4"/>
        <v>13.5</v>
      </c>
      <c r="F171" s="18">
        <v>3.8</v>
      </c>
      <c r="G171" s="18">
        <v>6.1</v>
      </c>
      <c r="H171" s="18">
        <v>5.7</v>
      </c>
      <c r="I171" s="18">
        <v>5.4</v>
      </c>
      <c r="J171" s="18">
        <v>0.2</v>
      </c>
      <c r="K171" s="18">
        <v>0.1</v>
      </c>
      <c r="L171" s="18">
        <v>0.2</v>
      </c>
      <c r="M171" s="18">
        <v>-0.3</v>
      </c>
      <c r="N171" s="18">
        <v>-3.7</v>
      </c>
      <c r="O171" s="18">
        <v>0.7</v>
      </c>
      <c r="P171" s="18">
        <v>2.5</v>
      </c>
      <c r="Q171" s="18">
        <v>2.9</v>
      </c>
      <c r="R171" s="18">
        <v>0.2</v>
      </c>
      <c r="S171" s="18">
        <v>0.3</v>
      </c>
      <c r="T171" s="18">
        <v>-1.4</v>
      </c>
      <c r="U171" s="18">
        <v>-0.2</v>
      </c>
      <c r="V171" s="18">
        <v>9.5</v>
      </c>
      <c r="X171" s="6">
        <v>-0.19626300629898299</v>
      </c>
      <c r="Y171" s="6">
        <v>-0.19917965032034901</v>
      </c>
      <c r="AI171" s="22"/>
      <c r="AJ171" s="23"/>
      <c r="AK171" s="23"/>
      <c r="AL171" s="23"/>
      <c r="AM171" s="22"/>
      <c r="AN171" s="22"/>
      <c r="AO171" s="22"/>
    </row>
    <row r="172" spans="1:41" x14ac:dyDescent="0.25">
      <c r="A172" s="3">
        <v>82482</v>
      </c>
      <c r="B172" s="3">
        <f t="shared" si="5"/>
        <v>157</v>
      </c>
      <c r="C172" s="17">
        <v>-0.75</v>
      </c>
      <c r="D172" s="17">
        <v>10.25</v>
      </c>
      <c r="E172" s="17">
        <f t="shared" si="4"/>
        <v>9.5</v>
      </c>
      <c r="F172" s="18">
        <v>5.3</v>
      </c>
      <c r="G172" s="18">
        <v>6.4</v>
      </c>
      <c r="H172" s="18">
        <v>5.2</v>
      </c>
      <c r="I172" s="18">
        <v>4.9000000000000004</v>
      </c>
      <c r="J172" s="18">
        <v>-0.8</v>
      </c>
      <c r="K172" s="18">
        <v>0.7</v>
      </c>
      <c r="L172" s="18">
        <v>-0.2</v>
      </c>
      <c r="M172" s="18">
        <v>0.3</v>
      </c>
      <c r="N172" s="18">
        <v>1.7</v>
      </c>
      <c r="O172" s="18">
        <v>1</v>
      </c>
      <c r="P172" s="18">
        <v>2.2999999999999998</v>
      </c>
      <c r="Q172" s="18">
        <v>2.5</v>
      </c>
      <c r="R172" s="18">
        <v>1</v>
      </c>
      <c r="S172" s="18">
        <v>-1.5</v>
      </c>
      <c r="T172" s="18">
        <v>-0.6</v>
      </c>
      <c r="U172" s="18">
        <v>0.6</v>
      </c>
      <c r="V172" s="18">
        <v>10</v>
      </c>
      <c r="X172" s="6">
        <v>-0.211245404110011</v>
      </c>
      <c r="Y172" s="6">
        <v>-0.24639522814381701</v>
      </c>
      <c r="AI172" s="22"/>
      <c r="AJ172" s="23"/>
      <c r="AK172" s="23"/>
      <c r="AL172" s="23"/>
      <c r="AM172" s="22"/>
      <c r="AN172" s="22"/>
      <c r="AO172" s="22"/>
    </row>
    <row r="173" spans="1:41" x14ac:dyDescent="0.25">
      <c r="A173" s="3">
        <v>100582</v>
      </c>
      <c r="B173" s="3">
        <f t="shared" si="5"/>
        <v>158</v>
      </c>
      <c r="C173" s="17">
        <v>-0.75</v>
      </c>
      <c r="D173" s="17">
        <v>10.25</v>
      </c>
      <c r="E173" s="17">
        <f t="shared" si="4"/>
        <v>9.5</v>
      </c>
      <c r="F173" s="18">
        <v>4.5999999999999996</v>
      </c>
      <c r="G173" s="18">
        <v>6.4</v>
      </c>
      <c r="H173" s="18">
        <v>5.4</v>
      </c>
      <c r="I173" s="18">
        <v>4.8</v>
      </c>
      <c r="J173" s="18">
        <v>-0.7</v>
      </c>
      <c r="K173" s="18">
        <v>0</v>
      </c>
      <c r="L173" s="18">
        <v>0.2</v>
      </c>
      <c r="M173" s="18">
        <v>-0.1</v>
      </c>
      <c r="N173" s="18">
        <v>2.1</v>
      </c>
      <c r="O173" s="18">
        <v>0.1</v>
      </c>
      <c r="P173" s="18">
        <v>1</v>
      </c>
      <c r="Q173" s="18">
        <v>2.2000000000000002</v>
      </c>
      <c r="R173" s="18">
        <v>0.4</v>
      </c>
      <c r="S173" s="18">
        <v>-0.9</v>
      </c>
      <c r="T173" s="18">
        <v>-1.3</v>
      </c>
      <c r="U173" s="18">
        <v>-0.3</v>
      </c>
      <c r="V173" s="18">
        <v>10</v>
      </c>
      <c r="X173" s="6">
        <v>-0.24244832331338301</v>
      </c>
      <c r="Y173" s="6">
        <v>-0.25942175144281499</v>
      </c>
      <c r="AI173" s="22"/>
      <c r="AJ173" s="23"/>
      <c r="AK173" s="23"/>
      <c r="AL173" s="23"/>
      <c r="AM173" s="22"/>
      <c r="AN173" s="22"/>
      <c r="AO173" s="22"/>
    </row>
    <row r="174" spans="1:41" x14ac:dyDescent="0.25">
      <c r="A174" s="3">
        <v>111682</v>
      </c>
      <c r="B174" s="3">
        <f t="shared" si="5"/>
        <v>159</v>
      </c>
      <c r="C174" s="17">
        <v>-0.5</v>
      </c>
      <c r="D174" s="17">
        <v>9.5</v>
      </c>
      <c r="E174" s="17">
        <f t="shared" si="4"/>
        <v>9</v>
      </c>
      <c r="F174" s="18">
        <v>5.4</v>
      </c>
      <c r="G174" s="18">
        <v>6</v>
      </c>
      <c r="H174" s="18">
        <v>5</v>
      </c>
      <c r="I174" s="18">
        <v>4.0999999999999996</v>
      </c>
      <c r="J174" s="18">
        <v>-1</v>
      </c>
      <c r="K174" s="18">
        <v>0.6</v>
      </c>
      <c r="L174" s="18">
        <v>0.2</v>
      </c>
      <c r="M174" s="18">
        <v>0</v>
      </c>
      <c r="N174" s="18">
        <v>0.8</v>
      </c>
      <c r="O174" s="18">
        <v>-0.6</v>
      </c>
      <c r="P174" s="18">
        <v>1.9</v>
      </c>
      <c r="Q174" s="18">
        <v>2</v>
      </c>
      <c r="R174" s="18">
        <v>0.7</v>
      </c>
      <c r="S174" s="18">
        <v>-1.6</v>
      </c>
      <c r="T174" s="18">
        <v>-0.3</v>
      </c>
      <c r="U174" s="18">
        <v>-0.3</v>
      </c>
      <c r="V174" s="18">
        <v>10.6</v>
      </c>
      <c r="X174" s="6">
        <v>0.124723723843693</v>
      </c>
      <c r="Y174" s="6">
        <v>8.0892140232446605E-2</v>
      </c>
      <c r="AI174" s="22"/>
      <c r="AJ174" s="23"/>
      <c r="AK174" s="23"/>
      <c r="AL174" s="23"/>
      <c r="AM174" s="22"/>
      <c r="AN174" s="22"/>
      <c r="AO174" s="22"/>
    </row>
    <row r="175" spans="1:41" x14ac:dyDescent="0.25">
      <c r="A175" s="3">
        <v>122182</v>
      </c>
      <c r="B175" s="3">
        <f t="shared" si="5"/>
        <v>160</v>
      </c>
      <c r="C175" s="17">
        <v>0</v>
      </c>
      <c r="D175" s="17">
        <v>8.5</v>
      </c>
      <c r="E175" s="17">
        <f t="shared" si="4"/>
        <v>8.5</v>
      </c>
      <c r="F175" s="18">
        <v>4.7</v>
      </c>
      <c r="G175" s="18">
        <v>6</v>
      </c>
      <c r="H175" s="18">
        <v>4.4000000000000004</v>
      </c>
      <c r="I175" s="18">
        <v>4.2</v>
      </c>
      <c r="J175" s="18">
        <v>-0.7</v>
      </c>
      <c r="K175" s="18">
        <v>0</v>
      </c>
      <c r="L175" s="18">
        <v>-0.6</v>
      </c>
      <c r="M175" s="18">
        <v>0.1</v>
      </c>
      <c r="N175" s="18">
        <v>0</v>
      </c>
      <c r="O175" s="18">
        <v>-1.8</v>
      </c>
      <c r="P175" s="18">
        <v>1.9</v>
      </c>
      <c r="Q175" s="18">
        <v>2</v>
      </c>
      <c r="R175" s="18">
        <v>-0.8</v>
      </c>
      <c r="S175" s="18">
        <v>-1.2</v>
      </c>
      <c r="T175" s="18">
        <v>0</v>
      </c>
      <c r="U175" s="18">
        <v>0</v>
      </c>
      <c r="V175" s="18">
        <v>10.7</v>
      </c>
      <c r="X175" s="6">
        <v>0.65072952650335503</v>
      </c>
      <c r="Y175" s="6">
        <v>0.63975908760100397</v>
      </c>
      <c r="AI175" s="22"/>
      <c r="AJ175" s="23"/>
      <c r="AK175" s="23"/>
      <c r="AL175" s="23"/>
      <c r="AM175" s="22"/>
      <c r="AN175" s="22"/>
      <c r="AO175" s="22"/>
    </row>
    <row r="176" spans="1:41" x14ac:dyDescent="0.25">
      <c r="A176" s="3">
        <v>20983</v>
      </c>
      <c r="B176" s="3">
        <f t="shared" si="5"/>
        <v>161</v>
      </c>
      <c r="C176" s="17">
        <v>0</v>
      </c>
      <c r="D176" s="17">
        <v>8.5</v>
      </c>
      <c r="E176" s="17">
        <f t="shared" si="4"/>
        <v>8.5</v>
      </c>
      <c r="F176" s="18">
        <v>4.3</v>
      </c>
      <c r="G176" s="18">
        <v>4.5</v>
      </c>
      <c r="H176" s="18">
        <v>3.6</v>
      </c>
      <c r="I176" s="18">
        <v>3.8</v>
      </c>
      <c r="J176" s="18">
        <v>-1.7</v>
      </c>
      <c r="K176" s="18">
        <v>0.1</v>
      </c>
      <c r="L176" s="18">
        <v>-0.6</v>
      </c>
      <c r="M176" s="18">
        <v>-0.1</v>
      </c>
      <c r="N176" s="18">
        <v>-2.5</v>
      </c>
      <c r="O176" s="18">
        <v>3.5</v>
      </c>
      <c r="P176" s="18">
        <v>2.6</v>
      </c>
      <c r="Q176" s="18">
        <v>3.9</v>
      </c>
      <c r="R176" s="18">
        <v>-0.7</v>
      </c>
      <c r="S176" s="18">
        <v>1.6</v>
      </c>
      <c r="T176" s="18">
        <v>0.6</v>
      </c>
      <c r="U176" s="18">
        <v>0</v>
      </c>
      <c r="V176" s="18">
        <v>10.9</v>
      </c>
      <c r="X176" s="6">
        <v>0.184811931598169</v>
      </c>
      <c r="Y176" s="6">
        <v>0.205672950869523</v>
      </c>
      <c r="AI176" s="22"/>
      <c r="AJ176" s="23"/>
      <c r="AK176" s="23"/>
      <c r="AL176" s="23"/>
      <c r="AM176" s="22"/>
      <c r="AN176" s="22"/>
      <c r="AO176" s="22"/>
    </row>
    <row r="177" spans="1:41" x14ac:dyDescent="0.25">
      <c r="A177" s="3">
        <v>32983</v>
      </c>
      <c r="B177" s="3">
        <f t="shared" si="5"/>
        <v>162</v>
      </c>
      <c r="C177" s="17">
        <v>0.125</v>
      </c>
      <c r="D177" s="17">
        <v>8.5</v>
      </c>
      <c r="E177" s="17">
        <f t="shared" si="4"/>
        <v>8.625</v>
      </c>
      <c r="F177" s="18">
        <v>3.7</v>
      </c>
      <c r="G177" s="18">
        <v>3.8</v>
      </c>
      <c r="H177" s="18">
        <v>4.5</v>
      </c>
      <c r="I177" s="18">
        <v>3</v>
      </c>
      <c r="J177" s="18">
        <v>-0.6</v>
      </c>
      <c r="K177" s="18">
        <v>-0.7</v>
      </c>
      <c r="L177" s="18">
        <v>0.9</v>
      </c>
      <c r="M177" s="18">
        <v>-0.8</v>
      </c>
      <c r="N177" s="18">
        <v>-1.1000000000000001</v>
      </c>
      <c r="O177" s="18">
        <v>4.0999999999999996</v>
      </c>
      <c r="P177" s="18">
        <v>3.5</v>
      </c>
      <c r="Q177" s="18">
        <v>4.5</v>
      </c>
      <c r="R177" s="18">
        <v>1.4</v>
      </c>
      <c r="S177" s="18">
        <v>0.6</v>
      </c>
      <c r="T177" s="18">
        <v>0.9</v>
      </c>
      <c r="U177" s="18">
        <v>0.6</v>
      </c>
      <c r="V177" s="18">
        <v>10.4</v>
      </c>
      <c r="X177" s="6">
        <v>0.14482563132895701</v>
      </c>
      <c r="Y177" s="6">
        <v>0.121127753973002</v>
      </c>
      <c r="AI177" s="22"/>
      <c r="AJ177" s="23"/>
      <c r="AK177" s="23"/>
      <c r="AL177" s="23"/>
      <c r="AM177" s="22"/>
      <c r="AN177" s="22"/>
      <c r="AO177" s="22"/>
    </row>
    <row r="178" spans="1:41" x14ac:dyDescent="0.25">
      <c r="A178" s="3">
        <v>52483</v>
      </c>
      <c r="B178" s="3">
        <f t="shared" si="5"/>
        <v>163</v>
      </c>
      <c r="C178" s="17">
        <v>0.25</v>
      </c>
      <c r="D178" s="17">
        <v>8.625</v>
      </c>
      <c r="E178" s="17">
        <f t="shared" si="4"/>
        <v>8.875</v>
      </c>
      <c r="F178" s="18">
        <v>5.8</v>
      </c>
      <c r="G178" s="18">
        <v>3.2</v>
      </c>
      <c r="H178" s="18">
        <v>3.1</v>
      </c>
      <c r="I178" s="18">
        <v>3.2</v>
      </c>
      <c r="J178" s="18">
        <v>2</v>
      </c>
      <c r="K178" s="18">
        <v>-1.3</v>
      </c>
      <c r="L178" s="18">
        <v>0.1</v>
      </c>
      <c r="M178" s="18">
        <v>0</v>
      </c>
      <c r="N178" s="18">
        <v>3.1</v>
      </c>
      <c r="O178" s="18">
        <v>5.5</v>
      </c>
      <c r="P178" s="18">
        <v>4.8</v>
      </c>
      <c r="Q178" s="18">
        <v>5</v>
      </c>
      <c r="R178" s="18">
        <v>-1</v>
      </c>
      <c r="S178" s="18">
        <v>2</v>
      </c>
      <c r="T178" s="18">
        <v>0.3</v>
      </c>
      <c r="U178" s="18">
        <v>0.6</v>
      </c>
      <c r="V178" s="18">
        <v>10.1</v>
      </c>
      <c r="X178" s="6">
        <v>-1.87494078919067E-2</v>
      </c>
      <c r="Y178" s="6">
        <v>-2.1330086482576002E-2</v>
      </c>
      <c r="AI178" s="22"/>
      <c r="AJ178" s="23"/>
      <c r="AK178" s="23"/>
      <c r="AL178" s="23"/>
      <c r="AM178" s="22"/>
      <c r="AN178" s="22"/>
      <c r="AO178" s="22"/>
    </row>
    <row r="179" spans="1:41" x14ac:dyDescent="0.25">
      <c r="A179" s="3">
        <v>71383</v>
      </c>
      <c r="B179" s="3">
        <f t="shared" si="5"/>
        <v>164</v>
      </c>
      <c r="C179" s="17">
        <v>0.3125</v>
      </c>
      <c r="D179" s="17">
        <v>9.0625</v>
      </c>
      <c r="E179" s="17">
        <f t="shared" si="4"/>
        <v>9.375</v>
      </c>
      <c r="F179" s="18">
        <v>3.6</v>
      </c>
      <c r="G179" s="18">
        <v>3.3</v>
      </c>
      <c r="H179" s="18">
        <v>3.1</v>
      </c>
      <c r="I179" s="18">
        <v>3.5</v>
      </c>
      <c r="J179" s="18">
        <v>0.4</v>
      </c>
      <c r="K179" s="18">
        <v>0.2</v>
      </c>
      <c r="L179" s="18">
        <v>-0.1</v>
      </c>
      <c r="M179" s="18">
        <v>0.4</v>
      </c>
      <c r="N179" s="18">
        <v>7.5</v>
      </c>
      <c r="O179" s="18">
        <v>7.1</v>
      </c>
      <c r="P179" s="18">
        <v>5</v>
      </c>
      <c r="Q179" s="18">
        <v>4.3</v>
      </c>
      <c r="R179" s="18">
        <v>2</v>
      </c>
      <c r="S179" s="18">
        <v>2.2999999999999998</v>
      </c>
      <c r="T179" s="18">
        <v>0</v>
      </c>
      <c r="U179" s="18">
        <v>-0.4</v>
      </c>
      <c r="V179" s="18">
        <v>9.6</v>
      </c>
      <c r="X179" s="6">
        <v>-7.8495926897922397E-3</v>
      </c>
      <c r="Y179" s="6">
        <v>2.1383050463851801E-2</v>
      </c>
      <c r="AI179" s="22"/>
      <c r="AJ179" s="23"/>
      <c r="AK179" s="23"/>
      <c r="AL179" s="23"/>
      <c r="AM179" s="22"/>
      <c r="AN179" s="22"/>
      <c r="AO179" s="22"/>
    </row>
    <row r="180" spans="1:41" x14ac:dyDescent="0.25">
      <c r="A180" s="3">
        <v>82383</v>
      </c>
      <c r="B180" s="3">
        <f t="shared" si="5"/>
        <v>165</v>
      </c>
      <c r="C180" s="17">
        <v>-6.25E-2</v>
      </c>
      <c r="D180" s="17">
        <v>9.5625</v>
      </c>
      <c r="E180" s="17">
        <f t="shared" si="4"/>
        <v>9.5</v>
      </c>
      <c r="F180" s="18">
        <v>4.5</v>
      </c>
      <c r="G180" s="18">
        <v>3.8</v>
      </c>
      <c r="H180" s="18">
        <v>3.6</v>
      </c>
      <c r="I180" s="18">
        <v>4.5</v>
      </c>
      <c r="J180" s="18">
        <v>0.9</v>
      </c>
      <c r="K180" s="18">
        <v>0.5</v>
      </c>
      <c r="L180" s="18">
        <v>0.5</v>
      </c>
      <c r="M180" s="18">
        <v>1</v>
      </c>
      <c r="N180" s="18">
        <v>8.6999999999999993</v>
      </c>
      <c r="O180" s="18">
        <v>8.1999999999999993</v>
      </c>
      <c r="P180" s="18">
        <v>4.8</v>
      </c>
      <c r="Q180" s="18">
        <v>4.0999999999999996</v>
      </c>
      <c r="R180" s="18">
        <v>1.2</v>
      </c>
      <c r="S180" s="18">
        <v>1.1000000000000001</v>
      </c>
      <c r="T180" s="18">
        <v>-0.2</v>
      </c>
      <c r="U180" s="18">
        <v>-0.2</v>
      </c>
      <c r="V180" s="18">
        <v>9.3000000000000007</v>
      </c>
      <c r="X180" s="6">
        <v>-0.234486163284642</v>
      </c>
      <c r="Y180" s="6">
        <v>-0.24748939811419399</v>
      </c>
      <c r="AI180" s="22"/>
      <c r="AJ180" s="23"/>
      <c r="AK180" s="23"/>
      <c r="AL180" s="23"/>
      <c r="AM180" s="22"/>
      <c r="AN180" s="22"/>
      <c r="AO180" s="22"/>
    </row>
    <row r="181" spans="1:41" x14ac:dyDescent="0.25">
      <c r="A181" s="3">
        <v>100483</v>
      </c>
      <c r="B181" s="3">
        <f t="shared" si="5"/>
        <v>166</v>
      </c>
      <c r="C181" s="17">
        <v>0</v>
      </c>
      <c r="D181" s="17">
        <v>9.375</v>
      </c>
      <c r="E181" s="17">
        <f t="shared" si="4"/>
        <v>9.375</v>
      </c>
      <c r="F181" s="18">
        <v>3.3</v>
      </c>
      <c r="G181" s="18">
        <v>4</v>
      </c>
      <c r="H181" s="18">
        <v>4.0999999999999996</v>
      </c>
      <c r="I181" s="18">
        <v>4.5</v>
      </c>
      <c r="J181" s="18">
        <v>-1.2</v>
      </c>
      <c r="K181" s="18">
        <v>0.2</v>
      </c>
      <c r="L181" s="18">
        <v>0.5</v>
      </c>
      <c r="M181" s="18">
        <v>0</v>
      </c>
      <c r="N181" s="18">
        <v>9.6999999999999993</v>
      </c>
      <c r="O181" s="18">
        <v>6.9</v>
      </c>
      <c r="P181" s="18">
        <v>4.8</v>
      </c>
      <c r="Q181" s="18">
        <v>4.0999999999999996</v>
      </c>
      <c r="R181" s="18">
        <v>1</v>
      </c>
      <c r="S181" s="18">
        <v>-1.3</v>
      </c>
      <c r="T181" s="18">
        <v>0</v>
      </c>
      <c r="U181" s="18">
        <v>0</v>
      </c>
      <c r="V181" s="18">
        <v>9.4</v>
      </c>
      <c r="X181" s="6">
        <v>0.28151887883346599</v>
      </c>
      <c r="Y181" s="6">
        <v>0.20398837033026801</v>
      </c>
      <c r="AI181" s="22"/>
      <c r="AJ181" s="23"/>
      <c r="AK181" s="23"/>
      <c r="AL181" s="23"/>
      <c r="AM181" s="22"/>
      <c r="AN181" s="22"/>
      <c r="AO181" s="22"/>
    </row>
    <row r="182" spans="1:41" x14ac:dyDescent="0.25">
      <c r="A182" s="3">
        <v>111583</v>
      </c>
      <c r="B182" s="3">
        <f t="shared" si="5"/>
        <v>167</v>
      </c>
      <c r="C182" s="17">
        <v>0</v>
      </c>
      <c r="D182" s="17">
        <v>9.375</v>
      </c>
      <c r="E182" s="17">
        <f t="shared" si="4"/>
        <v>9.375</v>
      </c>
      <c r="F182" s="18">
        <v>3.4</v>
      </c>
      <c r="G182" s="18">
        <v>4.5999999999999996</v>
      </c>
      <c r="H182" s="18">
        <v>4.7</v>
      </c>
      <c r="I182" s="18">
        <v>4.5999999999999996</v>
      </c>
      <c r="J182" s="18">
        <v>-0.6</v>
      </c>
      <c r="K182" s="18">
        <v>0.5</v>
      </c>
      <c r="L182" s="18">
        <v>0.2</v>
      </c>
      <c r="M182" s="18">
        <v>0.3</v>
      </c>
      <c r="N182" s="18">
        <v>7.9</v>
      </c>
      <c r="O182" s="18">
        <v>6.3</v>
      </c>
      <c r="P182" s="18">
        <v>4.8</v>
      </c>
      <c r="Q182" s="18">
        <v>4.2</v>
      </c>
      <c r="R182" s="18">
        <v>1</v>
      </c>
      <c r="S182" s="18">
        <v>1.5</v>
      </c>
      <c r="T182" s="18">
        <v>0.7</v>
      </c>
      <c r="U182" s="18">
        <v>-0.1</v>
      </c>
      <c r="V182" s="18">
        <v>8.6999999999999993</v>
      </c>
      <c r="X182" s="6">
        <v>-0.172426007995547</v>
      </c>
      <c r="Y182" s="6">
        <v>-0.16704957862313199</v>
      </c>
      <c r="AI182" s="22"/>
      <c r="AJ182" s="23"/>
      <c r="AK182" s="23"/>
      <c r="AL182" s="23"/>
      <c r="AM182" s="22"/>
      <c r="AN182" s="22"/>
      <c r="AO182" s="22"/>
    </row>
    <row r="183" spans="1:41" x14ac:dyDescent="0.25">
      <c r="A183" s="3">
        <v>122083</v>
      </c>
      <c r="B183" s="3">
        <f t="shared" si="5"/>
        <v>168</v>
      </c>
      <c r="C183" s="17">
        <v>0.125</v>
      </c>
      <c r="D183" s="17">
        <v>9.5</v>
      </c>
      <c r="E183" s="17">
        <f t="shared" si="4"/>
        <v>9.625</v>
      </c>
      <c r="F183" s="18">
        <v>3.3</v>
      </c>
      <c r="G183" s="18">
        <v>4.9000000000000004</v>
      </c>
      <c r="H183" s="18">
        <v>4.9000000000000004</v>
      </c>
      <c r="I183" s="18">
        <v>4.4000000000000004</v>
      </c>
      <c r="J183" s="18">
        <v>-0.1</v>
      </c>
      <c r="K183" s="18">
        <v>0.3</v>
      </c>
      <c r="L183" s="18">
        <v>0.2</v>
      </c>
      <c r="M183" s="18">
        <v>-0.2</v>
      </c>
      <c r="N183" s="18">
        <v>7.7</v>
      </c>
      <c r="O183" s="18">
        <v>6.3</v>
      </c>
      <c r="P183" s="18">
        <v>4.8</v>
      </c>
      <c r="Q183" s="18">
        <v>4.0999999999999996</v>
      </c>
      <c r="R183" s="18">
        <v>-0.2</v>
      </c>
      <c r="S183" s="18">
        <v>0</v>
      </c>
      <c r="T183" s="18">
        <v>0</v>
      </c>
      <c r="U183" s="18">
        <v>-0.1</v>
      </c>
      <c r="V183" s="18">
        <v>8.5</v>
      </c>
      <c r="X183" s="6">
        <v>0.21689761445675701</v>
      </c>
      <c r="Y183" s="6">
        <v>0.178251600797729</v>
      </c>
      <c r="AI183" s="22"/>
      <c r="AJ183" s="23"/>
      <c r="AK183" s="23"/>
      <c r="AL183" s="23"/>
      <c r="AM183" s="22"/>
      <c r="AN183" s="22"/>
      <c r="AO183" s="22"/>
    </row>
    <row r="184" spans="1:41" x14ac:dyDescent="0.25">
      <c r="A184" s="3">
        <v>13184</v>
      </c>
      <c r="B184" s="3">
        <f t="shared" si="5"/>
        <v>169</v>
      </c>
      <c r="C184" s="17">
        <v>0</v>
      </c>
      <c r="D184" s="17">
        <v>9.375</v>
      </c>
      <c r="E184" s="17">
        <f t="shared" si="4"/>
        <v>9.375</v>
      </c>
      <c r="F184" s="18">
        <v>3.9</v>
      </c>
      <c r="G184" s="18">
        <v>5.2</v>
      </c>
      <c r="H184" s="18">
        <v>4.0999999999999996</v>
      </c>
      <c r="I184" s="18">
        <v>4.3</v>
      </c>
      <c r="J184" s="18">
        <v>-1</v>
      </c>
      <c r="K184" s="18">
        <v>0.3</v>
      </c>
      <c r="L184" s="18">
        <v>-0.3</v>
      </c>
      <c r="M184" s="18">
        <v>-0.2</v>
      </c>
      <c r="N184" s="18">
        <v>4.5</v>
      </c>
      <c r="O184" s="18">
        <v>4.7</v>
      </c>
      <c r="P184" s="18">
        <v>4.4000000000000004</v>
      </c>
      <c r="Q184" s="18">
        <v>4.3</v>
      </c>
      <c r="R184" s="18">
        <v>-1.8</v>
      </c>
      <c r="S184" s="18">
        <v>-0.1</v>
      </c>
      <c r="T184" s="18">
        <v>0.3</v>
      </c>
      <c r="U184" s="18">
        <v>0.1</v>
      </c>
      <c r="V184" s="18">
        <v>8</v>
      </c>
      <c r="X184" s="6">
        <v>0.25743646555928601</v>
      </c>
      <c r="Y184" s="6">
        <v>0.215276601229523</v>
      </c>
      <c r="AI184" s="22"/>
      <c r="AJ184" s="23"/>
      <c r="AK184" s="23"/>
      <c r="AL184" s="23"/>
      <c r="AM184" s="22"/>
      <c r="AN184" s="22"/>
      <c r="AO184" s="22"/>
    </row>
    <row r="185" spans="1:41" x14ac:dyDescent="0.25">
      <c r="A185" s="3">
        <v>32784</v>
      </c>
      <c r="B185" s="3">
        <f t="shared" si="5"/>
        <v>170</v>
      </c>
      <c r="C185" s="17">
        <v>0.375</v>
      </c>
      <c r="D185" s="17">
        <v>10.125</v>
      </c>
      <c r="E185" s="17">
        <f t="shared" si="4"/>
        <v>10.5</v>
      </c>
      <c r="F185" s="18">
        <v>3.9</v>
      </c>
      <c r="G185" s="18">
        <v>4.8</v>
      </c>
      <c r="H185" s="18">
        <v>4.0999999999999996</v>
      </c>
      <c r="I185" s="18">
        <v>4.7</v>
      </c>
      <c r="J185" s="18">
        <v>0</v>
      </c>
      <c r="K185" s="18">
        <v>-0.4</v>
      </c>
      <c r="L185" s="18">
        <v>0</v>
      </c>
      <c r="M185" s="18">
        <v>0.4</v>
      </c>
      <c r="N185" s="18">
        <v>5</v>
      </c>
      <c r="O185" s="18">
        <v>8</v>
      </c>
      <c r="P185" s="18">
        <v>6</v>
      </c>
      <c r="Q185" s="18">
        <v>4</v>
      </c>
      <c r="R185" s="18">
        <v>0.5</v>
      </c>
      <c r="S185" s="18">
        <v>3.3</v>
      </c>
      <c r="T185" s="18">
        <v>1.6</v>
      </c>
      <c r="U185" s="18">
        <v>-0.3</v>
      </c>
      <c r="V185" s="18">
        <v>7.8</v>
      </c>
      <c r="X185" s="6">
        <v>-0.100988036305</v>
      </c>
      <c r="Y185" s="6">
        <v>-8.9843263305995805E-2</v>
      </c>
      <c r="AI185" s="22"/>
      <c r="AJ185" s="23"/>
      <c r="AK185" s="23"/>
      <c r="AL185" s="23"/>
      <c r="AM185" s="22"/>
      <c r="AN185" s="22"/>
      <c r="AO185" s="22"/>
    </row>
    <row r="186" spans="1:41" x14ac:dyDescent="0.25">
      <c r="A186" s="3">
        <v>52284</v>
      </c>
      <c r="B186" s="3">
        <f t="shared" si="5"/>
        <v>171</v>
      </c>
      <c r="C186" s="17">
        <v>0</v>
      </c>
      <c r="D186" s="17">
        <v>10.5</v>
      </c>
      <c r="E186" s="17">
        <f t="shared" si="4"/>
        <v>10.5</v>
      </c>
      <c r="F186" s="18">
        <v>4.0999999999999996</v>
      </c>
      <c r="G186" s="18">
        <v>4.3</v>
      </c>
      <c r="H186" s="18">
        <v>4.5999999999999996</v>
      </c>
      <c r="I186" s="18">
        <v>4.7</v>
      </c>
      <c r="J186" s="18">
        <v>-0.7</v>
      </c>
      <c r="K186" s="18">
        <v>0.2</v>
      </c>
      <c r="L186" s="18">
        <v>-0.1</v>
      </c>
      <c r="M186" s="18">
        <v>-0.4</v>
      </c>
      <c r="N186" s="18">
        <v>8.3000000000000007</v>
      </c>
      <c r="O186" s="18">
        <v>5</v>
      </c>
      <c r="P186" s="18">
        <v>4.9000000000000004</v>
      </c>
      <c r="Q186" s="18">
        <v>3.1</v>
      </c>
      <c r="R186" s="18">
        <v>0.3</v>
      </c>
      <c r="S186" s="18">
        <v>-1</v>
      </c>
      <c r="T186" s="18">
        <v>0.9</v>
      </c>
      <c r="U186" s="18">
        <v>0</v>
      </c>
      <c r="V186" s="18">
        <v>7.6</v>
      </c>
      <c r="X186" s="6">
        <v>0.17324327240290299</v>
      </c>
      <c r="Y186" s="6">
        <v>0.109078680753548</v>
      </c>
      <c r="AI186" s="22"/>
      <c r="AJ186" s="23"/>
      <c r="AK186" s="23"/>
      <c r="AL186" s="23"/>
      <c r="AM186" s="22"/>
      <c r="AN186" s="22"/>
      <c r="AO186" s="22"/>
    </row>
    <row r="187" spans="1:41" x14ac:dyDescent="0.25">
      <c r="A187" s="3">
        <v>71784</v>
      </c>
      <c r="B187" s="3">
        <f t="shared" si="5"/>
        <v>172</v>
      </c>
      <c r="C187" s="17">
        <v>0.375</v>
      </c>
      <c r="D187" s="17">
        <v>11</v>
      </c>
      <c r="E187" s="17">
        <f t="shared" si="4"/>
        <v>11.375</v>
      </c>
      <c r="F187" s="18">
        <v>2.8</v>
      </c>
      <c r="G187" s="18">
        <v>4.0999999999999996</v>
      </c>
      <c r="H187" s="18">
        <v>4.5</v>
      </c>
      <c r="I187" s="18">
        <v>4.9000000000000004</v>
      </c>
      <c r="J187" s="18">
        <v>-1.5</v>
      </c>
      <c r="K187" s="18">
        <v>-0.5</v>
      </c>
      <c r="L187" s="18">
        <v>-0.2</v>
      </c>
      <c r="M187" s="18">
        <v>-0.5</v>
      </c>
      <c r="N187" s="18">
        <v>6.7</v>
      </c>
      <c r="O187" s="18">
        <v>5.3</v>
      </c>
      <c r="P187" s="18">
        <v>3.5</v>
      </c>
      <c r="Q187" s="18">
        <v>3</v>
      </c>
      <c r="R187" s="18">
        <v>1.7</v>
      </c>
      <c r="S187" s="18">
        <v>0.4</v>
      </c>
      <c r="T187" s="18">
        <v>0.4</v>
      </c>
      <c r="U187" s="18">
        <v>0.3</v>
      </c>
      <c r="V187" s="18">
        <v>6.9</v>
      </c>
      <c r="X187" s="6">
        <v>0.32681284619435602</v>
      </c>
      <c r="Y187" s="6">
        <v>0.317517493189033</v>
      </c>
      <c r="AI187" s="22"/>
      <c r="AJ187" s="23"/>
      <c r="AK187" s="23"/>
      <c r="AL187" s="23"/>
      <c r="AM187" s="22"/>
      <c r="AN187" s="22"/>
      <c r="AO187" s="22"/>
    </row>
    <row r="188" spans="1:41" x14ac:dyDescent="0.25">
      <c r="A188" s="3">
        <v>82184</v>
      </c>
      <c r="B188" s="3">
        <f t="shared" si="5"/>
        <v>173</v>
      </c>
      <c r="C188" s="17">
        <v>-6.25E-2</v>
      </c>
      <c r="D188" s="17">
        <v>11.5625</v>
      </c>
      <c r="E188" s="17">
        <f t="shared" si="4"/>
        <v>11.5</v>
      </c>
      <c r="F188" s="18">
        <v>3.2</v>
      </c>
      <c r="G188" s="18">
        <v>3.3</v>
      </c>
      <c r="H188" s="18">
        <v>3.9</v>
      </c>
      <c r="I188" s="18">
        <v>4.5</v>
      </c>
      <c r="J188" s="18">
        <v>0.4</v>
      </c>
      <c r="K188" s="18">
        <v>-0.8</v>
      </c>
      <c r="L188" s="18">
        <v>-0.6</v>
      </c>
      <c r="M188" s="18">
        <v>-0.4</v>
      </c>
      <c r="N188" s="18">
        <v>7.5</v>
      </c>
      <c r="O188" s="18">
        <v>5</v>
      </c>
      <c r="P188" s="18">
        <v>4</v>
      </c>
      <c r="Q188" s="18">
        <v>3.4</v>
      </c>
      <c r="R188" s="18">
        <v>0.8</v>
      </c>
      <c r="S188" s="18">
        <v>-0.3</v>
      </c>
      <c r="T188" s="18">
        <v>0.5</v>
      </c>
      <c r="U188" s="18">
        <v>0.4</v>
      </c>
      <c r="V188" s="18">
        <v>7.2</v>
      </c>
      <c r="X188" s="6">
        <v>-6.1283935422121599E-2</v>
      </c>
      <c r="Y188" s="6">
        <v>-6.6783635526222795E-2</v>
      </c>
      <c r="AI188" s="22"/>
      <c r="AJ188" s="23"/>
      <c r="AK188" s="23"/>
      <c r="AL188" s="23"/>
      <c r="AM188" s="22"/>
      <c r="AN188" s="22"/>
      <c r="AO188" s="22"/>
    </row>
    <row r="189" spans="1:41" x14ac:dyDescent="0.25">
      <c r="A189" s="3">
        <v>100284</v>
      </c>
      <c r="B189" s="3">
        <f t="shared" si="5"/>
        <v>174</v>
      </c>
      <c r="C189" s="17">
        <v>-0.375</v>
      </c>
      <c r="D189" s="17">
        <v>11.25</v>
      </c>
      <c r="E189" s="17">
        <f t="shared" si="4"/>
        <v>10.875</v>
      </c>
      <c r="F189" s="18">
        <v>3.3</v>
      </c>
      <c r="G189" s="18">
        <v>3.4</v>
      </c>
      <c r="H189" s="18">
        <v>4.3</v>
      </c>
      <c r="I189" s="18">
        <v>4.8</v>
      </c>
      <c r="J189" s="18">
        <v>0.1</v>
      </c>
      <c r="K189" s="18">
        <v>0.1</v>
      </c>
      <c r="L189" s="18">
        <v>0.4</v>
      </c>
      <c r="M189" s="18">
        <v>0.3</v>
      </c>
      <c r="N189" s="18">
        <v>7.1</v>
      </c>
      <c r="O189" s="18">
        <v>2.7</v>
      </c>
      <c r="P189" s="18">
        <v>4.3</v>
      </c>
      <c r="Q189" s="18">
        <v>3.2</v>
      </c>
      <c r="R189" s="18">
        <v>-0.4</v>
      </c>
      <c r="S189" s="18">
        <v>-2.2999999999999998</v>
      </c>
      <c r="T189" s="18">
        <v>0.3</v>
      </c>
      <c r="U189" s="18">
        <v>-0.2</v>
      </c>
      <c r="V189" s="18">
        <v>7.5</v>
      </c>
      <c r="X189" s="6">
        <v>3.5286516289190703E-2</v>
      </c>
      <c r="Y189" s="6">
        <v>-1.8487161317627801E-2</v>
      </c>
      <c r="AI189" s="22"/>
      <c r="AJ189" s="23"/>
      <c r="AK189" s="23"/>
      <c r="AL189" s="23"/>
      <c r="AM189" s="22"/>
      <c r="AN189" s="22"/>
      <c r="AO189" s="22"/>
    </row>
    <row r="190" spans="1:41" x14ac:dyDescent="0.25">
      <c r="A190" s="3">
        <v>110784</v>
      </c>
      <c r="B190" s="3">
        <f t="shared" si="5"/>
        <v>175</v>
      </c>
      <c r="C190" s="17">
        <v>-0.75</v>
      </c>
      <c r="D190" s="17">
        <v>10</v>
      </c>
      <c r="E190" s="17">
        <f t="shared" si="4"/>
        <v>9.25</v>
      </c>
      <c r="F190" s="18">
        <v>3.6</v>
      </c>
      <c r="G190" s="18">
        <v>3.8</v>
      </c>
      <c r="H190" s="18">
        <v>4.5999999999999996</v>
      </c>
      <c r="I190" s="18">
        <v>3.9</v>
      </c>
      <c r="J190" s="18">
        <v>0.2</v>
      </c>
      <c r="K190" s="18">
        <v>-0.5</v>
      </c>
      <c r="L190" s="18">
        <v>-0.2</v>
      </c>
      <c r="M190" s="18">
        <v>-0.2</v>
      </c>
      <c r="N190" s="18">
        <v>2.7</v>
      </c>
      <c r="O190" s="18">
        <v>3.4</v>
      </c>
      <c r="P190" s="18">
        <v>3.4</v>
      </c>
      <c r="Q190" s="18">
        <v>3.3</v>
      </c>
      <c r="R190" s="18">
        <v>0</v>
      </c>
      <c r="S190" s="18">
        <v>-0.9</v>
      </c>
      <c r="T190" s="18">
        <v>0.2</v>
      </c>
      <c r="U190" s="18">
        <v>0.4</v>
      </c>
      <c r="V190" s="18">
        <v>7.3</v>
      </c>
      <c r="X190" s="6">
        <v>-0.54564314446291196</v>
      </c>
      <c r="Y190" s="6">
        <v>-0.55535912344993499</v>
      </c>
      <c r="AI190" s="22"/>
      <c r="AJ190" s="23"/>
      <c r="AK190" s="23"/>
      <c r="AL190" s="23"/>
      <c r="AM190" s="22"/>
      <c r="AN190" s="22"/>
      <c r="AO190" s="22"/>
    </row>
    <row r="191" spans="1:41" x14ac:dyDescent="0.25">
      <c r="A191" s="3">
        <v>121884</v>
      </c>
      <c r="B191" s="3">
        <f t="shared" si="5"/>
        <v>176</v>
      </c>
      <c r="C191" s="17">
        <v>-0.625</v>
      </c>
      <c r="D191" s="17">
        <v>8.75</v>
      </c>
      <c r="E191" s="17">
        <f t="shared" si="4"/>
        <v>8.125</v>
      </c>
      <c r="F191" s="18">
        <v>3.7</v>
      </c>
      <c r="G191" s="18">
        <v>4.0999999999999996</v>
      </c>
      <c r="H191" s="18">
        <v>4.5</v>
      </c>
      <c r="I191" s="18">
        <v>3.6</v>
      </c>
      <c r="J191" s="18">
        <v>0.1</v>
      </c>
      <c r="K191" s="18">
        <v>0.3</v>
      </c>
      <c r="L191" s="18">
        <v>-0.1</v>
      </c>
      <c r="M191" s="18">
        <v>-0.3</v>
      </c>
      <c r="N191" s="18">
        <v>1.9</v>
      </c>
      <c r="O191" s="18">
        <v>1.3</v>
      </c>
      <c r="P191" s="18">
        <v>2.4</v>
      </c>
      <c r="Q191" s="18">
        <v>3.2</v>
      </c>
      <c r="R191" s="18">
        <v>-0.8</v>
      </c>
      <c r="S191" s="18">
        <v>-2.1</v>
      </c>
      <c r="T191" s="18">
        <v>-1</v>
      </c>
      <c r="U191" s="18">
        <v>-0.1</v>
      </c>
      <c r="V191" s="18">
        <v>7.3</v>
      </c>
      <c r="X191" s="6">
        <v>-0.143610975843568</v>
      </c>
      <c r="Y191" s="6">
        <v>-0.16160551073596499</v>
      </c>
      <c r="AI191" s="22"/>
      <c r="AJ191" s="23"/>
      <c r="AK191" s="23"/>
      <c r="AL191" s="23"/>
      <c r="AM191" s="22"/>
      <c r="AN191" s="22"/>
      <c r="AO191" s="22"/>
    </row>
    <row r="192" spans="1:41" x14ac:dyDescent="0.25">
      <c r="A192" s="3">
        <v>21385</v>
      </c>
      <c r="B192" s="3">
        <f t="shared" si="5"/>
        <v>177</v>
      </c>
      <c r="C192" s="17">
        <v>0</v>
      </c>
      <c r="D192" s="17">
        <v>8.5</v>
      </c>
      <c r="E192" s="17">
        <f t="shared" si="4"/>
        <v>8.5</v>
      </c>
      <c r="F192" s="18">
        <v>2.4</v>
      </c>
      <c r="G192" s="18">
        <v>4.2</v>
      </c>
      <c r="H192" s="18">
        <v>3.6</v>
      </c>
      <c r="I192" s="18">
        <v>3.2</v>
      </c>
      <c r="J192" s="18">
        <v>-1.7</v>
      </c>
      <c r="K192" s="18">
        <v>-0.3</v>
      </c>
      <c r="L192" s="18">
        <v>0</v>
      </c>
      <c r="M192" s="18">
        <v>-0.5</v>
      </c>
      <c r="N192" s="18">
        <v>3.9</v>
      </c>
      <c r="O192" s="18">
        <v>3.8</v>
      </c>
      <c r="P192" s="18">
        <v>3.6</v>
      </c>
      <c r="Q192" s="18">
        <v>3.5</v>
      </c>
      <c r="R192" s="18">
        <v>2.6</v>
      </c>
      <c r="S192" s="18">
        <v>1.4</v>
      </c>
      <c r="T192" s="18">
        <v>0.4</v>
      </c>
      <c r="U192" s="18">
        <v>0.3</v>
      </c>
      <c r="V192" s="18">
        <v>7.2</v>
      </c>
      <c r="X192" s="6">
        <v>-0.15775249298164301</v>
      </c>
      <c r="Y192" s="6">
        <v>-0.138385054131758</v>
      </c>
      <c r="AI192" s="22"/>
      <c r="AJ192" s="23"/>
      <c r="AK192" s="23"/>
      <c r="AL192" s="23"/>
      <c r="AM192" s="22"/>
      <c r="AN192" s="22"/>
      <c r="AO192" s="22"/>
    </row>
    <row r="193" spans="1:41" x14ac:dyDescent="0.25">
      <c r="A193" s="3">
        <v>32685</v>
      </c>
      <c r="B193" s="3">
        <f t="shared" si="5"/>
        <v>178</v>
      </c>
      <c r="C193" s="17">
        <v>0</v>
      </c>
      <c r="D193" s="17">
        <v>8.5</v>
      </c>
      <c r="E193" s="17">
        <f t="shared" si="4"/>
        <v>8.5</v>
      </c>
      <c r="F193" s="18">
        <v>2.8</v>
      </c>
      <c r="G193" s="18">
        <v>4.2</v>
      </c>
      <c r="H193" s="18">
        <v>2.8</v>
      </c>
      <c r="I193" s="18">
        <v>3.1</v>
      </c>
      <c r="J193" s="18">
        <v>0.4</v>
      </c>
      <c r="K193" s="18">
        <v>0</v>
      </c>
      <c r="L193" s="18">
        <v>-0.8</v>
      </c>
      <c r="M193" s="18">
        <v>-0.1</v>
      </c>
      <c r="N193" s="18">
        <v>4.9000000000000004</v>
      </c>
      <c r="O193" s="18">
        <v>3.1</v>
      </c>
      <c r="P193" s="18">
        <v>3.5</v>
      </c>
      <c r="Q193" s="18">
        <v>3.3</v>
      </c>
      <c r="R193" s="18">
        <v>1</v>
      </c>
      <c r="S193" s="18">
        <v>-0.7</v>
      </c>
      <c r="T193" s="18">
        <v>-0.1</v>
      </c>
      <c r="U193" s="18">
        <v>-0.2</v>
      </c>
      <c r="V193" s="18">
        <v>7.3</v>
      </c>
      <c r="X193" s="6">
        <v>0.20127599117721801</v>
      </c>
      <c r="Y193" s="6">
        <v>0.21403857420366601</v>
      </c>
      <c r="AI193" s="22"/>
      <c r="AJ193" s="23"/>
      <c r="AK193" s="23"/>
      <c r="AL193" s="23"/>
      <c r="AM193" s="22"/>
      <c r="AN193" s="22"/>
      <c r="AO193" s="22"/>
    </row>
    <row r="194" spans="1:41" x14ac:dyDescent="0.25">
      <c r="A194" s="3">
        <v>52185</v>
      </c>
      <c r="B194" s="3">
        <f t="shared" si="5"/>
        <v>179</v>
      </c>
      <c r="C194" s="17">
        <v>-0.375</v>
      </c>
      <c r="D194" s="17">
        <v>8.125</v>
      </c>
      <c r="E194" s="17">
        <f t="shared" si="4"/>
        <v>7.75</v>
      </c>
      <c r="F194" s="18">
        <v>5.3</v>
      </c>
      <c r="G194" s="18">
        <v>2.9</v>
      </c>
      <c r="H194" s="18">
        <v>2.7</v>
      </c>
      <c r="I194" s="18">
        <v>3.1</v>
      </c>
      <c r="J194" s="18">
        <v>1.1000000000000001</v>
      </c>
      <c r="K194" s="18">
        <v>0.1</v>
      </c>
      <c r="L194" s="18">
        <v>-0.4</v>
      </c>
      <c r="M194" s="18">
        <v>-0.2</v>
      </c>
      <c r="N194" s="18">
        <v>1.3</v>
      </c>
      <c r="O194" s="18">
        <v>2.2999999999999998</v>
      </c>
      <c r="P194" s="18">
        <v>3.5</v>
      </c>
      <c r="Q194" s="18">
        <v>3</v>
      </c>
      <c r="R194" s="18">
        <v>-1.8</v>
      </c>
      <c r="S194" s="18">
        <v>-1.2</v>
      </c>
      <c r="T194" s="18">
        <v>0.2</v>
      </c>
      <c r="U194" s="18">
        <v>-0.3</v>
      </c>
      <c r="V194" s="18">
        <v>7.3</v>
      </c>
      <c r="X194" s="6">
        <v>-0.103948440594001</v>
      </c>
      <c r="Y194" s="6">
        <v>-0.133885132407839</v>
      </c>
      <c r="AI194" s="22"/>
      <c r="AJ194" s="23"/>
      <c r="AK194" s="23"/>
      <c r="AL194" s="23"/>
      <c r="AM194" s="22"/>
      <c r="AN194" s="22"/>
      <c r="AO194" s="22"/>
    </row>
    <row r="195" spans="1:41" x14ac:dyDescent="0.25">
      <c r="A195" s="3">
        <v>71085</v>
      </c>
      <c r="B195" s="3">
        <f t="shared" si="5"/>
        <v>180</v>
      </c>
      <c r="C195" s="17">
        <v>0</v>
      </c>
      <c r="D195" s="17">
        <v>7.625</v>
      </c>
      <c r="E195" s="17">
        <f t="shared" si="4"/>
        <v>7.625</v>
      </c>
      <c r="F195" s="18">
        <v>2.9</v>
      </c>
      <c r="G195" s="18">
        <v>2.8</v>
      </c>
      <c r="H195" s="18">
        <v>3.2</v>
      </c>
      <c r="I195" s="18">
        <v>3.6</v>
      </c>
      <c r="J195" s="18">
        <v>0</v>
      </c>
      <c r="K195" s="18">
        <v>0.1</v>
      </c>
      <c r="L195" s="18">
        <v>0.1</v>
      </c>
      <c r="M195" s="18">
        <v>-0.1</v>
      </c>
      <c r="N195" s="18">
        <v>2.1</v>
      </c>
      <c r="O195" s="18">
        <v>3.5</v>
      </c>
      <c r="P195" s="18">
        <v>3</v>
      </c>
      <c r="Q195" s="18">
        <v>2.7</v>
      </c>
      <c r="R195" s="18">
        <v>-0.2</v>
      </c>
      <c r="S195" s="18">
        <v>0</v>
      </c>
      <c r="T195" s="18">
        <v>0</v>
      </c>
      <c r="U195" s="18">
        <v>0.1</v>
      </c>
      <c r="V195" s="18">
        <v>7.2</v>
      </c>
      <c r="X195" s="6">
        <v>6.0238727714143903E-2</v>
      </c>
      <c r="Y195" s="6">
        <v>6.4138598122173998E-2</v>
      </c>
      <c r="AI195" s="22"/>
      <c r="AJ195" s="23"/>
      <c r="AK195" s="23"/>
      <c r="AL195" s="23"/>
      <c r="AM195" s="22"/>
      <c r="AN195" s="22"/>
      <c r="AO195" s="22"/>
    </row>
    <row r="196" spans="1:41" x14ac:dyDescent="0.25">
      <c r="A196" s="3">
        <v>82085</v>
      </c>
      <c r="B196" s="3">
        <f t="shared" si="5"/>
        <v>181</v>
      </c>
      <c r="C196" s="17">
        <v>0</v>
      </c>
      <c r="D196" s="17">
        <v>7.8125</v>
      </c>
      <c r="E196" s="17">
        <f t="shared" si="4"/>
        <v>7.8125</v>
      </c>
      <c r="F196" s="18">
        <v>2.8</v>
      </c>
      <c r="G196" s="18">
        <v>2.8</v>
      </c>
      <c r="H196" s="18">
        <v>3.1</v>
      </c>
      <c r="I196" s="18">
        <v>3.7</v>
      </c>
      <c r="J196" s="18">
        <v>-0.1</v>
      </c>
      <c r="K196" s="18">
        <v>0</v>
      </c>
      <c r="L196" s="18">
        <v>-0.1</v>
      </c>
      <c r="M196" s="18">
        <v>0.1</v>
      </c>
      <c r="N196" s="18">
        <v>1.7</v>
      </c>
      <c r="O196" s="18">
        <v>3</v>
      </c>
      <c r="P196" s="18">
        <v>3.2</v>
      </c>
      <c r="Q196" s="18">
        <v>2.5</v>
      </c>
      <c r="R196" s="18">
        <v>-0.4</v>
      </c>
      <c r="S196" s="18">
        <v>-0.5</v>
      </c>
      <c r="T196" s="18">
        <v>0.2</v>
      </c>
      <c r="U196" s="18">
        <v>-0.2</v>
      </c>
      <c r="V196" s="18">
        <v>7.3</v>
      </c>
      <c r="X196" s="6">
        <v>0.18638612448612599</v>
      </c>
      <c r="Y196" s="6">
        <v>0.188083328865389</v>
      </c>
      <c r="AI196" s="22"/>
      <c r="AJ196" s="23"/>
      <c r="AK196" s="23"/>
      <c r="AL196" s="23"/>
      <c r="AM196" s="22"/>
      <c r="AN196" s="22"/>
      <c r="AO196" s="22"/>
    </row>
    <row r="197" spans="1:41" x14ac:dyDescent="0.25">
      <c r="A197" s="3">
        <v>100185</v>
      </c>
      <c r="B197" s="3">
        <f t="shared" si="5"/>
        <v>182</v>
      </c>
      <c r="C197" s="17">
        <v>0</v>
      </c>
      <c r="D197" s="17">
        <v>7.875</v>
      </c>
      <c r="E197" s="17">
        <f t="shared" si="4"/>
        <v>7.875</v>
      </c>
      <c r="F197" s="18">
        <v>2.6</v>
      </c>
      <c r="G197" s="18">
        <v>3.1</v>
      </c>
      <c r="H197" s="18">
        <v>2.7</v>
      </c>
      <c r="I197" s="18">
        <v>3</v>
      </c>
      <c r="J197" s="18">
        <v>-0.2</v>
      </c>
      <c r="K197" s="18">
        <v>0.3</v>
      </c>
      <c r="L197" s="18">
        <v>-0.4</v>
      </c>
      <c r="M197" s="18">
        <v>-0.7</v>
      </c>
      <c r="N197" s="18">
        <v>1.9</v>
      </c>
      <c r="O197" s="18">
        <v>3</v>
      </c>
      <c r="P197" s="18">
        <v>3</v>
      </c>
      <c r="Q197" s="18">
        <v>2.5</v>
      </c>
      <c r="R197" s="18">
        <v>0.2</v>
      </c>
      <c r="S197" s="18">
        <v>0</v>
      </c>
      <c r="T197" s="18">
        <v>-0.2</v>
      </c>
      <c r="U197" s="18">
        <v>0</v>
      </c>
      <c r="V197" s="18">
        <v>7.2</v>
      </c>
      <c r="X197" s="6">
        <v>0.104016372066604</v>
      </c>
      <c r="Y197" s="6">
        <v>0.105075430231983</v>
      </c>
      <c r="AI197" s="22"/>
      <c r="AJ197" s="23"/>
      <c r="AK197" s="23"/>
      <c r="AL197" s="23"/>
      <c r="AM197" s="22"/>
      <c r="AN197" s="22"/>
      <c r="AO197" s="22"/>
    </row>
    <row r="198" spans="1:41" x14ac:dyDescent="0.25">
      <c r="A198" s="3">
        <v>110585</v>
      </c>
      <c r="B198" s="3">
        <f t="shared" si="5"/>
        <v>183</v>
      </c>
      <c r="C198" s="17">
        <v>-6.25E-2</v>
      </c>
      <c r="D198" s="17">
        <v>8</v>
      </c>
      <c r="E198" s="17">
        <f t="shared" si="4"/>
        <v>7.9375</v>
      </c>
      <c r="F198" s="18">
        <v>3.3</v>
      </c>
      <c r="G198" s="18">
        <v>3.3</v>
      </c>
      <c r="H198" s="18">
        <v>3.5</v>
      </c>
      <c r="I198" s="18">
        <v>3.7</v>
      </c>
      <c r="J198" s="18">
        <v>0.2</v>
      </c>
      <c r="K198" s="18">
        <v>0.6</v>
      </c>
      <c r="L198" s="18">
        <v>0.5</v>
      </c>
      <c r="M198" s="18">
        <v>-0.6</v>
      </c>
      <c r="N198" s="18">
        <v>3.3</v>
      </c>
      <c r="O198" s="18">
        <v>2.6</v>
      </c>
      <c r="P198" s="18">
        <v>2.1</v>
      </c>
      <c r="Q198" s="18">
        <v>2.2000000000000002</v>
      </c>
      <c r="R198" s="18">
        <v>0.3</v>
      </c>
      <c r="S198" s="18">
        <v>-0.4</v>
      </c>
      <c r="T198" s="18">
        <v>-0.4</v>
      </c>
      <c r="U198" s="18">
        <v>-0.5</v>
      </c>
      <c r="V198" s="18">
        <v>7.1</v>
      </c>
      <c r="X198" s="6">
        <v>2.0798260289962199E-2</v>
      </c>
      <c r="Y198" s="6">
        <v>9.2510194739625594E-3</v>
      </c>
      <c r="AI198" s="22"/>
      <c r="AJ198" s="23"/>
      <c r="AK198" s="23"/>
      <c r="AL198" s="23"/>
      <c r="AM198" s="22"/>
      <c r="AN198" s="22"/>
      <c r="AO198" s="22"/>
    </row>
    <row r="199" spans="1:41" x14ac:dyDescent="0.25">
      <c r="A199" s="3">
        <v>121785</v>
      </c>
      <c r="B199" s="3">
        <f t="shared" si="5"/>
        <v>184</v>
      </c>
      <c r="C199" s="17">
        <v>-0.1875</v>
      </c>
      <c r="D199" s="17">
        <v>7.9375</v>
      </c>
      <c r="E199" s="17">
        <f t="shared" si="4"/>
        <v>7.75</v>
      </c>
      <c r="F199" s="18">
        <v>2.2999999999999998</v>
      </c>
      <c r="G199" s="18">
        <v>3.7</v>
      </c>
      <c r="H199" s="18">
        <v>4</v>
      </c>
      <c r="I199" s="18">
        <v>3.4</v>
      </c>
      <c r="J199" s="18">
        <v>-1</v>
      </c>
      <c r="K199" s="18">
        <v>0.4</v>
      </c>
      <c r="L199" s="18">
        <v>0.5</v>
      </c>
      <c r="M199" s="18">
        <v>-0.3</v>
      </c>
      <c r="N199" s="18">
        <v>4.3</v>
      </c>
      <c r="O199" s="18">
        <v>2.6</v>
      </c>
      <c r="P199" s="18">
        <v>2</v>
      </c>
      <c r="Q199" s="18">
        <v>1.8</v>
      </c>
      <c r="R199" s="18">
        <v>1</v>
      </c>
      <c r="S199" s="18">
        <v>0</v>
      </c>
      <c r="T199" s="18">
        <v>-0.1</v>
      </c>
      <c r="U199" s="18">
        <v>-0.4</v>
      </c>
      <c r="V199" s="18">
        <v>7.1</v>
      </c>
      <c r="X199" s="6">
        <v>-6.9444000987150103E-2</v>
      </c>
      <c r="Y199" s="6">
        <v>-6.6138799650822699E-2</v>
      </c>
      <c r="AI199" s="22"/>
      <c r="AJ199" s="23"/>
      <c r="AK199" s="23"/>
      <c r="AL199" s="23"/>
      <c r="AM199" s="22"/>
      <c r="AN199" s="22"/>
      <c r="AO199" s="22"/>
    </row>
    <row r="200" spans="1:41" x14ac:dyDescent="0.25">
      <c r="A200" s="3">
        <v>21286</v>
      </c>
      <c r="B200" s="3">
        <f t="shared" si="5"/>
        <v>185</v>
      </c>
      <c r="C200" s="17">
        <v>0</v>
      </c>
      <c r="D200" s="17">
        <v>7.8125</v>
      </c>
      <c r="E200" s="17">
        <f t="shared" si="4"/>
        <v>7.8125</v>
      </c>
      <c r="F200" s="18">
        <v>3.3</v>
      </c>
      <c r="G200" s="18">
        <v>4</v>
      </c>
      <c r="H200" s="18">
        <v>3.4</v>
      </c>
      <c r="I200" s="18">
        <v>3</v>
      </c>
      <c r="J200" s="18">
        <v>-0.4</v>
      </c>
      <c r="K200" s="18">
        <v>0</v>
      </c>
      <c r="L200" s="18">
        <v>0</v>
      </c>
      <c r="M200" s="18">
        <v>-0.5</v>
      </c>
      <c r="N200" s="18">
        <v>2.4</v>
      </c>
      <c r="O200" s="18">
        <v>3.3</v>
      </c>
      <c r="P200" s="18">
        <v>2.2999999999999998</v>
      </c>
      <c r="Q200" s="18">
        <v>3.1</v>
      </c>
      <c r="R200" s="18">
        <v>-0.2</v>
      </c>
      <c r="S200" s="18">
        <v>1.3</v>
      </c>
      <c r="T200" s="18">
        <v>0.5</v>
      </c>
      <c r="U200" s="18">
        <v>1</v>
      </c>
      <c r="V200" s="18">
        <v>6.8</v>
      </c>
      <c r="X200" s="6">
        <v>-0.10995811943872499</v>
      </c>
      <c r="Y200" s="6">
        <v>-9.2588162430596102E-2</v>
      </c>
      <c r="AI200" s="22"/>
      <c r="AJ200" s="23"/>
      <c r="AK200" s="23"/>
      <c r="AL200" s="23"/>
      <c r="AM200" s="22"/>
      <c r="AN200" s="22"/>
      <c r="AO200" s="22"/>
    </row>
    <row r="201" spans="1:41" x14ac:dyDescent="0.25">
      <c r="A201" s="3">
        <v>40186</v>
      </c>
      <c r="B201" s="3">
        <f t="shared" si="5"/>
        <v>186</v>
      </c>
      <c r="C201" s="17">
        <v>0</v>
      </c>
      <c r="D201" s="17">
        <v>7.375</v>
      </c>
      <c r="E201" s="17">
        <f t="shared" si="4"/>
        <v>7.375</v>
      </c>
      <c r="F201" s="18">
        <v>3.3</v>
      </c>
      <c r="G201" s="18">
        <v>3.3</v>
      </c>
      <c r="H201" s="18">
        <v>2.9</v>
      </c>
      <c r="I201" s="18">
        <v>2.4</v>
      </c>
      <c r="J201" s="18">
        <v>0</v>
      </c>
      <c r="K201" s="18">
        <v>-0.7</v>
      </c>
      <c r="L201" s="18">
        <v>-0.5</v>
      </c>
      <c r="M201" s="18">
        <v>-0.6</v>
      </c>
      <c r="N201" s="18">
        <v>0.7</v>
      </c>
      <c r="O201" s="18">
        <v>2.9</v>
      </c>
      <c r="P201" s="18">
        <v>2.2999999999999998</v>
      </c>
      <c r="Q201" s="18">
        <v>4.4000000000000004</v>
      </c>
      <c r="R201" s="18">
        <v>-1.7</v>
      </c>
      <c r="S201" s="18">
        <v>-0.4</v>
      </c>
      <c r="T201" s="18">
        <v>0</v>
      </c>
      <c r="U201" s="18">
        <v>1.3</v>
      </c>
      <c r="V201" s="18">
        <v>7</v>
      </c>
      <c r="X201" s="6">
        <v>0.20671638496172101</v>
      </c>
      <c r="Y201" s="6">
        <v>0.21399182478225301</v>
      </c>
      <c r="AI201" s="22"/>
      <c r="AJ201" s="23"/>
      <c r="AK201" s="23"/>
      <c r="AL201" s="23"/>
      <c r="AM201" s="22"/>
      <c r="AN201" s="22"/>
      <c r="AO201" s="22"/>
    </row>
    <row r="202" spans="1:41" x14ac:dyDescent="0.25">
      <c r="A202" s="3">
        <v>52086</v>
      </c>
      <c r="B202" s="3">
        <f t="shared" si="5"/>
        <v>187</v>
      </c>
      <c r="C202" s="17">
        <v>0</v>
      </c>
      <c r="D202" s="17">
        <v>6.875</v>
      </c>
      <c r="E202" s="17">
        <f t="shared" si="4"/>
        <v>6.875</v>
      </c>
      <c r="F202" s="18">
        <v>2.5</v>
      </c>
      <c r="G202" s="18">
        <v>2.1</v>
      </c>
      <c r="H202" s="18">
        <v>2.2000000000000002</v>
      </c>
      <c r="I202" s="18">
        <v>2.8</v>
      </c>
      <c r="J202" s="18">
        <v>-0.8</v>
      </c>
      <c r="K202" s="18">
        <v>-0.8</v>
      </c>
      <c r="L202" s="18">
        <v>-0.2</v>
      </c>
      <c r="M202" s="18">
        <v>-0.1</v>
      </c>
      <c r="N202" s="18">
        <v>3.2</v>
      </c>
      <c r="O202" s="18">
        <v>2.1</v>
      </c>
      <c r="P202" s="18">
        <v>4.4000000000000004</v>
      </c>
      <c r="Q202" s="18">
        <v>4.4000000000000004</v>
      </c>
      <c r="R202" s="18">
        <v>0.3</v>
      </c>
      <c r="S202" s="18">
        <v>-0.2</v>
      </c>
      <c r="T202" s="18">
        <v>0</v>
      </c>
      <c r="U202" s="18">
        <v>0.2</v>
      </c>
      <c r="V202" s="18">
        <v>7.1</v>
      </c>
      <c r="X202" s="6">
        <v>7.5904953245355497E-2</v>
      </c>
      <c r="Y202" s="6">
        <v>8.8116163464637895E-2</v>
      </c>
      <c r="AI202" s="22"/>
      <c r="AJ202" s="23"/>
      <c r="AK202" s="23"/>
      <c r="AL202" s="23"/>
      <c r="AM202" s="22"/>
      <c r="AN202" s="22"/>
      <c r="AO202" s="22"/>
    </row>
    <row r="203" spans="1:41" x14ac:dyDescent="0.25">
      <c r="A203" s="3">
        <v>70986</v>
      </c>
      <c r="B203" s="3">
        <f t="shared" si="5"/>
        <v>188</v>
      </c>
      <c r="C203" s="17">
        <v>-0.5</v>
      </c>
      <c r="D203" s="17">
        <v>6.875</v>
      </c>
      <c r="E203" s="17">
        <f t="shared" si="4"/>
        <v>6.375</v>
      </c>
      <c r="F203" s="18">
        <v>2.4</v>
      </c>
      <c r="G203" s="18">
        <v>2</v>
      </c>
      <c r="H203" s="18">
        <v>2.2000000000000002</v>
      </c>
      <c r="I203" s="18">
        <v>2.9</v>
      </c>
      <c r="J203" s="18">
        <v>0.3</v>
      </c>
      <c r="K203" s="18">
        <v>-0.2</v>
      </c>
      <c r="L203" s="18">
        <v>-0.6</v>
      </c>
      <c r="M203" s="18">
        <v>-0.4</v>
      </c>
      <c r="N203" s="18">
        <v>1.5</v>
      </c>
      <c r="O203" s="18">
        <v>2.7</v>
      </c>
      <c r="P203" s="18">
        <v>3.7</v>
      </c>
      <c r="Q203" s="18">
        <v>3.4</v>
      </c>
      <c r="R203" s="18">
        <v>-0.6</v>
      </c>
      <c r="S203" s="18">
        <v>-1.7</v>
      </c>
      <c r="T203" s="18">
        <v>-0.7</v>
      </c>
      <c r="U203" s="18">
        <v>-0.2</v>
      </c>
      <c r="V203" s="18">
        <v>7.1</v>
      </c>
      <c r="X203" s="6">
        <v>-0.16781003690142399</v>
      </c>
      <c r="Y203" s="6">
        <v>-0.17495217509734001</v>
      </c>
      <c r="AI203" s="22"/>
      <c r="AJ203" s="23"/>
      <c r="AK203" s="23"/>
      <c r="AL203" s="23"/>
      <c r="AM203" s="22"/>
      <c r="AN203" s="22"/>
      <c r="AO203" s="22"/>
    </row>
    <row r="204" spans="1:41" x14ac:dyDescent="0.25">
      <c r="A204" s="3">
        <v>81986</v>
      </c>
      <c r="B204" s="3">
        <f t="shared" si="5"/>
        <v>189</v>
      </c>
      <c r="C204" s="17">
        <v>-0.375</v>
      </c>
      <c r="D204" s="17">
        <v>6.3125</v>
      </c>
      <c r="E204" s="17">
        <f t="shared" si="4"/>
        <v>5.9375</v>
      </c>
      <c r="F204" s="18">
        <v>2.1</v>
      </c>
      <c r="G204" s="18">
        <v>2.5</v>
      </c>
      <c r="H204" s="18">
        <v>2</v>
      </c>
      <c r="I204" s="18">
        <v>2.6</v>
      </c>
      <c r="J204" s="18">
        <v>-0.3</v>
      </c>
      <c r="K204" s="18">
        <v>0.5</v>
      </c>
      <c r="L204" s="18">
        <v>-0.2</v>
      </c>
      <c r="M204" s="18">
        <v>-0.3</v>
      </c>
      <c r="N204" s="18">
        <v>1.1000000000000001</v>
      </c>
      <c r="O204" s="18">
        <v>2.5</v>
      </c>
      <c r="P204" s="18">
        <v>3.6</v>
      </c>
      <c r="Q204" s="18">
        <v>3.3</v>
      </c>
      <c r="R204" s="18">
        <v>-0.4</v>
      </c>
      <c r="S204" s="18">
        <v>-0.2</v>
      </c>
      <c r="T204" s="18">
        <v>-0.1</v>
      </c>
      <c r="U204" s="18">
        <v>-0.1</v>
      </c>
      <c r="V204" s="18">
        <v>7</v>
      </c>
      <c r="X204" s="6">
        <v>-0.23404964794216701</v>
      </c>
      <c r="Y204" s="6">
        <v>-0.22656310754289499</v>
      </c>
      <c r="AI204" s="22"/>
      <c r="AJ204" s="23"/>
      <c r="AK204" s="23"/>
      <c r="AL204" s="23"/>
      <c r="AM204" s="22"/>
      <c r="AN204" s="22"/>
      <c r="AO204" s="22"/>
    </row>
    <row r="205" spans="1:41" x14ac:dyDescent="0.25">
      <c r="A205" s="3">
        <v>92386</v>
      </c>
      <c r="B205" s="3">
        <f t="shared" si="5"/>
        <v>190</v>
      </c>
      <c r="C205" s="17">
        <v>0</v>
      </c>
      <c r="D205" s="17">
        <v>5.875</v>
      </c>
      <c r="E205" s="17">
        <f t="shared" si="4"/>
        <v>5.875</v>
      </c>
      <c r="F205" s="18">
        <v>2.5</v>
      </c>
      <c r="G205" s="18">
        <v>2</v>
      </c>
      <c r="H205" s="18">
        <v>1.5</v>
      </c>
      <c r="I205" s="18">
        <v>2.8</v>
      </c>
      <c r="J205" s="18">
        <v>0.4</v>
      </c>
      <c r="K205" s="18">
        <v>-0.5</v>
      </c>
      <c r="L205" s="18">
        <v>-0.5</v>
      </c>
      <c r="M205" s="18">
        <v>0.2</v>
      </c>
      <c r="N205" s="18">
        <v>0.6</v>
      </c>
      <c r="O205" s="18">
        <v>3</v>
      </c>
      <c r="P205" s="18">
        <v>3.8</v>
      </c>
      <c r="Q205" s="18">
        <v>2.9</v>
      </c>
      <c r="R205" s="18">
        <v>-0.5</v>
      </c>
      <c r="S205" s="18">
        <v>0.5</v>
      </c>
      <c r="T205" s="18">
        <v>0.2</v>
      </c>
      <c r="U205" s="18">
        <v>-0.4</v>
      </c>
      <c r="V205" s="18">
        <v>6.9</v>
      </c>
      <c r="X205" s="6">
        <v>1.46966706469503E-3</v>
      </c>
      <c r="Y205" s="6">
        <v>3.5019986721763201E-2</v>
      </c>
      <c r="AI205" s="22"/>
      <c r="AJ205" s="23"/>
      <c r="AK205" s="23"/>
      <c r="AL205" s="23"/>
      <c r="AM205" s="22"/>
      <c r="AN205" s="22"/>
      <c r="AO205" s="22"/>
    </row>
    <row r="206" spans="1:41" x14ac:dyDescent="0.25">
      <c r="A206" s="3">
        <v>110586</v>
      </c>
      <c r="B206" s="3">
        <f t="shared" si="5"/>
        <v>191</v>
      </c>
      <c r="C206" s="17">
        <v>0</v>
      </c>
      <c r="D206" s="17">
        <v>5.875</v>
      </c>
      <c r="E206" s="17">
        <f t="shared" si="4"/>
        <v>5.875</v>
      </c>
      <c r="F206" s="18">
        <v>3.6</v>
      </c>
      <c r="G206" s="18">
        <v>0.7</v>
      </c>
      <c r="H206" s="18">
        <v>2.9</v>
      </c>
      <c r="I206" s="18">
        <v>3</v>
      </c>
      <c r="J206" s="18">
        <v>1.6</v>
      </c>
      <c r="K206" s="18">
        <v>-0.8</v>
      </c>
      <c r="L206" s="18">
        <v>0.1</v>
      </c>
      <c r="M206" s="18">
        <v>0.1</v>
      </c>
      <c r="N206" s="18">
        <v>2.4</v>
      </c>
      <c r="O206" s="18">
        <v>3</v>
      </c>
      <c r="P206" s="18">
        <v>2.7</v>
      </c>
      <c r="Q206" s="18">
        <v>2.7</v>
      </c>
      <c r="R206" s="18">
        <v>-0.6</v>
      </c>
      <c r="S206" s="18">
        <v>-0.8</v>
      </c>
      <c r="T206" s="18">
        <v>-0.2</v>
      </c>
      <c r="U206" s="18">
        <v>-0.3</v>
      </c>
      <c r="V206" s="18">
        <v>7</v>
      </c>
      <c r="X206" s="6">
        <v>2.11313127778841E-2</v>
      </c>
      <c r="Y206" s="6">
        <v>4.8393308710946402E-2</v>
      </c>
      <c r="AI206" s="22"/>
      <c r="AJ206" s="23"/>
      <c r="AK206" s="23"/>
      <c r="AL206" s="23"/>
      <c r="AM206" s="22"/>
      <c r="AN206" s="22"/>
      <c r="AO206" s="22"/>
    </row>
    <row r="207" spans="1:41" x14ac:dyDescent="0.25">
      <c r="A207" s="3">
        <v>121686</v>
      </c>
      <c r="B207" s="3">
        <f t="shared" si="5"/>
        <v>192</v>
      </c>
      <c r="C207" s="17">
        <v>0</v>
      </c>
      <c r="D207" s="17">
        <v>6</v>
      </c>
      <c r="E207" s="17">
        <f t="shared" si="4"/>
        <v>6</v>
      </c>
      <c r="F207" s="18">
        <v>3.6</v>
      </c>
      <c r="G207" s="18">
        <v>0.8</v>
      </c>
      <c r="H207" s="18">
        <v>2.8</v>
      </c>
      <c r="I207" s="18">
        <v>2.7</v>
      </c>
      <c r="J207" s="18">
        <v>0</v>
      </c>
      <c r="K207" s="18">
        <v>0.1</v>
      </c>
      <c r="L207" s="18">
        <v>-0.1</v>
      </c>
      <c r="M207" s="18">
        <v>-0.3</v>
      </c>
      <c r="N207" s="18">
        <v>2.9</v>
      </c>
      <c r="O207" s="18">
        <v>3.1</v>
      </c>
      <c r="P207" s="18">
        <v>2.4</v>
      </c>
      <c r="Q207" s="18">
        <v>2.7</v>
      </c>
      <c r="R207" s="18">
        <v>0.5</v>
      </c>
      <c r="S207" s="18">
        <v>0.1</v>
      </c>
      <c r="T207" s="18">
        <v>-0.3</v>
      </c>
      <c r="U207" s="18">
        <v>0</v>
      </c>
      <c r="V207" s="18">
        <v>7</v>
      </c>
      <c r="X207" s="6">
        <v>-8.1787983917406604E-2</v>
      </c>
      <c r="Y207" s="6">
        <v>-4.73744861531709E-2</v>
      </c>
      <c r="AI207" s="22"/>
      <c r="AJ207" s="23"/>
      <c r="AK207" s="23"/>
      <c r="AL207" s="23"/>
      <c r="AM207" s="22"/>
      <c r="AN207" s="22"/>
      <c r="AO207" s="22"/>
    </row>
    <row r="208" spans="1:41" x14ac:dyDescent="0.25">
      <c r="A208" s="3">
        <v>21287</v>
      </c>
      <c r="B208" s="3">
        <f t="shared" si="5"/>
        <v>193</v>
      </c>
      <c r="C208" s="17">
        <v>0</v>
      </c>
      <c r="D208" s="17">
        <v>6</v>
      </c>
      <c r="E208" s="17">
        <f t="shared" si="4"/>
        <v>6</v>
      </c>
      <c r="F208" s="18">
        <v>1</v>
      </c>
      <c r="G208" s="18">
        <v>2.6</v>
      </c>
      <c r="H208" s="18">
        <v>3</v>
      </c>
      <c r="I208" s="18">
        <v>3</v>
      </c>
      <c r="J208" s="18">
        <v>0.2</v>
      </c>
      <c r="K208" s="18">
        <v>-0.2</v>
      </c>
      <c r="L208" s="18">
        <v>0.3</v>
      </c>
      <c r="M208" s="18">
        <v>0.4</v>
      </c>
      <c r="N208" s="18">
        <v>1.7</v>
      </c>
      <c r="O208" s="18">
        <v>2.2000000000000002</v>
      </c>
      <c r="P208" s="18">
        <v>2.8</v>
      </c>
      <c r="Q208" s="18">
        <v>2.9</v>
      </c>
      <c r="R208" s="18">
        <v>-1.4</v>
      </c>
      <c r="S208" s="18">
        <v>-0.2</v>
      </c>
      <c r="T208" s="18">
        <v>0.1</v>
      </c>
      <c r="U208" s="18">
        <v>0</v>
      </c>
      <c r="V208" s="18">
        <v>6.7</v>
      </c>
      <c r="X208" s="6">
        <v>0.17574703730564001</v>
      </c>
      <c r="Y208" s="6">
        <v>0.209832669117792</v>
      </c>
      <c r="AI208" s="22"/>
      <c r="AJ208" s="23"/>
      <c r="AK208" s="23"/>
      <c r="AL208" s="23"/>
      <c r="AM208" s="22"/>
      <c r="AN208" s="22"/>
      <c r="AO208" s="22"/>
    </row>
    <row r="209" spans="1:41" x14ac:dyDescent="0.25">
      <c r="A209" s="3">
        <v>33187</v>
      </c>
      <c r="B209" s="3">
        <f t="shared" si="5"/>
        <v>194</v>
      </c>
      <c r="C209" s="17">
        <v>0.1875</v>
      </c>
      <c r="D209" s="17">
        <v>6.0625</v>
      </c>
      <c r="E209" s="17">
        <f t="shared" ref="E209:E272" si="6">D209+C209</f>
        <v>6.25</v>
      </c>
      <c r="F209" s="18">
        <v>0.7</v>
      </c>
      <c r="G209" s="18">
        <v>2.8</v>
      </c>
      <c r="H209" s="18">
        <v>3</v>
      </c>
      <c r="I209" s="18">
        <v>3</v>
      </c>
      <c r="J209" s="18">
        <v>-0.3</v>
      </c>
      <c r="K209" s="18">
        <v>0.2</v>
      </c>
      <c r="L209" s="18">
        <v>0</v>
      </c>
      <c r="M209" s="18">
        <v>0</v>
      </c>
      <c r="N209" s="18">
        <v>1.1000000000000001</v>
      </c>
      <c r="O209" s="18">
        <v>3.2</v>
      </c>
      <c r="P209" s="18">
        <v>2.6</v>
      </c>
      <c r="Q209" s="18">
        <v>2.6</v>
      </c>
      <c r="R209" s="18">
        <v>-0.6</v>
      </c>
      <c r="S209" s="18">
        <v>1</v>
      </c>
      <c r="T209" s="18">
        <v>-0.2</v>
      </c>
      <c r="U209" s="18">
        <v>-0.3</v>
      </c>
      <c r="V209" s="18">
        <v>6.7</v>
      </c>
      <c r="X209" s="6">
        <v>0.191105949800285</v>
      </c>
      <c r="Y209" s="6">
        <v>0.24518472518662199</v>
      </c>
      <c r="AI209" s="22"/>
      <c r="AJ209" s="23"/>
      <c r="AK209" s="23"/>
      <c r="AL209" s="23"/>
      <c r="AM209" s="22"/>
      <c r="AN209" s="22"/>
      <c r="AO209" s="22"/>
    </row>
    <row r="210" spans="1:41" x14ac:dyDescent="0.25">
      <c r="A210" s="3">
        <v>51987</v>
      </c>
      <c r="B210" s="3">
        <f t="shared" ref="B210:B273" si="7">B209+1</f>
        <v>195</v>
      </c>
      <c r="C210" s="17">
        <v>0.25</v>
      </c>
      <c r="D210" s="17">
        <v>6.5</v>
      </c>
      <c r="E210" s="17">
        <f t="shared" si="6"/>
        <v>6.75</v>
      </c>
      <c r="F210" s="18">
        <v>3.5</v>
      </c>
      <c r="G210" s="18">
        <v>3.6</v>
      </c>
      <c r="H210" s="18">
        <v>3.2</v>
      </c>
      <c r="I210" s="18">
        <v>2.6</v>
      </c>
      <c r="J210" s="18">
        <v>0.7</v>
      </c>
      <c r="K210" s="18">
        <v>0.6</v>
      </c>
      <c r="L210" s="18">
        <v>0.2</v>
      </c>
      <c r="M210" s="18">
        <v>0</v>
      </c>
      <c r="N210" s="18">
        <v>4.3</v>
      </c>
      <c r="O210" s="18">
        <v>2.5</v>
      </c>
      <c r="P210" s="18">
        <v>2.2000000000000002</v>
      </c>
      <c r="Q210" s="18">
        <v>2.8</v>
      </c>
      <c r="R210" s="18">
        <v>1.1000000000000001</v>
      </c>
      <c r="S210" s="18">
        <v>-0.1</v>
      </c>
      <c r="T210" s="18">
        <v>-0.4</v>
      </c>
      <c r="U210" s="18">
        <v>0</v>
      </c>
      <c r="V210" s="18">
        <v>6.4</v>
      </c>
      <c r="X210" s="6">
        <v>0.23837619068184901</v>
      </c>
      <c r="Y210" s="6">
        <v>0.26467612303544902</v>
      </c>
      <c r="AI210" s="22"/>
      <c r="AJ210" s="23"/>
      <c r="AK210" s="23"/>
      <c r="AL210" s="23"/>
      <c r="AM210" s="22"/>
      <c r="AN210" s="22"/>
      <c r="AO210" s="22"/>
    </row>
    <row r="211" spans="1:41" x14ac:dyDescent="0.25">
      <c r="A211" s="3">
        <v>70787</v>
      </c>
      <c r="B211" s="3">
        <f t="shared" si="7"/>
        <v>196</v>
      </c>
      <c r="C211" s="17">
        <v>0</v>
      </c>
      <c r="D211" s="17">
        <v>6.75</v>
      </c>
      <c r="E211" s="17">
        <f t="shared" si="6"/>
        <v>6.75</v>
      </c>
      <c r="F211" s="18">
        <v>3.8</v>
      </c>
      <c r="G211" s="18">
        <v>3.2</v>
      </c>
      <c r="H211" s="18">
        <v>2.8</v>
      </c>
      <c r="I211" s="18">
        <v>3.8</v>
      </c>
      <c r="J211" s="18">
        <v>0.2</v>
      </c>
      <c r="K211" s="18">
        <v>0</v>
      </c>
      <c r="L211" s="18">
        <v>0.2</v>
      </c>
      <c r="M211" s="18">
        <v>0.1</v>
      </c>
      <c r="N211" s="18">
        <v>2.2000000000000002</v>
      </c>
      <c r="O211" s="18">
        <v>2.6</v>
      </c>
      <c r="P211" s="18">
        <v>2.5</v>
      </c>
      <c r="Q211" s="18">
        <v>2.4</v>
      </c>
      <c r="R211" s="18">
        <v>-0.3</v>
      </c>
      <c r="S211" s="18">
        <v>0.4</v>
      </c>
      <c r="T211" s="18">
        <v>-0.3</v>
      </c>
      <c r="U211" s="18">
        <v>-0.2</v>
      </c>
      <c r="V211" s="18">
        <v>6.3</v>
      </c>
      <c r="X211" s="6">
        <v>-4.0865438802992197E-2</v>
      </c>
      <c r="Y211" s="6">
        <v>-2.8139482927439601E-2</v>
      </c>
      <c r="AI211" s="22"/>
      <c r="AJ211" s="23"/>
      <c r="AK211" s="23"/>
      <c r="AL211" s="23"/>
      <c r="AM211" s="22"/>
      <c r="AN211" s="22"/>
      <c r="AO211" s="22"/>
    </row>
    <row r="212" spans="1:41" x14ac:dyDescent="0.25">
      <c r="A212" s="3">
        <v>81887</v>
      </c>
      <c r="B212" s="3">
        <f t="shared" si="7"/>
        <v>197</v>
      </c>
      <c r="C212" s="17">
        <v>0</v>
      </c>
      <c r="D212" s="17">
        <v>6.625</v>
      </c>
      <c r="E212" s="17">
        <f t="shared" si="6"/>
        <v>6.625</v>
      </c>
      <c r="F212" s="18">
        <v>3.8</v>
      </c>
      <c r="G212" s="18">
        <v>3.7</v>
      </c>
      <c r="H212" s="18">
        <v>2.9</v>
      </c>
      <c r="I212" s="18">
        <v>4</v>
      </c>
      <c r="J212" s="18">
        <v>0</v>
      </c>
      <c r="K212" s="18">
        <v>0.5</v>
      </c>
      <c r="L212" s="18">
        <v>0.1</v>
      </c>
      <c r="M212" s="18">
        <v>0.2</v>
      </c>
      <c r="N212" s="18">
        <v>2.6</v>
      </c>
      <c r="O212" s="18">
        <v>2.6</v>
      </c>
      <c r="P212" s="18">
        <v>2.7</v>
      </c>
      <c r="Q212" s="18">
        <v>2.5</v>
      </c>
      <c r="R212" s="18">
        <v>0.4</v>
      </c>
      <c r="S212" s="18">
        <v>0</v>
      </c>
      <c r="T212" s="18">
        <v>0.2</v>
      </c>
      <c r="U212" s="18">
        <v>0.1</v>
      </c>
      <c r="V212" s="18">
        <v>6.1</v>
      </c>
      <c r="X212" s="6">
        <v>-2.1046005115962101E-2</v>
      </c>
      <c r="Y212" s="6">
        <v>-1.15179588062753E-2</v>
      </c>
      <c r="AI212" s="22"/>
      <c r="AJ212" s="23"/>
      <c r="AK212" s="23"/>
      <c r="AL212" s="23"/>
      <c r="AM212" s="22"/>
      <c r="AN212" s="22"/>
      <c r="AO212" s="22"/>
    </row>
    <row r="213" spans="1:41" x14ac:dyDescent="0.25">
      <c r="A213" s="3">
        <v>92287</v>
      </c>
      <c r="B213" s="3">
        <f t="shared" si="7"/>
        <v>198</v>
      </c>
      <c r="C213" s="17">
        <v>0</v>
      </c>
      <c r="D213" s="17">
        <v>7.25</v>
      </c>
      <c r="E213" s="17">
        <f t="shared" si="6"/>
        <v>7.25</v>
      </c>
      <c r="F213" s="18">
        <v>3.8</v>
      </c>
      <c r="G213" s="18">
        <v>3.3</v>
      </c>
      <c r="H213" s="18">
        <v>2.6</v>
      </c>
      <c r="I213" s="18">
        <v>4</v>
      </c>
      <c r="J213" s="18">
        <v>0</v>
      </c>
      <c r="K213" s="18">
        <v>-0.4</v>
      </c>
      <c r="L213" s="18">
        <v>-0.3</v>
      </c>
      <c r="M213" s="18">
        <v>0</v>
      </c>
      <c r="N213" s="18">
        <v>2.2999999999999998</v>
      </c>
      <c r="O213" s="18">
        <v>3.5</v>
      </c>
      <c r="P213" s="18">
        <v>3</v>
      </c>
      <c r="Q213" s="18">
        <v>2.9</v>
      </c>
      <c r="R213" s="18">
        <v>-0.3</v>
      </c>
      <c r="S213" s="18">
        <v>0.9</v>
      </c>
      <c r="T213" s="18">
        <v>0.3</v>
      </c>
      <c r="U213" s="18">
        <v>0.4</v>
      </c>
      <c r="V213" s="18">
        <v>6</v>
      </c>
      <c r="X213" s="6">
        <v>-0.14679526735655199</v>
      </c>
      <c r="Y213" s="6">
        <v>-0.12651146263582699</v>
      </c>
      <c r="AI213" s="22"/>
      <c r="AJ213" s="23"/>
      <c r="AK213" s="23"/>
      <c r="AL213" s="23"/>
      <c r="AM213" s="22"/>
      <c r="AN213" s="22"/>
      <c r="AO213" s="22"/>
    </row>
    <row r="214" spans="1:41" x14ac:dyDescent="0.25">
      <c r="A214" s="3">
        <v>110387</v>
      </c>
      <c r="B214" s="3">
        <f t="shared" si="7"/>
        <v>199</v>
      </c>
      <c r="C214" s="17">
        <v>-0.3125</v>
      </c>
      <c r="D214" s="17">
        <v>7.125</v>
      </c>
      <c r="E214" s="17">
        <f t="shared" si="6"/>
        <v>6.8125</v>
      </c>
      <c r="F214" s="18">
        <v>2.4</v>
      </c>
      <c r="G214" s="18">
        <v>2.6</v>
      </c>
      <c r="H214" s="18">
        <v>4</v>
      </c>
      <c r="I214" s="18">
        <v>3.8</v>
      </c>
      <c r="J214" s="18">
        <v>-0.9</v>
      </c>
      <c r="K214" s="18">
        <v>0</v>
      </c>
      <c r="L214" s="18">
        <v>0</v>
      </c>
      <c r="M214" s="18">
        <v>-0.4</v>
      </c>
      <c r="N214" s="18">
        <v>3.8</v>
      </c>
      <c r="O214" s="18">
        <v>2.2000000000000002</v>
      </c>
      <c r="P214" s="18">
        <v>0.8</v>
      </c>
      <c r="Q214" s="18">
        <v>1.4</v>
      </c>
      <c r="R214" s="18">
        <v>0.3</v>
      </c>
      <c r="S214" s="18">
        <v>-0.8</v>
      </c>
      <c r="T214" s="18">
        <v>-2.1</v>
      </c>
      <c r="U214" s="18">
        <v>-1.2</v>
      </c>
      <c r="V214" s="18">
        <v>6.1</v>
      </c>
      <c r="X214" s="6">
        <v>-8.5128297806953301E-2</v>
      </c>
      <c r="Y214" s="6">
        <v>-5.7951597423655E-2</v>
      </c>
      <c r="AI214" s="22"/>
      <c r="AJ214" s="23"/>
      <c r="AK214" s="23"/>
      <c r="AL214" s="23"/>
      <c r="AM214" s="22"/>
      <c r="AN214" s="22"/>
      <c r="AO214" s="22"/>
    </row>
    <row r="215" spans="1:41" x14ac:dyDescent="0.25">
      <c r="A215" s="3">
        <v>121687</v>
      </c>
      <c r="B215" s="3">
        <f t="shared" si="7"/>
        <v>200</v>
      </c>
      <c r="C215" s="17">
        <v>0</v>
      </c>
      <c r="D215" s="17">
        <v>6.8125</v>
      </c>
      <c r="E215" s="17">
        <f t="shared" si="6"/>
        <v>6.8125</v>
      </c>
      <c r="F215" s="18">
        <v>2.8</v>
      </c>
      <c r="G215" s="18">
        <v>2.5</v>
      </c>
      <c r="H215" s="18">
        <v>3.9</v>
      </c>
      <c r="I215" s="18">
        <v>3.4</v>
      </c>
      <c r="J215" s="18">
        <v>0.4</v>
      </c>
      <c r="K215" s="18">
        <v>-0.1</v>
      </c>
      <c r="L215" s="18">
        <v>-0.1</v>
      </c>
      <c r="M215" s="18">
        <v>-0.4</v>
      </c>
      <c r="N215" s="18">
        <v>4.0999999999999996</v>
      </c>
      <c r="O215" s="18">
        <v>3</v>
      </c>
      <c r="P215" s="18">
        <v>1.1000000000000001</v>
      </c>
      <c r="Q215" s="18">
        <v>1.6</v>
      </c>
      <c r="R215" s="18">
        <v>0.3</v>
      </c>
      <c r="S215" s="18">
        <v>0.8</v>
      </c>
      <c r="T215" s="18">
        <v>0.3</v>
      </c>
      <c r="U215" s="18">
        <v>0.2</v>
      </c>
      <c r="V215" s="18">
        <v>6</v>
      </c>
      <c r="X215" s="6">
        <v>-0.180343463005816</v>
      </c>
      <c r="Y215" s="6">
        <v>-0.122493170288824</v>
      </c>
      <c r="AI215" s="22"/>
      <c r="AJ215" s="23"/>
      <c r="AK215" s="23"/>
      <c r="AL215" s="23"/>
      <c r="AM215" s="22"/>
      <c r="AN215" s="22"/>
      <c r="AO215" s="22"/>
    </row>
    <row r="216" spans="1:41" x14ac:dyDescent="0.25">
      <c r="A216" s="3">
        <v>21088</v>
      </c>
      <c r="B216" s="3">
        <f t="shared" si="7"/>
        <v>201</v>
      </c>
      <c r="C216" s="17">
        <v>-0.125</v>
      </c>
      <c r="D216" s="17">
        <v>6.625</v>
      </c>
      <c r="E216" s="17">
        <f t="shared" si="6"/>
        <v>6.5</v>
      </c>
      <c r="F216" s="18">
        <v>2.7</v>
      </c>
      <c r="G216" s="18">
        <v>3.4</v>
      </c>
      <c r="H216" s="18">
        <v>3.5</v>
      </c>
      <c r="I216" s="18">
        <v>3.5</v>
      </c>
      <c r="J216" s="18">
        <v>0.2</v>
      </c>
      <c r="K216" s="18">
        <v>-0.5</v>
      </c>
      <c r="L216" s="18">
        <v>0.1</v>
      </c>
      <c r="M216" s="18">
        <v>-0.2</v>
      </c>
      <c r="N216" s="18">
        <v>4.2</v>
      </c>
      <c r="O216" s="18">
        <v>1.3</v>
      </c>
      <c r="P216" s="18">
        <v>1.7</v>
      </c>
      <c r="Q216" s="18">
        <v>2.6</v>
      </c>
      <c r="R216" s="18">
        <v>1.2</v>
      </c>
      <c r="S216" s="18">
        <v>0.2</v>
      </c>
      <c r="T216" s="18">
        <v>0.1</v>
      </c>
      <c r="U216" s="18">
        <v>0</v>
      </c>
      <c r="V216" s="18">
        <v>5.9</v>
      </c>
      <c r="X216" s="6">
        <v>-0.223816060327375</v>
      </c>
      <c r="Y216" s="6">
        <v>-0.17195122971287699</v>
      </c>
      <c r="AI216" s="22"/>
      <c r="AJ216" s="23"/>
      <c r="AK216" s="23"/>
      <c r="AL216" s="23"/>
      <c r="AM216" s="22"/>
      <c r="AN216" s="22"/>
      <c r="AO216" s="22"/>
    </row>
    <row r="217" spans="1:41" x14ac:dyDescent="0.25">
      <c r="A217" s="3">
        <v>32988</v>
      </c>
      <c r="B217" s="3">
        <f t="shared" si="7"/>
        <v>202</v>
      </c>
      <c r="C217" s="17">
        <v>0.25</v>
      </c>
      <c r="D217" s="17">
        <v>6.5</v>
      </c>
      <c r="E217" s="17">
        <f t="shared" si="6"/>
        <v>6.75</v>
      </c>
      <c r="F217" s="18">
        <v>2.7</v>
      </c>
      <c r="G217" s="18">
        <v>3.4</v>
      </c>
      <c r="H217" s="18">
        <v>3.1</v>
      </c>
      <c r="I217" s="18">
        <v>3.8</v>
      </c>
      <c r="J217" s="18">
        <v>0</v>
      </c>
      <c r="K217" s="18">
        <v>0</v>
      </c>
      <c r="L217" s="18">
        <v>-0.4</v>
      </c>
      <c r="M217" s="18">
        <v>0.3</v>
      </c>
      <c r="N217" s="18">
        <v>4.5</v>
      </c>
      <c r="O217" s="18">
        <v>2.7</v>
      </c>
      <c r="P217" s="18">
        <v>2.5</v>
      </c>
      <c r="Q217" s="18">
        <v>2.6</v>
      </c>
      <c r="R217" s="18">
        <v>0.3</v>
      </c>
      <c r="S217" s="18">
        <v>1.4</v>
      </c>
      <c r="T217" s="18">
        <v>0.8</v>
      </c>
      <c r="U217" s="18">
        <v>0</v>
      </c>
      <c r="V217" s="18">
        <v>5.7</v>
      </c>
      <c r="X217" s="6">
        <v>1.75649309484814E-2</v>
      </c>
      <c r="Y217" s="6">
        <v>8.9380917257315895E-2</v>
      </c>
      <c r="AI217" s="22"/>
      <c r="AJ217" s="23"/>
      <c r="AK217" s="23"/>
      <c r="AL217" s="23"/>
      <c r="AM217" s="22"/>
      <c r="AN217" s="22"/>
      <c r="AO217" s="22"/>
    </row>
    <row r="218" spans="1:41" x14ac:dyDescent="0.25">
      <c r="A218" s="3">
        <v>51788</v>
      </c>
      <c r="B218" s="3">
        <f t="shared" si="7"/>
        <v>203</v>
      </c>
      <c r="C218" s="17">
        <v>0.25</v>
      </c>
      <c r="D218" s="17">
        <v>7</v>
      </c>
      <c r="E218" s="17">
        <f t="shared" si="6"/>
        <v>7.25</v>
      </c>
      <c r="F218" s="18">
        <v>2.4</v>
      </c>
      <c r="G218" s="18">
        <v>3.6</v>
      </c>
      <c r="H218" s="18">
        <v>4.0999999999999996</v>
      </c>
      <c r="I218" s="18">
        <v>4</v>
      </c>
      <c r="J218" s="18">
        <v>-1</v>
      </c>
      <c r="K218" s="18">
        <v>0.5</v>
      </c>
      <c r="L218" s="18">
        <v>0.3</v>
      </c>
      <c r="M218" s="18">
        <v>0.2</v>
      </c>
      <c r="N218" s="18">
        <v>2.2999999999999998</v>
      </c>
      <c r="O218" s="18">
        <v>3.5</v>
      </c>
      <c r="P218" s="18">
        <v>2.4</v>
      </c>
      <c r="Q218" s="18">
        <v>2.2999999999999998</v>
      </c>
      <c r="R218" s="18">
        <v>-0.4</v>
      </c>
      <c r="S218" s="18">
        <v>1</v>
      </c>
      <c r="T218" s="18">
        <v>-0.2</v>
      </c>
      <c r="U218" s="18">
        <v>-0.5</v>
      </c>
      <c r="V218" s="18">
        <v>5.5</v>
      </c>
      <c r="X218" s="6">
        <v>0.188396485186476</v>
      </c>
      <c r="Y218" s="6">
        <v>0.22411558355278</v>
      </c>
      <c r="AI218" s="22"/>
      <c r="AJ218" s="23"/>
      <c r="AK218" s="23"/>
      <c r="AL218" s="23"/>
      <c r="AM218" s="22"/>
      <c r="AN218" s="22"/>
      <c r="AO218" s="22"/>
    </row>
    <row r="219" spans="1:41" x14ac:dyDescent="0.25">
      <c r="A219" s="3">
        <v>63088</v>
      </c>
      <c r="B219" s="3">
        <f t="shared" si="7"/>
        <v>204</v>
      </c>
      <c r="C219" s="17">
        <v>0.25</v>
      </c>
      <c r="D219" s="17">
        <v>7.375</v>
      </c>
      <c r="E219" s="17">
        <f t="shared" si="6"/>
        <v>7.625</v>
      </c>
      <c r="F219" s="18">
        <v>1.7</v>
      </c>
      <c r="G219" s="18">
        <v>4.7</v>
      </c>
      <c r="H219" s="18">
        <v>4.2</v>
      </c>
      <c r="I219" s="18">
        <v>4.3</v>
      </c>
      <c r="J219" s="18">
        <v>-0.7</v>
      </c>
      <c r="K219" s="18">
        <v>1.1000000000000001</v>
      </c>
      <c r="L219" s="18">
        <v>0.1</v>
      </c>
      <c r="M219" s="18">
        <v>0.3</v>
      </c>
      <c r="N219" s="18">
        <v>3.9</v>
      </c>
      <c r="O219" s="18">
        <v>3.3</v>
      </c>
      <c r="P219" s="18">
        <v>2.1</v>
      </c>
      <c r="Q219" s="18">
        <v>2.2999999999999998</v>
      </c>
      <c r="R219" s="18">
        <v>1.6</v>
      </c>
      <c r="S219" s="18">
        <v>-0.2</v>
      </c>
      <c r="T219" s="18">
        <v>-0.3</v>
      </c>
      <c r="U219" s="18">
        <v>0</v>
      </c>
      <c r="V219" s="18">
        <v>5.6</v>
      </c>
      <c r="X219" s="6">
        <v>0.30758703473968102</v>
      </c>
      <c r="Y219" s="6">
        <v>0.34363070787127897</v>
      </c>
      <c r="AI219" s="22"/>
      <c r="AJ219" s="23"/>
      <c r="AK219" s="23"/>
      <c r="AL219" s="23"/>
      <c r="AM219" s="22"/>
      <c r="AN219" s="22"/>
      <c r="AO219" s="22"/>
    </row>
    <row r="220" spans="1:41" x14ac:dyDescent="0.25">
      <c r="A220" s="3">
        <v>81688</v>
      </c>
      <c r="B220" s="3">
        <f t="shared" si="7"/>
        <v>205</v>
      </c>
      <c r="C220" s="17">
        <v>0</v>
      </c>
      <c r="D220" s="17">
        <v>8.125</v>
      </c>
      <c r="E220" s="17">
        <f t="shared" si="6"/>
        <v>8.125</v>
      </c>
      <c r="F220" s="18">
        <v>4.0999999999999996</v>
      </c>
      <c r="G220" s="18">
        <v>4</v>
      </c>
      <c r="H220" s="18">
        <v>4.2</v>
      </c>
      <c r="I220" s="18">
        <v>4</v>
      </c>
      <c r="J220" s="18">
        <v>-0.6</v>
      </c>
      <c r="K220" s="18">
        <v>-0.2</v>
      </c>
      <c r="L220" s="18">
        <v>-0.1</v>
      </c>
      <c r="M220" s="18">
        <v>-0.4</v>
      </c>
      <c r="N220" s="18">
        <v>3.1</v>
      </c>
      <c r="O220" s="18">
        <v>3.1</v>
      </c>
      <c r="P220" s="18">
        <v>1.8</v>
      </c>
      <c r="Q220" s="18">
        <v>3.6</v>
      </c>
      <c r="R220" s="18">
        <v>-0.2</v>
      </c>
      <c r="S220" s="18">
        <v>1</v>
      </c>
      <c r="T220" s="18">
        <v>-0.5</v>
      </c>
      <c r="U220" s="18">
        <v>1.6</v>
      </c>
      <c r="V220" s="18">
        <v>5.4</v>
      </c>
      <c r="X220" s="6">
        <v>-0.181507589434069</v>
      </c>
      <c r="Y220" s="6">
        <v>-0.15248160739560901</v>
      </c>
      <c r="AI220" s="22"/>
      <c r="AJ220" s="23"/>
      <c r="AK220" s="23"/>
      <c r="AL220" s="23"/>
      <c r="AM220" s="22"/>
      <c r="AN220" s="22"/>
      <c r="AO220" s="22"/>
    </row>
    <row r="221" spans="1:41" x14ac:dyDescent="0.25">
      <c r="A221" s="3">
        <v>92088</v>
      </c>
      <c r="B221" s="3">
        <f t="shared" si="7"/>
        <v>206</v>
      </c>
      <c r="C221" s="17">
        <v>0</v>
      </c>
      <c r="D221" s="17">
        <v>8.125</v>
      </c>
      <c r="E221" s="17">
        <f t="shared" si="6"/>
        <v>8.125</v>
      </c>
      <c r="F221" s="18">
        <v>5.0999999999999996</v>
      </c>
      <c r="G221" s="18">
        <v>3.8</v>
      </c>
      <c r="H221" s="18">
        <v>4.4000000000000004</v>
      </c>
      <c r="I221" s="18">
        <v>3.9</v>
      </c>
      <c r="J221" s="18">
        <v>1</v>
      </c>
      <c r="K221" s="18">
        <v>-0.2</v>
      </c>
      <c r="L221" s="18">
        <v>0.2</v>
      </c>
      <c r="M221" s="18">
        <v>-0.1</v>
      </c>
      <c r="N221" s="18">
        <v>3.3</v>
      </c>
      <c r="O221" s="18">
        <v>2.5</v>
      </c>
      <c r="P221" s="18">
        <v>1.6</v>
      </c>
      <c r="Q221" s="18">
        <v>4.4000000000000004</v>
      </c>
      <c r="R221" s="18">
        <v>0.2</v>
      </c>
      <c r="S221" s="18">
        <v>-0.6</v>
      </c>
      <c r="T221" s="18">
        <v>-0.2</v>
      </c>
      <c r="U221" s="18">
        <v>0.8</v>
      </c>
      <c r="V221" s="18">
        <v>5.5</v>
      </c>
      <c r="X221" s="6">
        <v>-6.7281263602940497E-2</v>
      </c>
      <c r="Y221" s="6">
        <v>-3.7425626658924002E-2</v>
      </c>
      <c r="AI221" s="22"/>
      <c r="AJ221" s="23"/>
      <c r="AK221" s="23"/>
      <c r="AL221" s="23"/>
      <c r="AM221" s="22"/>
      <c r="AN221" s="22"/>
      <c r="AO221" s="22"/>
    </row>
    <row r="222" spans="1:41" x14ac:dyDescent="0.25">
      <c r="A222" s="3">
        <v>110188</v>
      </c>
      <c r="B222" s="3">
        <f t="shared" si="7"/>
        <v>207</v>
      </c>
      <c r="C222" s="17">
        <v>0</v>
      </c>
      <c r="D222" s="17">
        <v>8.25</v>
      </c>
      <c r="E222" s="17">
        <f t="shared" si="6"/>
        <v>8.25</v>
      </c>
      <c r="F222" s="18">
        <v>4.4000000000000004</v>
      </c>
      <c r="G222" s="18">
        <v>5</v>
      </c>
      <c r="H222" s="18">
        <v>3.9</v>
      </c>
      <c r="I222" s="18">
        <v>3.8</v>
      </c>
      <c r="J222" s="18">
        <v>0.6</v>
      </c>
      <c r="K222" s="18">
        <v>0.6</v>
      </c>
      <c r="L222" s="18">
        <v>0</v>
      </c>
      <c r="M222" s="18">
        <v>0</v>
      </c>
      <c r="N222" s="18">
        <v>2.2000000000000002</v>
      </c>
      <c r="O222" s="18">
        <v>1.6</v>
      </c>
      <c r="P222" s="18">
        <v>4.8</v>
      </c>
      <c r="Q222" s="18">
        <v>2.8</v>
      </c>
      <c r="R222" s="18">
        <v>-0.3</v>
      </c>
      <c r="S222" s="18">
        <v>0</v>
      </c>
      <c r="T222" s="18">
        <v>0.4</v>
      </c>
      <c r="U222" s="18">
        <v>0.1</v>
      </c>
      <c r="V222" s="18">
        <v>5.4</v>
      </c>
      <c r="X222" s="6">
        <v>-9.3634297936019406E-3</v>
      </c>
      <c r="Y222" s="6">
        <v>-2.7558602211773E-2</v>
      </c>
      <c r="AI222" s="22"/>
      <c r="AJ222" s="23"/>
      <c r="AK222" s="23"/>
      <c r="AL222" s="23"/>
      <c r="AM222" s="22"/>
      <c r="AN222" s="22"/>
      <c r="AO222" s="22"/>
    </row>
    <row r="223" spans="1:41" x14ac:dyDescent="0.25">
      <c r="A223" s="3">
        <v>121488</v>
      </c>
      <c r="B223" s="3">
        <f t="shared" si="7"/>
        <v>208</v>
      </c>
      <c r="C223" s="17">
        <v>0.5625</v>
      </c>
      <c r="D223" s="17">
        <v>8.4375</v>
      </c>
      <c r="E223" s="17">
        <f t="shared" si="6"/>
        <v>9</v>
      </c>
      <c r="F223" s="18">
        <v>4.7</v>
      </c>
      <c r="G223" s="18">
        <v>4.5999999999999996</v>
      </c>
      <c r="H223" s="18">
        <v>2.9</v>
      </c>
      <c r="I223" s="18">
        <v>4.0999999999999996</v>
      </c>
      <c r="J223" s="18">
        <v>0.3</v>
      </c>
      <c r="K223" s="18">
        <v>-0.4</v>
      </c>
      <c r="L223" s="18">
        <v>-1</v>
      </c>
      <c r="M223" s="18">
        <v>0.3</v>
      </c>
      <c r="N223" s="18">
        <v>2.6</v>
      </c>
      <c r="O223" s="18">
        <v>2.2000000000000002</v>
      </c>
      <c r="P223" s="18">
        <v>5.8</v>
      </c>
      <c r="Q223" s="18">
        <v>2.7</v>
      </c>
      <c r="R223" s="18">
        <v>0.4</v>
      </c>
      <c r="S223" s="18">
        <v>0.6</v>
      </c>
      <c r="T223" s="18">
        <v>1</v>
      </c>
      <c r="U223" s="18">
        <v>-0.1</v>
      </c>
      <c r="V223" s="18">
        <v>5.3</v>
      </c>
      <c r="X223" s="6">
        <v>0.44583689672064702</v>
      </c>
      <c r="Y223" s="6">
        <v>0.44926484105801501</v>
      </c>
      <c r="AI223" s="22"/>
      <c r="AJ223" s="23"/>
      <c r="AK223" s="23"/>
      <c r="AL223" s="23"/>
      <c r="AM223" s="22"/>
      <c r="AN223" s="22"/>
      <c r="AO223" s="22"/>
    </row>
    <row r="224" spans="1:41" x14ac:dyDescent="0.25">
      <c r="A224" s="3">
        <v>20889</v>
      </c>
      <c r="B224" s="3">
        <f t="shared" si="7"/>
        <v>209</v>
      </c>
      <c r="C224" s="17">
        <v>0.1875</v>
      </c>
      <c r="D224" s="17">
        <v>9</v>
      </c>
      <c r="E224" s="17">
        <f t="shared" si="6"/>
        <v>9.1875</v>
      </c>
      <c r="F224" s="18">
        <v>4.7</v>
      </c>
      <c r="G224" s="18">
        <v>3.9</v>
      </c>
      <c r="H224" s="18">
        <v>4.4000000000000004</v>
      </c>
      <c r="I224" s="18">
        <v>3.7</v>
      </c>
      <c r="J224" s="18">
        <v>0.1</v>
      </c>
      <c r="K224" s="18">
        <v>1</v>
      </c>
      <c r="L224" s="18">
        <v>0.3</v>
      </c>
      <c r="M224" s="18">
        <v>0</v>
      </c>
      <c r="N224" s="18">
        <v>2</v>
      </c>
      <c r="O224" s="18">
        <v>5</v>
      </c>
      <c r="P224" s="18">
        <v>2.8</v>
      </c>
      <c r="Q224" s="18">
        <v>2.4</v>
      </c>
      <c r="R224" s="18">
        <v>-0.2</v>
      </c>
      <c r="S224" s="18">
        <v>-0.8</v>
      </c>
      <c r="T224" s="18">
        <v>0.1</v>
      </c>
      <c r="U224" s="18">
        <v>0</v>
      </c>
      <c r="V224" s="18">
        <v>5.3</v>
      </c>
      <c r="X224" s="6">
        <v>0.297326940017972</v>
      </c>
      <c r="Y224" s="6">
        <v>0.26699762623285</v>
      </c>
      <c r="AI224" s="22"/>
      <c r="AJ224" s="23"/>
      <c r="AK224" s="23"/>
      <c r="AL224" s="23"/>
      <c r="AM224" s="22"/>
      <c r="AN224" s="22"/>
      <c r="AO224" s="22"/>
    </row>
    <row r="225" spans="1:41" x14ac:dyDescent="0.25">
      <c r="A225" s="3">
        <v>32889</v>
      </c>
      <c r="B225" s="3">
        <f t="shared" si="7"/>
        <v>210</v>
      </c>
      <c r="C225" s="17">
        <v>0.125</v>
      </c>
      <c r="D225" s="17">
        <v>9.75</v>
      </c>
      <c r="E225" s="17">
        <f t="shared" si="6"/>
        <v>9.875</v>
      </c>
      <c r="F225" s="18">
        <v>5.3</v>
      </c>
      <c r="G225" s="18">
        <v>3.9</v>
      </c>
      <c r="H225" s="18">
        <v>4.7</v>
      </c>
      <c r="I225" s="18">
        <v>4.3</v>
      </c>
      <c r="J225" s="18">
        <v>0.6</v>
      </c>
      <c r="K225" s="18">
        <v>0</v>
      </c>
      <c r="L225" s="18">
        <v>0.3</v>
      </c>
      <c r="M225" s="18">
        <v>0.6</v>
      </c>
      <c r="N225" s="18">
        <v>2</v>
      </c>
      <c r="O225" s="18">
        <v>5.2</v>
      </c>
      <c r="P225" s="18">
        <v>3</v>
      </c>
      <c r="Q225" s="18">
        <v>2</v>
      </c>
      <c r="R225" s="18">
        <v>0</v>
      </c>
      <c r="S225" s="18">
        <v>0.2</v>
      </c>
      <c r="T225" s="18">
        <v>0.2</v>
      </c>
      <c r="U225" s="18">
        <v>-0.4</v>
      </c>
      <c r="V225" s="18">
        <v>5.2</v>
      </c>
      <c r="X225" s="6">
        <v>6.0943031892182198E-2</v>
      </c>
      <c r="Y225" s="6">
        <v>5.67931699349941E-2</v>
      </c>
      <c r="AI225" s="22"/>
      <c r="AJ225" s="23"/>
      <c r="AK225" s="23"/>
      <c r="AL225" s="23"/>
      <c r="AM225" s="22"/>
      <c r="AN225" s="22"/>
      <c r="AO225" s="22"/>
    </row>
    <row r="226" spans="1:41" x14ac:dyDescent="0.25">
      <c r="A226" s="3">
        <v>51689</v>
      </c>
      <c r="B226" s="3">
        <f t="shared" si="7"/>
        <v>211</v>
      </c>
      <c r="C226" s="17">
        <v>0</v>
      </c>
      <c r="D226" s="17">
        <v>9.8125</v>
      </c>
      <c r="E226" s="17">
        <f t="shared" si="6"/>
        <v>9.8125</v>
      </c>
      <c r="F226" s="18">
        <v>3.9</v>
      </c>
      <c r="G226" s="18">
        <v>4.8</v>
      </c>
      <c r="H226" s="18">
        <v>4.0999999999999996</v>
      </c>
      <c r="I226" s="18">
        <v>3.9</v>
      </c>
      <c r="J226" s="18">
        <v>0</v>
      </c>
      <c r="K226" s="18">
        <v>0.1</v>
      </c>
      <c r="L226" s="18">
        <v>-0.2</v>
      </c>
      <c r="M226" s="18">
        <v>-0.3</v>
      </c>
      <c r="N226" s="18">
        <v>5.5</v>
      </c>
      <c r="O226" s="18">
        <v>2.2999999999999998</v>
      </c>
      <c r="P226" s="18">
        <v>2</v>
      </c>
      <c r="Q226" s="18">
        <v>1.6</v>
      </c>
      <c r="R226" s="18">
        <v>0.3</v>
      </c>
      <c r="S226" s="18">
        <v>-0.7</v>
      </c>
      <c r="T226" s="18">
        <v>0</v>
      </c>
      <c r="U226" s="18">
        <v>0</v>
      </c>
      <c r="V226" s="18">
        <v>5.3</v>
      </c>
      <c r="X226" s="6">
        <v>0.15339880865521799</v>
      </c>
      <c r="Y226" s="6">
        <v>0.14262336511917301</v>
      </c>
      <c r="AI226" s="22"/>
      <c r="AJ226" s="23"/>
      <c r="AK226" s="23"/>
      <c r="AL226" s="23"/>
      <c r="AM226" s="22"/>
      <c r="AN226" s="22"/>
      <c r="AO226" s="22"/>
    </row>
    <row r="227" spans="1:41" x14ac:dyDescent="0.25">
      <c r="A227" s="3">
        <v>70689</v>
      </c>
      <c r="B227" s="3">
        <f t="shared" si="7"/>
        <v>212</v>
      </c>
      <c r="C227" s="17">
        <v>-0.25</v>
      </c>
      <c r="D227" s="17">
        <v>9.5625</v>
      </c>
      <c r="E227" s="17">
        <f t="shared" si="6"/>
        <v>9.3125</v>
      </c>
      <c r="F227" s="18">
        <v>3.6</v>
      </c>
      <c r="G227" s="18">
        <v>5.4</v>
      </c>
      <c r="H227" s="18">
        <v>3.5</v>
      </c>
      <c r="I227" s="18">
        <v>3.8</v>
      </c>
      <c r="J227" s="18">
        <v>-0.3</v>
      </c>
      <c r="K227" s="18">
        <v>0.6</v>
      </c>
      <c r="L227" s="18">
        <v>-0.6</v>
      </c>
      <c r="M227" s="18">
        <v>-0.1</v>
      </c>
      <c r="N227" s="18">
        <v>4.4000000000000004</v>
      </c>
      <c r="O227" s="18">
        <v>1.7</v>
      </c>
      <c r="P227" s="18">
        <v>1.5</v>
      </c>
      <c r="Q227" s="18">
        <v>1.3</v>
      </c>
      <c r="R227" s="18">
        <v>-1.1000000000000001</v>
      </c>
      <c r="S227" s="18">
        <v>-0.6</v>
      </c>
      <c r="T227" s="18">
        <v>-0.5</v>
      </c>
      <c r="U227" s="18">
        <v>-0.3</v>
      </c>
      <c r="V227" s="18">
        <v>5.3</v>
      </c>
      <c r="X227" s="6">
        <v>7.4773029401826896E-2</v>
      </c>
      <c r="Y227" s="6">
        <v>6.9639431228009793E-2</v>
      </c>
      <c r="AI227" s="22"/>
      <c r="AJ227" s="23"/>
      <c r="AK227" s="23"/>
      <c r="AL227" s="23"/>
      <c r="AM227" s="22"/>
      <c r="AN227" s="22"/>
      <c r="AO227" s="22"/>
    </row>
    <row r="228" spans="1:41" x14ac:dyDescent="0.25">
      <c r="A228" s="3">
        <v>82289</v>
      </c>
      <c r="B228" s="3">
        <f t="shared" si="7"/>
        <v>213</v>
      </c>
      <c r="C228" s="17">
        <v>0</v>
      </c>
      <c r="D228" s="17">
        <v>9.0625</v>
      </c>
      <c r="E228" s="17">
        <f t="shared" si="6"/>
        <v>9.0625</v>
      </c>
      <c r="F228" s="18">
        <v>4.9000000000000004</v>
      </c>
      <c r="G228" s="18">
        <v>3.4</v>
      </c>
      <c r="H228" s="18">
        <v>3.7</v>
      </c>
      <c r="I228" s="18">
        <v>4.5999999999999996</v>
      </c>
      <c r="J228" s="18">
        <v>-0.5</v>
      </c>
      <c r="K228" s="18">
        <v>-0.1</v>
      </c>
      <c r="L228" s="18">
        <v>-0.1</v>
      </c>
      <c r="M228" s="18">
        <v>0</v>
      </c>
      <c r="N228" s="18">
        <v>1.7</v>
      </c>
      <c r="O228" s="18">
        <v>2.2000000000000002</v>
      </c>
      <c r="P228" s="18">
        <v>2.1</v>
      </c>
      <c r="Q228" s="18">
        <v>1.8</v>
      </c>
      <c r="R228" s="18">
        <v>0</v>
      </c>
      <c r="S228" s="18">
        <v>0.7</v>
      </c>
      <c r="T228" s="18">
        <v>0.8</v>
      </c>
      <c r="U228" s="18">
        <v>0.6</v>
      </c>
      <c r="V228" s="18">
        <v>5.3</v>
      </c>
      <c r="X228" s="6">
        <v>-0.139107082868798</v>
      </c>
      <c r="Y228" s="6">
        <v>-0.12473181828551</v>
      </c>
      <c r="AI228" s="22"/>
      <c r="AJ228" s="23"/>
      <c r="AK228" s="23"/>
      <c r="AL228" s="23"/>
      <c r="AM228" s="22"/>
      <c r="AN228" s="22"/>
      <c r="AO228" s="22"/>
    </row>
    <row r="229" spans="1:41" x14ac:dyDescent="0.25">
      <c r="A229" s="3">
        <v>100389</v>
      </c>
      <c r="B229" s="3">
        <f t="shared" si="7"/>
        <v>214</v>
      </c>
      <c r="C229" s="17">
        <v>0</v>
      </c>
      <c r="D229" s="17">
        <v>9</v>
      </c>
      <c r="E229" s="17">
        <f t="shared" si="6"/>
        <v>9</v>
      </c>
      <c r="F229" s="18">
        <v>4.5999999999999996</v>
      </c>
      <c r="G229" s="18">
        <v>3.4</v>
      </c>
      <c r="H229" s="18">
        <v>3.1</v>
      </c>
      <c r="I229" s="18">
        <v>4.5</v>
      </c>
      <c r="J229" s="18">
        <v>-0.3</v>
      </c>
      <c r="K229" s="18">
        <v>0</v>
      </c>
      <c r="L229" s="18">
        <v>-0.6</v>
      </c>
      <c r="M229" s="18">
        <v>-0.1</v>
      </c>
      <c r="N229" s="18">
        <v>2.5</v>
      </c>
      <c r="O229" s="18">
        <v>2.5</v>
      </c>
      <c r="P229" s="18">
        <v>2.1</v>
      </c>
      <c r="Q229" s="18">
        <v>1.8</v>
      </c>
      <c r="R229" s="18">
        <v>0.8</v>
      </c>
      <c r="S229" s="18">
        <v>0.3</v>
      </c>
      <c r="T229" s="18">
        <v>0</v>
      </c>
      <c r="U229" s="18">
        <v>0</v>
      </c>
      <c r="V229" s="18">
        <v>5.2</v>
      </c>
      <c r="X229" s="6">
        <v>-8.6605990899012497E-2</v>
      </c>
      <c r="Y229" s="6">
        <v>-6.3047693169642094E-2</v>
      </c>
      <c r="AI229" s="22"/>
      <c r="AJ229" s="23"/>
      <c r="AK229" s="23"/>
      <c r="AL229" s="23"/>
      <c r="AM229" s="22"/>
      <c r="AN229" s="22"/>
      <c r="AO229" s="22"/>
    </row>
    <row r="230" spans="1:41" x14ac:dyDescent="0.25">
      <c r="A230" s="3">
        <v>111489</v>
      </c>
      <c r="B230" s="3">
        <f t="shared" si="7"/>
        <v>215</v>
      </c>
      <c r="C230" s="17">
        <v>0</v>
      </c>
      <c r="D230" s="17">
        <v>8.5</v>
      </c>
      <c r="E230" s="17">
        <f t="shared" si="6"/>
        <v>8.5</v>
      </c>
      <c r="F230" s="18">
        <v>2.9</v>
      </c>
      <c r="G230" s="18">
        <v>3.2</v>
      </c>
      <c r="H230" s="18">
        <v>4.2</v>
      </c>
      <c r="I230" s="18">
        <v>4.0999999999999996</v>
      </c>
      <c r="J230" s="18">
        <v>-0.5</v>
      </c>
      <c r="K230" s="18">
        <v>0.1</v>
      </c>
      <c r="L230" s="18">
        <v>-0.3</v>
      </c>
      <c r="M230" s="18">
        <v>0</v>
      </c>
      <c r="N230" s="18">
        <v>2.5</v>
      </c>
      <c r="O230" s="18">
        <v>1.7</v>
      </c>
      <c r="P230" s="18">
        <v>2.2000000000000002</v>
      </c>
      <c r="Q230" s="18">
        <v>1.3</v>
      </c>
      <c r="R230" s="18">
        <v>0</v>
      </c>
      <c r="S230" s="18">
        <v>-0.4</v>
      </c>
      <c r="T230" s="18">
        <v>0.4</v>
      </c>
      <c r="U230" s="18">
        <v>-0.2</v>
      </c>
      <c r="V230" s="18">
        <v>5.3</v>
      </c>
      <c r="X230" s="6">
        <v>0.107772313991121</v>
      </c>
      <c r="Y230" s="6">
        <v>0.134523784078764</v>
      </c>
      <c r="AI230" s="22"/>
      <c r="AJ230" s="23"/>
      <c r="AK230" s="23"/>
      <c r="AL230" s="23"/>
      <c r="AM230" s="22"/>
      <c r="AN230" s="22"/>
      <c r="AO230" s="22"/>
    </row>
    <row r="231" spans="1:41" x14ac:dyDescent="0.25">
      <c r="A231" s="3">
        <v>121989</v>
      </c>
      <c r="B231" s="3">
        <f t="shared" si="7"/>
        <v>216</v>
      </c>
      <c r="C231" s="17">
        <v>-0.25</v>
      </c>
      <c r="D231" s="17">
        <v>8.5</v>
      </c>
      <c r="E231" s="17">
        <f t="shared" si="6"/>
        <v>8.25</v>
      </c>
      <c r="F231" s="18">
        <v>3.2</v>
      </c>
      <c r="G231" s="18">
        <v>3.8</v>
      </c>
      <c r="H231" s="18">
        <v>3.9</v>
      </c>
      <c r="I231" s="18">
        <v>4.2</v>
      </c>
      <c r="J231" s="18">
        <v>0.3</v>
      </c>
      <c r="K231" s="18">
        <v>0.6</v>
      </c>
      <c r="L231" s="18">
        <v>-0.3</v>
      </c>
      <c r="M231" s="18">
        <v>0.1</v>
      </c>
      <c r="N231" s="18">
        <v>2.7</v>
      </c>
      <c r="O231" s="18">
        <v>0.7</v>
      </c>
      <c r="P231" s="18">
        <v>2.1</v>
      </c>
      <c r="Q231" s="18">
        <v>1.2</v>
      </c>
      <c r="R231" s="18">
        <v>0.2</v>
      </c>
      <c r="S231" s="18">
        <v>-1</v>
      </c>
      <c r="T231" s="18">
        <v>-0.1</v>
      </c>
      <c r="U231" s="18">
        <v>-0.1</v>
      </c>
      <c r="V231" s="18">
        <v>5.4</v>
      </c>
      <c r="X231" s="6">
        <v>-6.6550274519397698E-2</v>
      </c>
      <c r="Y231" s="6">
        <v>-4.75060378998493E-2</v>
      </c>
      <c r="AI231" s="22"/>
      <c r="AJ231" s="23"/>
      <c r="AK231" s="23"/>
      <c r="AL231" s="23"/>
      <c r="AM231" s="22"/>
      <c r="AN231" s="22"/>
      <c r="AO231" s="22"/>
    </row>
    <row r="232" spans="1:41" x14ac:dyDescent="0.25">
      <c r="A232" s="3">
        <v>20790</v>
      </c>
      <c r="B232" s="3">
        <f t="shared" si="7"/>
        <v>217</v>
      </c>
      <c r="C232" s="17">
        <v>0</v>
      </c>
      <c r="D232" s="17">
        <v>8.25</v>
      </c>
      <c r="E232" s="17">
        <f t="shared" si="6"/>
        <v>8.25</v>
      </c>
      <c r="F232" s="18">
        <v>3.5</v>
      </c>
      <c r="G232" s="18">
        <v>4.5999999999999996</v>
      </c>
      <c r="H232" s="18">
        <v>3.6</v>
      </c>
      <c r="I232" s="18">
        <v>4.2</v>
      </c>
      <c r="J232" s="18">
        <v>-0.3</v>
      </c>
      <c r="K232" s="18">
        <v>0.7</v>
      </c>
      <c r="L232" s="18">
        <v>-0.6</v>
      </c>
      <c r="M232" s="18">
        <v>0.2</v>
      </c>
      <c r="N232" s="18">
        <v>0.5</v>
      </c>
      <c r="O232" s="18">
        <v>0.7</v>
      </c>
      <c r="P232" s="18">
        <v>2.6</v>
      </c>
      <c r="Q232" s="18">
        <v>1.6</v>
      </c>
      <c r="R232" s="18">
        <v>-0.2</v>
      </c>
      <c r="S232" s="18">
        <v>-1.4</v>
      </c>
      <c r="T232" s="18">
        <v>1.4</v>
      </c>
      <c r="U232" s="18">
        <v>0</v>
      </c>
      <c r="V232" s="18">
        <v>5.5</v>
      </c>
      <c r="X232" s="6">
        <v>0.31303953200908602</v>
      </c>
      <c r="Y232" s="6">
        <v>0.31662976713116697</v>
      </c>
      <c r="AI232" s="22"/>
      <c r="AJ232" s="23"/>
      <c r="AK232" s="23"/>
      <c r="AL232" s="23"/>
      <c r="AM232" s="22"/>
      <c r="AN232" s="22"/>
      <c r="AO232" s="22"/>
    </row>
    <row r="233" spans="1:41" x14ac:dyDescent="0.25">
      <c r="A233" s="3">
        <v>32790</v>
      </c>
      <c r="B233" s="3">
        <f t="shared" si="7"/>
        <v>218</v>
      </c>
      <c r="C233" s="17">
        <v>0</v>
      </c>
      <c r="D233" s="17">
        <v>8.25</v>
      </c>
      <c r="E233" s="17">
        <f t="shared" si="6"/>
        <v>8.25</v>
      </c>
      <c r="F233" s="18">
        <v>3.2</v>
      </c>
      <c r="G233" s="18">
        <v>5.6</v>
      </c>
      <c r="H233" s="18">
        <v>3.4</v>
      </c>
      <c r="I233" s="18">
        <v>4.0999999999999996</v>
      </c>
      <c r="J233" s="18">
        <v>-0.3</v>
      </c>
      <c r="K233" s="18">
        <v>1</v>
      </c>
      <c r="L233" s="18">
        <v>-0.2</v>
      </c>
      <c r="M233" s="18">
        <v>-0.1</v>
      </c>
      <c r="N233" s="18">
        <v>0.9</v>
      </c>
      <c r="O233" s="18">
        <v>2</v>
      </c>
      <c r="P233" s="18">
        <v>2.6</v>
      </c>
      <c r="Q233" s="18">
        <v>1.7</v>
      </c>
      <c r="R233" s="18">
        <v>0.4</v>
      </c>
      <c r="S233" s="18">
        <v>1.3</v>
      </c>
      <c r="T233" s="18">
        <v>0</v>
      </c>
      <c r="U233" s="18">
        <v>0.1</v>
      </c>
      <c r="V233" s="18">
        <v>5.3</v>
      </c>
      <c r="X233" s="6">
        <v>-9.3912779573528296E-2</v>
      </c>
      <c r="Y233" s="6">
        <v>-7.2530866614270398E-2</v>
      </c>
      <c r="AI233" s="22"/>
      <c r="AJ233" s="23"/>
      <c r="AK233" s="23"/>
      <c r="AL233" s="23"/>
      <c r="AM233" s="22"/>
      <c r="AN233" s="22"/>
      <c r="AO233" s="22"/>
    </row>
    <row r="234" spans="1:41" x14ac:dyDescent="0.25">
      <c r="A234" s="3">
        <v>51590</v>
      </c>
      <c r="B234" s="3">
        <f t="shared" si="7"/>
        <v>219</v>
      </c>
      <c r="C234" s="17">
        <v>0</v>
      </c>
      <c r="D234" s="17">
        <v>8.25</v>
      </c>
      <c r="E234" s="17">
        <f t="shared" si="6"/>
        <v>8.25</v>
      </c>
      <c r="F234" s="18">
        <v>5.7</v>
      </c>
      <c r="G234" s="18">
        <v>4.4000000000000004</v>
      </c>
      <c r="H234" s="18">
        <v>3.8</v>
      </c>
      <c r="I234" s="18">
        <v>4.0999999999999996</v>
      </c>
      <c r="J234" s="18">
        <v>0.1</v>
      </c>
      <c r="K234" s="18">
        <v>1</v>
      </c>
      <c r="L234" s="18">
        <v>-0.3</v>
      </c>
      <c r="M234" s="18">
        <v>-0.1</v>
      </c>
      <c r="N234" s="18">
        <v>2.1</v>
      </c>
      <c r="O234" s="18">
        <v>2.2000000000000002</v>
      </c>
      <c r="P234" s="18">
        <v>2</v>
      </c>
      <c r="Q234" s="18">
        <v>1.8</v>
      </c>
      <c r="R234" s="18">
        <v>0.1</v>
      </c>
      <c r="S234" s="18">
        <v>-0.4</v>
      </c>
      <c r="T234" s="18">
        <v>0.3</v>
      </c>
      <c r="U234" s="18">
        <v>0.1</v>
      </c>
      <c r="V234" s="18">
        <v>5.4</v>
      </c>
      <c r="X234" s="6">
        <v>4.39657400303523E-2</v>
      </c>
      <c r="Y234" s="6">
        <v>3.9873990489933703E-2</v>
      </c>
      <c r="AI234" s="22"/>
      <c r="AJ234" s="23"/>
      <c r="AK234" s="23"/>
      <c r="AL234" s="23"/>
      <c r="AM234" s="22"/>
      <c r="AN234" s="22"/>
      <c r="AO234" s="22"/>
    </row>
    <row r="235" spans="1:41" x14ac:dyDescent="0.25">
      <c r="A235" s="3">
        <v>70390</v>
      </c>
      <c r="B235" s="3">
        <f t="shared" si="7"/>
        <v>220</v>
      </c>
      <c r="C235" s="17">
        <v>-0.25</v>
      </c>
      <c r="D235" s="17">
        <v>8.25</v>
      </c>
      <c r="E235" s="17">
        <f t="shared" si="6"/>
        <v>8</v>
      </c>
      <c r="F235" s="18">
        <v>5.4</v>
      </c>
      <c r="G235" s="18">
        <v>4.3</v>
      </c>
      <c r="H235" s="18">
        <v>3.9</v>
      </c>
      <c r="I235" s="18">
        <v>3.6</v>
      </c>
      <c r="J235" s="18">
        <v>-0.3</v>
      </c>
      <c r="K235" s="18">
        <v>-0.1</v>
      </c>
      <c r="L235" s="18">
        <v>0.1</v>
      </c>
      <c r="M235" s="18">
        <v>-0.5</v>
      </c>
      <c r="N235" s="18">
        <v>1.9</v>
      </c>
      <c r="O235" s="18">
        <v>1.3</v>
      </c>
      <c r="P235" s="18">
        <v>1.6</v>
      </c>
      <c r="Q235" s="18">
        <v>1.6</v>
      </c>
      <c r="R235" s="18">
        <v>-0.2</v>
      </c>
      <c r="S235" s="18">
        <v>-0.9</v>
      </c>
      <c r="T235" s="18">
        <v>-0.4</v>
      </c>
      <c r="U235" s="18">
        <v>-0.2</v>
      </c>
      <c r="V235" s="18">
        <v>5.4</v>
      </c>
      <c r="X235" s="6">
        <v>-6.5610272108290402E-2</v>
      </c>
      <c r="Y235" s="6">
        <v>-9.3521658106021796E-2</v>
      </c>
      <c r="AI235" s="22"/>
      <c r="AJ235" s="23"/>
      <c r="AK235" s="23"/>
      <c r="AL235" s="23"/>
      <c r="AM235" s="22"/>
      <c r="AN235" s="22"/>
      <c r="AO235" s="22"/>
    </row>
    <row r="236" spans="1:41" x14ac:dyDescent="0.25">
      <c r="A236" s="3">
        <v>82190</v>
      </c>
      <c r="B236" s="3">
        <f t="shared" si="7"/>
        <v>221</v>
      </c>
      <c r="C236" s="17">
        <v>0</v>
      </c>
      <c r="D236" s="17">
        <v>8</v>
      </c>
      <c r="E236" s="17">
        <f t="shared" si="6"/>
        <v>8</v>
      </c>
      <c r="F236" s="18">
        <v>4.4000000000000004</v>
      </c>
      <c r="G236" s="18">
        <v>4.5999999999999996</v>
      </c>
      <c r="H236" s="18">
        <v>3.4</v>
      </c>
      <c r="I236" s="18">
        <v>4.9000000000000004</v>
      </c>
      <c r="J236" s="18">
        <v>0.1</v>
      </c>
      <c r="K236" s="18">
        <v>0.7</v>
      </c>
      <c r="L236" s="18">
        <v>-0.2</v>
      </c>
      <c r="M236" s="18">
        <v>0.2</v>
      </c>
      <c r="N236" s="18">
        <v>1.2</v>
      </c>
      <c r="O236" s="18">
        <v>1.2</v>
      </c>
      <c r="P236" s="18">
        <v>0.5</v>
      </c>
      <c r="Q236" s="18">
        <v>1.3</v>
      </c>
      <c r="R236" s="18">
        <v>-0.1</v>
      </c>
      <c r="S236" s="18">
        <v>-0.4</v>
      </c>
      <c r="T236" s="18">
        <v>-1.1000000000000001</v>
      </c>
      <c r="U236" s="18">
        <v>-0.5</v>
      </c>
      <c r="V236" s="18">
        <v>5.6</v>
      </c>
      <c r="X236" s="6">
        <v>0.149651772298284</v>
      </c>
      <c r="Y236" s="6">
        <v>0.17420833958261001</v>
      </c>
      <c r="AI236" s="22"/>
      <c r="AJ236" s="23"/>
      <c r="AK236" s="23"/>
      <c r="AL236" s="23"/>
      <c r="AM236" s="22"/>
      <c r="AN236" s="22"/>
      <c r="AO236" s="22"/>
    </row>
    <row r="237" spans="1:41" x14ac:dyDescent="0.25">
      <c r="A237" s="3">
        <v>100290</v>
      </c>
      <c r="B237" s="3">
        <f t="shared" si="7"/>
        <v>222</v>
      </c>
      <c r="C237" s="17">
        <v>-0.25</v>
      </c>
      <c r="D237" s="17">
        <v>8</v>
      </c>
      <c r="E237" s="17">
        <f t="shared" si="6"/>
        <v>7.75</v>
      </c>
      <c r="F237" s="18">
        <v>4.7</v>
      </c>
      <c r="G237" s="18">
        <v>4.2</v>
      </c>
      <c r="H237" s="18">
        <v>3.6</v>
      </c>
      <c r="I237" s="18">
        <v>5.5</v>
      </c>
      <c r="J237" s="18">
        <v>0.3</v>
      </c>
      <c r="K237" s="18">
        <v>-0.4</v>
      </c>
      <c r="L237" s="18">
        <v>0.2</v>
      </c>
      <c r="M237" s="18">
        <v>0.6</v>
      </c>
      <c r="N237" s="18">
        <v>0.4</v>
      </c>
      <c r="O237" s="18">
        <v>1.4</v>
      </c>
      <c r="P237" s="18">
        <v>-1</v>
      </c>
      <c r="Q237" s="18">
        <v>-0.4</v>
      </c>
      <c r="R237" s="18">
        <v>-0.8</v>
      </c>
      <c r="S237" s="18">
        <v>0.2</v>
      </c>
      <c r="T237" s="18">
        <v>-1.5</v>
      </c>
      <c r="U237" s="18">
        <v>-1.7</v>
      </c>
      <c r="V237" s="18">
        <v>5.6</v>
      </c>
      <c r="X237" s="6">
        <v>-0.119344369142257</v>
      </c>
      <c r="Y237" s="6">
        <v>-8.1573314368462393E-2</v>
      </c>
      <c r="AI237" s="22"/>
      <c r="AJ237" s="23"/>
      <c r="AK237" s="23"/>
      <c r="AL237" s="23"/>
      <c r="AM237" s="22"/>
      <c r="AN237" s="22"/>
      <c r="AO237" s="22"/>
    </row>
    <row r="238" spans="1:41" x14ac:dyDescent="0.25">
      <c r="A238" s="3">
        <v>111390</v>
      </c>
      <c r="B238" s="3">
        <f t="shared" si="7"/>
        <v>223</v>
      </c>
      <c r="C238" s="17">
        <v>-0.25</v>
      </c>
      <c r="D238" s="17">
        <v>7.75</v>
      </c>
      <c r="E238" s="17">
        <f t="shared" si="6"/>
        <v>7.5</v>
      </c>
      <c r="F238" s="18">
        <v>3.4</v>
      </c>
      <c r="G238" s="18">
        <v>3.6</v>
      </c>
      <c r="H238" s="18">
        <v>5.6</v>
      </c>
      <c r="I238" s="18">
        <v>4.5999999999999996</v>
      </c>
      <c r="J238" s="18">
        <v>-0.8</v>
      </c>
      <c r="K238" s="18">
        <v>0</v>
      </c>
      <c r="L238" s="18">
        <v>0.1</v>
      </c>
      <c r="M238" s="18">
        <v>-0.4</v>
      </c>
      <c r="N238" s="18">
        <v>1.8</v>
      </c>
      <c r="O238" s="18">
        <v>-2.1</v>
      </c>
      <c r="P238" s="18">
        <v>-1.1000000000000001</v>
      </c>
      <c r="Q238" s="18">
        <v>1.4</v>
      </c>
      <c r="R238" s="18">
        <v>0.4</v>
      </c>
      <c r="S238" s="18">
        <v>-1.1000000000000001</v>
      </c>
      <c r="T238" s="18">
        <v>-0.7</v>
      </c>
      <c r="U238" s="18">
        <v>-0.6</v>
      </c>
      <c r="V238" s="18">
        <v>5.9</v>
      </c>
      <c r="X238" s="6">
        <v>-1.7550121145129799E-2</v>
      </c>
      <c r="Y238" s="6">
        <v>5.2167839010553899E-2</v>
      </c>
      <c r="AI238" s="22"/>
      <c r="AJ238" s="23"/>
      <c r="AK238" s="23"/>
      <c r="AL238" s="23"/>
      <c r="AM238" s="22"/>
      <c r="AN238" s="22"/>
      <c r="AO238" s="22"/>
    </row>
    <row r="239" spans="1:41" x14ac:dyDescent="0.25">
      <c r="A239" s="3">
        <v>121890</v>
      </c>
      <c r="B239" s="3">
        <f t="shared" si="7"/>
        <v>224</v>
      </c>
      <c r="C239" s="17">
        <v>-0.25</v>
      </c>
      <c r="D239" s="17">
        <v>7.25</v>
      </c>
      <c r="E239" s="17">
        <f t="shared" si="6"/>
        <v>7</v>
      </c>
      <c r="F239" s="18">
        <v>4</v>
      </c>
      <c r="G239" s="18">
        <v>4.0999999999999996</v>
      </c>
      <c r="H239" s="18">
        <v>5.2</v>
      </c>
      <c r="I239" s="18">
        <v>4</v>
      </c>
      <c r="J239" s="18">
        <v>0.6</v>
      </c>
      <c r="K239" s="18">
        <v>0.5</v>
      </c>
      <c r="L239" s="18">
        <v>-0.4</v>
      </c>
      <c r="M239" s="18">
        <v>-0.6</v>
      </c>
      <c r="N239" s="18">
        <v>1.7</v>
      </c>
      <c r="O239" s="18">
        <v>-3.1</v>
      </c>
      <c r="P239" s="18">
        <v>-0.9</v>
      </c>
      <c r="Q239" s="18">
        <v>3.2</v>
      </c>
      <c r="R239" s="18">
        <v>-0.1</v>
      </c>
      <c r="S239" s="18">
        <v>-1</v>
      </c>
      <c r="T239" s="18">
        <v>0.2</v>
      </c>
      <c r="U239" s="18">
        <v>1.8</v>
      </c>
      <c r="V239" s="18">
        <v>5.9</v>
      </c>
      <c r="X239" s="6">
        <v>-0.158639656415274</v>
      </c>
      <c r="Y239" s="6">
        <v>-6.9750336591071299E-2</v>
      </c>
      <c r="AI239" s="22"/>
      <c r="AJ239" s="23"/>
      <c r="AK239" s="23"/>
      <c r="AL239" s="23"/>
      <c r="AM239" s="22"/>
      <c r="AN239" s="22"/>
      <c r="AO239" s="22"/>
    </row>
    <row r="240" spans="1:41" x14ac:dyDescent="0.25">
      <c r="A240" s="3">
        <v>20691</v>
      </c>
      <c r="B240" s="3">
        <f t="shared" si="7"/>
        <v>225</v>
      </c>
      <c r="C240" s="17">
        <v>-0.5</v>
      </c>
      <c r="D240" s="17">
        <v>6.75</v>
      </c>
      <c r="E240" s="17">
        <f t="shared" si="6"/>
        <v>6.25</v>
      </c>
      <c r="F240" s="18">
        <v>2.8</v>
      </c>
      <c r="G240" s="18">
        <v>4.7</v>
      </c>
      <c r="H240" s="18">
        <v>3.8</v>
      </c>
      <c r="I240" s="18">
        <v>3.7</v>
      </c>
      <c r="J240" s="18">
        <v>-1.3</v>
      </c>
      <c r="K240" s="18">
        <v>-0.5</v>
      </c>
      <c r="L240" s="18">
        <v>-0.2</v>
      </c>
      <c r="M240" s="18">
        <v>0.2</v>
      </c>
      <c r="N240" s="18">
        <v>-2.1</v>
      </c>
      <c r="O240" s="18">
        <v>-1.5</v>
      </c>
      <c r="P240" s="18">
        <v>2.8</v>
      </c>
      <c r="Q240" s="18">
        <v>3.1</v>
      </c>
      <c r="R240" s="18">
        <v>1</v>
      </c>
      <c r="S240" s="18">
        <v>-0.6</v>
      </c>
      <c r="T240" s="18">
        <v>-0.4</v>
      </c>
      <c r="U240" s="18">
        <v>0.6</v>
      </c>
      <c r="V240" s="18">
        <v>6.4</v>
      </c>
      <c r="X240" s="6">
        <v>-0.25142272016004702</v>
      </c>
      <c r="Y240" s="6">
        <v>-0.21850111925221</v>
      </c>
      <c r="AI240" s="22"/>
      <c r="AJ240" s="23"/>
      <c r="AK240" s="23"/>
      <c r="AL240" s="23"/>
      <c r="AM240" s="22"/>
      <c r="AN240" s="22"/>
      <c r="AO240" s="22"/>
    </row>
    <row r="241" spans="1:41" x14ac:dyDescent="0.25">
      <c r="A241" s="3">
        <v>32691</v>
      </c>
      <c r="B241" s="3">
        <f t="shared" si="7"/>
        <v>226</v>
      </c>
      <c r="C241" s="17">
        <v>0</v>
      </c>
      <c r="D241" s="17">
        <v>6</v>
      </c>
      <c r="E241" s="17">
        <f t="shared" si="6"/>
        <v>6</v>
      </c>
      <c r="F241" s="18">
        <v>2.8</v>
      </c>
      <c r="G241" s="18">
        <v>4.5</v>
      </c>
      <c r="H241" s="18">
        <v>3.7</v>
      </c>
      <c r="I241" s="18">
        <v>3.5</v>
      </c>
      <c r="J241" s="18">
        <v>0</v>
      </c>
      <c r="K241" s="18">
        <v>-0.2</v>
      </c>
      <c r="L241" s="18">
        <v>-0.1</v>
      </c>
      <c r="M241" s="18">
        <v>-0.2</v>
      </c>
      <c r="N241" s="18">
        <v>-2</v>
      </c>
      <c r="O241" s="18">
        <v>-2.4</v>
      </c>
      <c r="P241" s="18">
        <v>1.9</v>
      </c>
      <c r="Q241" s="18">
        <v>3.9</v>
      </c>
      <c r="R241" s="18">
        <v>0.1</v>
      </c>
      <c r="S241" s="18">
        <v>-0.9</v>
      </c>
      <c r="T241" s="18">
        <v>-0.9</v>
      </c>
      <c r="U241" s="18">
        <v>0.8</v>
      </c>
      <c r="V241" s="18">
        <v>6.5</v>
      </c>
      <c r="X241" s="6">
        <v>0.22723825453704599</v>
      </c>
      <c r="Y241" s="6">
        <v>0.27567627058519401</v>
      </c>
      <c r="AI241" s="22"/>
      <c r="AJ241" s="23"/>
      <c r="AK241" s="23"/>
      <c r="AL241" s="23"/>
      <c r="AM241" s="22"/>
      <c r="AN241" s="22"/>
      <c r="AO241" s="22"/>
    </row>
    <row r="242" spans="1:41" x14ac:dyDescent="0.25">
      <c r="A242" s="3">
        <v>51491</v>
      </c>
      <c r="B242" s="3">
        <f t="shared" si="7"/>
        <v>227</v>
      </c>
      <c r="C242" s="17">
        <v>0</v>
      </c>
      <c r="D242" s="17">
        <v>5.75</v>
      </c>
      <c r="E242" s="17">
        <f t="shared" si="6"/>
        <v>5.75</v>
      </c>
      <c r="F242" s="18">
        <v>5.5</v>
      </c>
      <c r="G242" s="18">
        <v>3.1</v>
      </c>
      <c r="H242" s="18">
        <v>3.3</v>
      </c>
      <c r="I242" s="18">
        <v>3.2</v>
      </c>
      <c r="J242" s="18">
        <v>1</v>
      </c>
      <c r="K242" s="18">
        <v>-0.6</v>
      </c>
      <c r="L242" s="18">
        <v>-0.2</v>
      </c>
      <c r="M242" s="18">
        <v>-0.1</v>
      </c>
      <c r="N242" s="18">
        <v>-2.8</v>
      </c>
      <c r="O242" s="18">
        <v>-0.2</v>
      </c>
      <c r="P242" s="18">
        <v>4.0999999999999996</v>
      </c>
      <c r="Q242" s="18">
        <v>4</v>
      </c>
      <c r="R242" s="18">
        <v>-0.4</v>
      </c>
      <c r="S242" s="18">
        <v>-2.1</v>
      </c>
      <c r="T242" s="18">
        <v>0.2</v>
      </c>
      <c r="U242" s="18">
        <v>0.2</v>
      </c>
      <c r="V242" s="18">
        <v>6.8</v>
      </c>
      <c r="X242" s="6">
        <v>0.26233321091990303</v>
      </c>
      <c r="Y242" s="6">
        <v>0.24797724482695099</v>
      </c>
      <c r="AI242" s="22"/>
      <c r="AJ242" s="23"/>
      <c r="AK242" s="23"/>
      <c r="AL242" s="23"/>
      <c r="AM242" s="22"/>
      <c r="AN242" s="22"/>
      <c r="AO242" s="22"/>
    </row>
    <row r="243" spans="1:41" x14ac:dyDescent="0.25">
      <c r="A243" s="3">
        <v>70391</v>
      </c>
      <c r="B243" s="3">
        <f t="shared" si="7"/>
        <v>228</v>
      </c>
      <c r="C243" s="17">
        <v>0</v>
      </c>
      <c r="D243" s="17">
        <v>5.75</v>
      </c>
      <c r="E243" s="17">
        <f t="shared" si="6"/>
        <v>5.75</v>
      </c>
      <c r="F243" s="18">
        <v>5.2</v>
      </c>
      <c r="G243" s="18">
        <v>3</v>
      </c>
      <c r="H243" s="18">
        <v>3.2</v>
      </c>
      <c r="I243" s="18">
        <v>3.3</v>
      </c>
      <c r="J243" s="18">
        <v>-0.3</v>
      </c>
      <c r="K243" s="18">
        <v>-0.1</v>
      </c>
      <c r="L243" s="18">
        <v>-0.1</v>
      </c>
      <c r="M243" s="18">
        <v>0.1</v>
      </c>
      <c r="N243" s="18">
        <v>-2.8</v>
      </c>
      <c r="O243" s="18">
        <v>0.2</v>
      </c>
      <c r="P243" s="18">
        <v>4.8</v>
      </c>
      <c r="Q243" s="18">
        <v>4.0999999999999996</v>
      </c>
      <c r="R243" s="18">
        <v>0</v>
      </c>
      <c r="S243" s="18">
        <v>0.4</v>
      </c>
      <c r="T243" s="18">
        <v>0.7</v>
      </c>
      <c r="U243" s="18">
        <v>0.1</v>
      </c>
      <c r="V243" s="18">
        <v>6.8</v>
      </c>
      <c r="X243" s="6">
        <v>-7.6714431121750803E-2</v>
      </c>
      <c r="Y243" s="6">
        <v>-5.8301041285851403E-2</v>
      </c>
      <c r="AI243" s="22"/>
      <c r="AJ243" s="23"/>
      <c r="AK243" s="23"/>
      <c r="AL243" s="23"/>
      <c r="AM243" s="22"/>
      <c r="AN243" s="22"/>
      <c r="AO243" s="22"/>
    </row>
    <row r="244" spans="1:41" x14ac:dyDescent="0.25">
      <c r="A244" s="3">
        <v>82091</v>
      </c>
      <c r="B244" s="3">
        <f t="shared" si="7"/>
        <v>229</v>
      </c>
      <c r="C244" s="17">
        <v>0</v>
      </c>
      <c r="D244" s="17">
        <v>5.5</v>
      </c>
      <c r="E244" s="17">
        <f t="shared" si="6"/>
        <v>5.5</v>
      </c>
      <c r="F244" s="18">
        <v>3.9</v>
      </c>
      <c r="G244" s="18">
        <v>2</v>
      </c>
      <c r="H244" s="18">
        <v>3.3</v>
      </c>
      <c r="I244" s="18">
        <v>3.8</v>
      </c>
      <c r="J244" s="18">
        <v>0.9</v>
      </c>
      <c r="K244" s="18">
        <v>-1.2</v>
      </c>
      <c r="L244" s="18">
        <v>0</v>
      </c>
      <c r="M244" s="18">
        <v>0</v>
      </c>
      <c r="N244" s="18">
        <v>0.4</v>
      </c>
      <c r="O244" s="18">
        <v>2.9</v>
      </c>
      <c r="P244" s="18">
        <v>3.6</v>
      </c>
      <c r="Q244" s="18">
        <v>3.9</v>
      </c>
      <c r="R244" s="18">
        <v>0.2</v>
      </c>
      <c r="S244" s="18">
        <v>-1.9</v>
      </c>
      <c r="T244" s="18">
        <v>-0.5</v>
      </c>
      <c r="U244" s="18">
        <v>0.6</v>
      </c>
      <c r="V244" s="18">
        <v>6.8</v>
      </c>
      <c r="X244" s="6">
        <v>0.14046333831010499</v>
      </c>
      <c r="Y244" s="6">
        <v>0.13658633677236301</v>
      </c>
      <c r="AI244" s="22"/>
      <c r="AJ244" s="23"/>
      <c r="AK244" s="23"/>
      <c r="AL244" s="23"/>
      <c r="AM244" s="22"/>
      <c r="AN244" s="22"/>
      <c r="AO244" s="22"/>
    </row>
    <row r="245" spans="1:41" x14ac:dyDescent="0.25">
      <c r="A245" s="3">
        <v>100191</v>
      </c>
      <c r="B245" s="3">
        <f t="shared" si="7"/>
        <v>230</v>
      </c>
      <c r="C245" s="17">
        <v>0</v>
      </c>
      <c r="D245" s="17">
        <v>5.25</v>
      </c>
      <c r="E245" s="17">
        <f t="shared" si="6"/>
        <v>5.25</v>
      </c>
      <c r="F245" s="18">
        <v>4.2</v>
      </c>
      <c r="G245" s="18">
        <v>1.6</v>
      </c>
      <c r="H245" s="18">
        <v>2.5</v>
      </c>
      <c r="I245" s="18">
        <v>3.5</v>
      </c>
      <c r="J245" s="18">
        <v>0.3</v>
      </c>
      <c r="K245" s="18">
        <v>-0.4</v>
      </c>
      <c r="L245" s="18">
        <v>-0.8</v>
      </c>
      <c r="M245" s="18">
        <v>-0.3</v>
      </c>
      <c r="N245" s="18">
        <v>-0.1</v>
      </c>
      <c r="O245" s="18">
        <v>2.8</v>
      </c>
      <c r="P245" s="18">
        <v>3.2</v>
      </c>
      <c r="Q245" s="18">
        <v>3.6</v>
      </c>
      <c r="R245" s="18">
        <v>-0.5</v>
      </c>
      <c r="S245" s="18">
        <v>-0.1</v>
      </c>
      <c r="T245" s="18">
        <v>-0.4</v>
      </c>
      <c r="U245" s="18">
        <v>-0.3</v>
      </c>
      <c r="V245" s="18">
        <v>6.8</v>
      </c>
      <c r="X245" s="6">
        <v>-3.4723720799588097E-2</v>
      </c>
      <c r="Y245" s="6">
        <v>4.1846469878736303E-3</v>
      </c>
      <c r="AI245" s="22"/>
      <c r="AJ245" s="23"/>
      <c r="AK245" s="23"/>
      <c r="AL245" s="23"/>
      <c r="AM245" s="22"/>
      <c r="AN245" s="22"/>
      <c r="AO245" s="22"/>
    </row>
    <row r="246" spans="1:41" x14ac:dyDescent="0.25">
      <c r="A246" s="3">
        <v>110591</v>
      </c>
      <c r="B246" s="3">
        <f t="shared" si="7"/>
        <v>231</v>
      </c>
      <c r="C246" s="17">
        <v>-0.5</v>
      </c>
      <c r="D246" s="17">
        <v>5.25</v>
      </c>
      <c r="E246" s="17">
        <f t="shared" si="6"/>
        <v>4.75</v>
      </c>
      <c r="F246" s="18">
        <v>1.8</v>
      </c>
      <c r="G246" s="18">
        <v>2.2000000000000002</v>
      </c>
      <c r="H246" s="18">
        <v>3.7</v>
      </c>
      <c r="I246" s="18">
        <v>2.9</v>
      </c>
      <c r="J246" s="18">
        <v>0.2</v>
      </c>
      <c r="K246" s="18">
        <v>-0.3</v>
      </c>
      <c r="L246" s="18">
        <v>0.2</v>
      </c>
      <c r="M246" s="18">
        <v>-0.2</v>
      </c>
      <c r="N246" s="18">
        <v>2.4</v>
      </c>
      <c r="O246" s="18">
        <v>1.2</v>
      </c>
      <c r="P246" s="18">
        <v>1.8</v>
      </c>
      <c r="Q246" s="18">
        <v>3</v>
      </c>
      <c r="R246" s="18">
        <v>-0.4</v>
      </c>
      <c r="S246" s="18">
        <v>-2</v>
      </c>
      <c r="T246" s="18">
        <v>-1.8</v>
      </c>
      <c r="U246" s="18">
        <v>-0.5</v>
      </c>
      <c r="V246" s="18">
        <v>6.9</v>
      </c>
      <c r="X246" s="6">
        <v>-0.120818316827426</v>
      </c>
      <c r="Y246" s="6">
        <v>-9.7593058344213807E-2</v>
      </c>
      <c r="AI246" s="22"/>
      <c r="AJ246" s="23"/>
      <c r="AK246" s="23"/>
      <c r="AL246" s="23"/>
      <c r="AM246" s="22"/>
      <c r="AN246" s="22"/>
      <c r="AO246" s="22"/>
    </row>
    <row r="247" spans="1:41" x14ac:dyDescent="0.25">
      <c r="A247" s="3">
        <v>121791</v>
      </c>
      <c r="B247" s="3">
        <f t="shared" si="7"/>
        <v>232</v>
      </c>
      <c r="C247" s="17">
        <v>-0.25</v>
      </c>
      <c r="D247" s="17">
        <v>4.5</v>
      </c>
      <c r="E247" s="17">
        <f t="shared" si="6"/>
        <v>4.25</v>
      </c>
      <c r="F247" s="18">
        <v>2.1</v>
      </c>
      <c r="G247" s="18">
        <v>2.9</v>
      </c>
      <c r="H247" s="18">
        <v>4.0999999999999996</v>
      </c>
      <c r="I247" s="18">
        <v>2.9</v>
      </c>
      <c r="J247" s="18">
        <v>0.3</v>
      </c>
      <c r="K247" s="18">
        <v>0.7</v>
      </c>
      <c r="L247" s="18">
        <v>0.4</v>
      </c>
      <c r="M247" s="18">
        <v>0</v>
      </c>
      <c r="N247" s="18">
        <v>1.7</v>
      </c>
      <c r="O247" s="18">
        <v>-0.2</v>
      </c>
      <c r="P247" s="18">
        <v>-0.8</v>
      </c>
      <c r="Q247" s="18">
        <v>2.6</v>
      </c>
      <c r="R247" s="18">
        <v>-0.7</v>
      </c>
      <c r="S247" s="18">
        <v>-1.4</v>
      </c>
      <c r="T247" s="18">
        <v>-2.6</v>
      </c>
      <c r="U247" s="18">
        <v>-0.4</v>
      </c>
      <c r="V247" s="18">
        <v>6.9</v>
      </c>
      <c r="X247" s="6">
        <v>0.11280406419649799</v>
      </c>
      <c r="Y247" s="6">
        <v>0.17983950400896201</v>
      </c>
      <c r="AI247" s="22"/>
      <c r="AJ247" s="23"/>
      <c r="AK247" s="23"/>
      <c r="AL247" s="23"/>
      <c r="AM247" s="22"/>
      <c r="AN247" s="22"/>
      <c r="AO247" s="22"/>
    </row>
    <row r="248" spans="1:41" x14ac:dyDescent="0.25">
      <c r="A248" s="3">
        <v>20592</v>
      </c>
      <c r="B248" s="3">
        <f t="shared" si="7"/>
        <v>233</v>
      </c>
      <c r="C248" s="17">
        <v>0</v>
      </c>
      <c r="D248" s="17">
        <v>4</v>
      </c>
      <c r="E248" s="17">
        <f t="shared" si="6"/>
        <v>4</v>
      </c>
      <c r="F248" s="18">
        <v>1.7</v>
      </c>
      <c r="G248" s="18">
        <v>3.8</v>
      </c>
      <c r="H248" s="18">
        <v>2.9</v>
      </c>
      <c r="I248" s="18">
        <v>2.5</v>
      </c>
      <c r="J248" s="18">
        <v>-1.2</v>
      </c>
      <c r="K248" s="18">
        <v>-0.3</v>
      </c>
      <c r="L248" s="18">
        <v>0</v>
      </c>
      <c r="M248" s="18">
        <v>-0.2</v>
      </c>
      <c r="N248" s="18">
        <v>0.3</v>
      </c>
      <c r="O248" s="18">
        <v>0.4</v>
      </c>
      <c r="P248" s="18">
        <v>1.9</v>
      </c>
      <c r="Q248" s="18">
        <v>2.9</v>
      </c>
      <c r="R248" s="18">
        <v>0.5</v>
      </c>
      <c r="S248" s="18">
        <v>1.2</v>
      </c>
      <c r="T248" s="18">
        <v>-0.7</v>
      </c>
      <c r="U248" s="18">
        <v>0.3</v>
      </c>
      <c r="V248" s="18">
        <v>7.1</v>
      </c>
      <c r="X248" s="6">
        <v>-3.9687169286819401E-3</v>
      </c>
      <c r="Y248" s="6">
        <v>5.7856742242659603E-2</v>
      </c>
      <c r="AI248" s="22"/>
      <c r="AJ248" s="23"/>
      <c r="AK248" s="23"/>
      <c r="AL248" s="23"/>
      <c r="AM248" s="22"/>
      <c r="AN248" s="22"/>
      <c r="AO248" s="22"/>
    </row>
    <row r="249" spans="1:41" x14ac:dyDescent="0.25">
      <c r="A249" s="3">
        <v>33192</v>
      </c>
      <c r="B249" s="3">
        <f t="shared" si="7"/>
        <v>234</v>
      </c>
      <c r="C249" s="17">
        <v>0</v>
      </c>
      <c r="D249" s="17">
        <v>4</v>
      </c>
      <c r="E249" s="17">
        <f t="shared" si="6"/>
        <v>4</v>
      </c>
      <c r="F249" s="18">
        <v>1.7</v>
      </c>
      <c r="G249" s="18">
        <v>3.2</v>
      </c>
      <c r="H249" s="18">
        <v>2.7</v>
      </c>
      <c r="I249" s="18">
        <v>2.6</v>
      </c>
      <c r="J249" s="18">
        <v>0</v>
      </c>
      <c r="K249" s="18">
        <v>-0.6</v>
      </c>
      <c r="L249" s="18">
        <v>-0.2</v>
      </c>
      <c r="M249" s="18">
        <v>0.1</v>
      </c>
      <c r="N249" s="18">
        <v>0.8</v>
      </c>
      <c r="O249" s="18">
        <v>1.6</v>
      </c>
      <c r="P249" s="18">
        <v>2.9</v>
      </c>
      <c r="Q249" s="18">
        <v>3.1</v>
      </c>
      <c r="R249" s="18">
        <v>0.5</v>
      </c>
      <c r="S249" s="18">
        <v>1.2</v>
      </c>
      <c r="T249" s="18">
        <v>1</v>
      </c>
      <c r="U249" s="18">
        <v>0.2</v>
      </c>
      <c r="V249" s="18">
        <v>7.2</v>
      </c>
      <c r="X249" s="6">
        <v>-0.12637625605900599</v>
      </c>
      <c r="Y249" s="6">
        <v>-5.2980512803137002E-2</v>
      </c>
      <c r="AI249" s="22"/>
      <c r="AJ249" s="23"/>
      <c r="AK249" s="23"/>
      <c r="AL249" s="23"/>
      <c r="AM249" s="22"/>
      <c r="AN249" s="22"/>
      <c r="AO249" s="22"/>
    </row>
    <row r="250" spans="1:41" x14ac:dyDescent="0.25">
      <c r="A250" s="3">
        <v>51992</v>
      </c>
      <c r="B250" s="3">
        <f t="shared" si="7"/>
        <v>235</v>
      </c>
      <c r="C250" s="17">
        <v>0</v>
      </c>
      <c r="D250" s="17">
        <v>3.75</v>
      </c>
      <c r="E250" s="17">
        <f t="shared" si="6"/>
        <v>3.75</v>
      </c>
      <c r="F250" s="18">
        <v>3.1</v>
      </c>
      <c r="G250" s="18">
        <v>2.7</v>
      </c>
      <c r="H250" s="18">
        <v>2.8</v>
      </c>
      <c r="I250" s="18">
        <v>2.7</v>
      </c>
      <c r="J250" s="18">
        <v>-0.1</v>
      </c>
      <c r="K250" s="18">
        <v>0</v>
      </c>
      <c r="L250" s="18">
        <v>0.2</v>
      </c>
      <c r="M250" s="18">
        <v>0.2</v>
      </c>
      <c r="N250" s="18">
        <v>2</v>
      </c>
      <c r="O250" s="18">
        <v>2</v>
      </c>
      <c r="P250" s="18">
        <v>3.1</v>
      </c>
      <c r="Q250" s="18">
        <v>3.1</v>
      </c>
      <c r="R250" s="18">
        <v>0.4</v>
      </c>
      <c r="S250" s="18">
        <v>-0.9</v>
      </c>
      <c r="T250" s="18">
        <v>0</v>
      </c>
      <c r="U250" s="18">
        <v>-0.1</v>
      </c>
      <c r="V250" s="18">
        <v>7.2</v>
      </c>
      <c r="X250" s="6">
        <v>0.14817133250846301</v>
      </c>
      <c r="Y250" s="6">
        <v>0.16093827007658401</v>
      </c>
      <c r="AI250" s="22"/>
      <c r="AJ250" s="23"/>
      <c r="AK250" s="23"/>
      <c r="AL250" s="23"/>
      <c r="AM250" s="22"/>
      <c r="AN250" s="22"/>
      <c r="AO250" s="22"/>
    </row>
    <row r="251" spans="1:41" x14ac:dyDescent="0.25">
      <c r="A251" s="3">
        <v>70192</v>
      </c>
      <c r="B251" s="3">
        <f t="shared" si="7"/>
        <v>236</v>
      </c>
      <c r="C251" s="17">
        <v>-0.125</v>
      </c>
      <c r="D251" s="17">
        <v>3.75</v>
      </c>
      <c r="E251" s="17">
        <f t="shared" si="6"/>
        <v>3.625</v>
      </c>
      <c r="F251" s="18">
        <v>3.1</v>
      </c>
      <c r="G251" s="18">
        <v>2.7</v>
      </c>
      <c r="H251" s="18">
        <v>2.5</v>
      </c>
      <c r="I251" s="18">
        <v>2.8</v>
      </c>
      <c r="J251" s="18">
        <v>0</v>
      </c>
      <c r="K251" s="18">
        <v>0</v>
      </c>
      <c r="L251" s="18">
        <v>-0.3</v>
      </c>
      <c r="M251" s="18">
        <v>0.1</v>
      </c>
      <c r="N251" s="18">
        <v>2.7</v>
      </c>
      <c r="O251" s="18">
        <v>2</v>
      </c>
      <c r="P251" s="18">
        <v>2.2999999999999998</v>
      </c>
      <c r="Q251" s="18">
        <v>2.7</v>
      </c>
      <c r="R251" s="18">
        <v>0.7</v>
      </c>
      <c r="S251" s="18">
        <v>0</v>
      </c>
      <c r="T251" s="18">
        <v>-0.8</v>
      </c>
      <c r="U251" s="18">
        <v>-0.4</v>
      </c>
      <c r="V251" s="18">
        <v>7.3</v>
      </c>
      <c r="X251" s="6">
        <v>-8.7779002008344195E-2</v>
      </c>
      <c r="Y251" s="6">
        <v>-4.0421043793133403E-2</v>
      </c>
      <c r="AI251" s="22"/>
      <c r="AJ251" s="23"/>
      <c r="AK251" s="23"/>
      <c r="AL251" s="23"/>
      <c r="AM251" s="22"/>
      <c r="AN251" s="22"/>
      <c r="AO251" s="22"/>
    </row>
    <row r="252" spans="1:41" x14ac:dyDescent="0.25">
      <c r="A252" s="3">
        <v>81892</v>
      </c>
      <c r="B252" s="3">
        <f t="shared" si="7"/>
        <v>237</v>
      </c>
      <c r="C252" s="17">
        <v>-0.125</v>
      </c>
      <c r="D252" s="17">
        <v>3.25</v>
      </c>
      <c r="E252" s="17">
        <f t="shared" si="6"/>
        <v>3.125</v>
      </c>
      <c r="F252" s="18">
        <v>2.4</v>
      </c>
      <c r="G252" s="18">
        <v>1.6</v>
      </c>
      <c r="H252" s="18">
        <v>2.9</v>
      </c>
      <c r="I252" s="18">
        <v>2.9</v>
      </c>
      <c r="J252" s="18">
        <v>-0.3</v>
      </c>
      <c r="K252" s="18">
        <v>-0.9</v>
      </c>
      <c r="L252" s="18">
        <v>0.1</v>
      </c>
      <c r="M252" s="18">
        <v>-0.3</v>
      </c>
      <c r="N252" s="18">
        <v>1.4</v>
      </c>
      <c r="O252" s="18">
        <v>1.7</v>
      </c>
      <c r="P252" s="18">
        <v>2.5</v>
      </c>
      <c r="Q252" s="18">
        <v>2.8</v>
      </c>
      <c r="R252" s="18">
        <v>-0.6</v>
      </c>
      <c r="S252" s="18">
        <v>-0.6</v>
      </c>
      <c r="T252" s="18">
        <v>-0.2</v>
      </c>
      <c r="U252" s="18">
        <v>0</v>
      </c>
      <c r="V252" s="18">
        <v>7.6</v>
      </c>
      <c r="X252" s="6">
        <v>-2.5976832110457498E-3</v>
      </c>
      <c r="Y252" s="6">
        <v>2.13173525689105E-2</v>
      </c>
      <c r="AI252" s="22"/>
      <c r="AJ252" s="23"/>
      <c r="AK252" s="23"/>
      <c r="AL252" s="23"/>
      <c r="AM252" s="22"/>
      <c r="AN252" s="22"/>
      <c r="AO252" s="22"/>
    </row>
    <row r="253" spans="1:41" x14ac:dyDescent="0.25">
      <c r="A253" s="3">
        <v>100692</v>
      </c>
      <c r="B253" s="3">
        <f t="shared" si="7"/>
        <v>238</v>
      </c>
      <c r="C253" s="17">
        <v>-0.25</v>
      </c>
      <c r="D253" s="17">
        <v>3</v>
      </c>
      <c r="E253" s="17">
        <f t="shared" si="6"/>
        <v>2.75</v>
      </c>
      <c r="F253" s="18">
        <v>2.7</v>
      </c>
      <c r="G253" s="18">
        <v>2.5</v>
      </c>
      <c r="H253" s="18">
        <v>2.1</v>
      </c>
      <c r="I253" s="18">
        <v>2.7</v>
      </c>
      <c r="J253" s="18">
        <v>0.3</v>
      </c>
      <c r="K253" s="18">
        <v>0.9</v>
      </c>
      <c r="L253" s="18">
        <v>-0.8</v>
      </c>
      <c r="M253" s="18">
        <v>-0.2</v>
      </c>
      <c r="N253" s="18">
        <v>1.5</v>
      </c>
      <c r="O253" s="18">
        <v>1.9</v>
      </c>
      <c r="P253" s="18">
        <v>1.2</v>
      </c>
      <c r="Q253" s="18">
        <v>2</v>
      </c>
      <c r="R253" s="18">
        <v>0.1</v>
      </c>
      <c r="S253" s="18">
        <v>0.2</v>
      </c>
      <c r="T253" s="18">
        <v>-1.3</v>
      </c>
      <c r="U253" s="18">
        <v>-0.8</v>
      </c>
      <c r="V253" s="18">
        <v>7.6</v>
      </c>
      <c r="X253" s="6">
        <v>-0.17543610268542401</v>
      </c>
      <c r="Y253" s="6">
        <v>-0.104650930177327</v>
      </c>
      <c r="AI253" s="22"/>
      <c r="AJ253" s="23"/>
      <c r="AK253" s="23"/>
      <c r="AL253" s="23"/>
      <c r="AM253" s="22"/>
      <c r="AN253" s="22"/>
      <c r="AO253" s="22"/>
    </row>
    <row r="254" spans="1:41" x14ac:dyDescent="0.25">
      <c r="A254" s="3">
        <v>111792</v>
      </c>
      <c r="B254" s="3">
        <f t="shared" si="7"/>
        <v>239</v>
      </c>
      <c r="C254" s="17">
        <v>0</v>
      </c>
      <c r="D254" s="17">
        <v>3</v>
      </c>
      <c r="E254" s="17">
        <f t="shared" si="6"/>
        <v>3</v>
      </c>
      <c r="F254" s="18">
        <v>1.8</v>
      </c>
      <c r="G254" s="18">
        <v>2.4</v>
      </c>
      <c r="H254" s="18">
        <v>2.8</v>
      </c>
      <c r="I254" s="18">
        <v>2.2000000000000002</v>
      </c>
      <c r="J254" s="18">
        <v>-0.7</v>
      </c>
      <c r="K254" s="18">
        <v>0.3</v>
      </c>
      <c r="L254" s="18">
        <v>0.1</v>
      </c>
      <c r="M254" s="18">
        <v>0</v>
      </c>
      <c r="N254" s="18">
        <v>2.7</v>
      </c>
      <c r="O254" s="18">
        <v>2</v>
      </c>
      <c r="P254" s="18">
        <v>2</v>
      </c>
      <c r="Q254" s="18">
        <v>2</v>
      </c>
      <c r="R254" s="18">
        <v>0.8</v>
      </c>
      <c r="S254" s="18">
        <v>0.8</v>
      </c>
      <c r="T254" s="18">
        <v>0</v>
      </c>
      <c r="U254" s="18">
        <v>-0.5</v>
      </c>
      <c r="V254" s="18">
        <v>7.5</v>
      </c>
      <c r="X254" s="6">
        <v>-2.8952874442226301E-2</v>
      </c>
      <c r="Y254" s="6">
        <v>3.1138472872225601E-2</v>
      </c>
      <c r="AI254" s="22"/>
      <c r="AJ254" s="23"/>
      <c r="AK254" s="23"/>
      <c r="AL254" s="23"/>
      <c r="AM254" s="22"/>
      <c r="AN254" s="22"/>
      <c r="AO254" s="22"/>
    </row>
    <row r="255" spans="1:41" x14ac:dyDescent="0.25">
      <c r="A255" s="3">
        <v>122292</v>
      </c>
      <c r="B255" s="3">
        <f t="shared" si="7"/>
        <v>240</v>
      </c>
      <c r="C255" s="17">
        <v>0</v>
      </c>
      <c r="D255" s="17">
        <v>3</v>
      </c>
      <c r="E255" s="17">
        <f t="shared" si="6"/>
        <v>3</v>
      </c>
      <c r="F255" s="18">
        <v>1.7</v>
      </c>
      <c r="G255" s="18">
        <v>2.8</v>
      </c>
      <c r="H255" s="18">
        <v>3.2</v>
      </c>
      <c r="I255" s="18">
        <v>2.2000000000000002</v>
      </c>
      <c r="J255" s="18">
        <v>-0.1</v>
      </c>
      <c r="K255" s="18">
        <v>0.4</v>
      </c>
      <c r="L255" s="18">
        <v>0.4</v>
      </c>
      <c r="M255" s="18">
        <v>0</v>
      </c>
      <c r="N255" s="18">
        <v>3.9</v>
      </c>
      <c r="O255" s="18">
        <v>3.3</v>
      </c>
      <c r="P255" s="18">
        <v>2.7</v>
      </c>
      <c r="Q255" s="18">
        <v>2.7</v>
      </c>
      <c r="R255" s="18">
        <v>1.2</v>
      </c>
      <c r="S255" s="18">
        <v>1.3</v>
      </c>
      <c r="T255" s="18">
        <v>0.7</v>
      </c>
      <c r="U255" s="18">
        <v>0.7</v>
      </c>
      <c r="V255" s="18">
        <v>7.3</v>
      </c>
      <c r="X255" s="6">
        <v>-0.23685514453101</v>
      </c>
      <c r="Y255" s="6">
        <v>-0.18109471888992901</v>
      </c>
      <c r="AI255" s="22"/>
      <c r="AJ255" s="23"/>
      <c r="AK255" s="23"/>
      <c r="AL255" s="23"/>
      <c r="AM255" s="22"/>
      <c r="AN255" s="22"/>
      <c r="AO255" s="22"/>
    </row>
    <row r="256" spans="1:41" x14ac:dyDescent="0.25">
      <c r="A256" s="3">
        <v>20393</v>
      </c>
      <c r="B256" s="3">
        <f t="shared" si="7"/>
        <v>241</v>
      </c>
      <c r="C256" s="17">
        <v>0</v>
      </c>
      <c r="D256" s="17">
        <v>3</v>
      </c>
      <c r="E256" s="17">
        <f t="shared" si="6"/>
        <v>3</v>
      </c>
      <c r="F256" s="18">
        <v>1.8</v>
      </c>
      <c r="G256" s="18">
        <v>3.4</v>
      </c>
      <c r="H256" s="18">
        <v>2.2000000000000002</v>
      </c>
      <c r="I256" s="18">
        <v>2.2000000000000002</v>
      </c>
      <c r="J256" s="18">
        <v>-1</v>
      </c>
      <c r="K256" s="18">
        <v>0.2</v>
      </c>
      <c r="L256" s="18">
        <v>0</v>
      </c>
      <c r="M256" s="18">
        <v>-0.2</v>
      </c>
      <c r="N256" s="18">
        <v>3.8</v>
      </c>
      <c r="O256" s="18">
        <v>2.7</v>
      </c>
      <c r="P256" s="18">
        <v>2.9</v>
      </c>
      <c r="Q256" s="18">
        <v>2.9</v>
      </c>
      <c r="R256" s="18">
        <v>0.5</v>
      </c>
      <c r="S256" s="18">
        <v>0</v>
      </c>
      <c r="T256" s="18">
        <v>0.2</v>
      </c>
      <c r="U256" s="18">
        <v>0.2</v>
      </c>
      <c r="V256" s="18">
        <v>7.2</v>
      </c>
      <c r="X256" s="6">
        <v>9.4413798819594899E-2</v>
      </c>
      <c r="Y256" s="6">
        <v>0.10888163153097601</v>
      </c>
      <c r="AI256" s="22"/>
      <c r="AJ256" s="23"/>
      <c r="AK256" s="23"/>
      <c r="AL256" s="23"/>
      <c r="AM256" s="22"/>
      <c r="AN256" s="22"/>
      <c r="AO256" s="22"/>
    </row>
    <row r="257" spans="1:41" x14ac:dyDescent="0.25">
      <c r="A257" s="3">
        <v>32393</v>
      </c>
      <c r="B257" s="3">
        <f t="shared" si="7"/>
        <v>242</v>
      </c>
      <c r="C257" s="17">
        <v>0</v>
      </c>
      <c r="D257" s="17">
        <v>3</v>
      </c>
      <c r="E257" s="17">
        <f t="shared" si="6"/>
        <v>3</v>
      </c>
      <c r="F257" s="18">
        <v>2.2000000000000002</v>
      </c>
      <c r="G257" s="18">
        <v>3.5</v>
      </c>
      <c r="H257" s="18">
        <v>2.6</v>
      </c>
      <c r="I257" s="18">
        <v>2.2000000000000002</v>
      </c>
      <c r="J257" s="18">
        <v>0.4</v>
      </c>
      <c r="K257" s="18">
        <v>0.1</v>
      </c>
      <c r="L257" s="18">
        <v>0.4</v>
      </c>
      <c r="M257" s="18">
        <v>0</v>
      </c>
      <c r="N257" s="18">
        <v>4.8</v>
      </c>
      <c r="O257" s="18">
        <v>3</v>
      </c>
      <c r="P257" s="18">
        <v>2.7</v>
      </c>
      <c r="Q257" s="18">
        <v>2.8</v>
      </c>
      <c r="R257" s="18">
        <v>1</v>
      </c>
      <c r="S257" s="18">
        <v>0.3</v>
      </c>
      <c r="T257" s="18">
        <v>-0.2</v>
      </c>
      <c r="U257" s="18">
        <v>-0.1</v>
      </c>
      <c r="V257" s="18">
        <v>7</v>
      </c>
      <c r="X257" s="6">
        <v>-6.2870183756567694E-2</v>
      </c>
      <c r="Y257" s="6">
        <v>-3.3703491162676701E-2</v>
      </c>
      <c r="AI257" s="22"/>
      <c r="AJ257" s="23"/>
      <c r="AK257" s="23"/>
      <c r="AL257" s="23"/>
      <c r="AM257" s="22"/>
      <c r="AN257" s="22"/>
      <c r="AO257" s="22"/>
    </row>
    <row r="258" spans="1:41" x14ac:dyDescent="0.25">
      <c r="A258" s="3">
        <v>51893</v>
      </c>
      <c r="B258" s="3">
        <f t="shared" si="7"/>
        <v>243</v>
      </c>
      <c r="C258" s="17">
        <v>0.125</v>
      </c>
      <c r="D258" s="17">
        <v>3</v>
      </c>
      <c r="E258" s="17">
        <f t="shared" si="6"/>
        <v>3.125</v>
      </c>
      <c r="F258" s="18">
        <v>3.3</v>
      </c>
      <c r="G258" s="18">
        <v>2.2000000000000002</v>
      </c>
      <c r="H258" s="18">
        <v>2.2000000000000002</v>
      </c>
      <c r="I258" s="18">
        <v>2.4</v>
      </c>
      <c r="J258" s="18">
        <v>-0.2</v>
      </c>
      <c r="K258" s="18">
        <v>-0.4</v>
      </c>
      <c r="L258" s="18">
        <v>0</v>
      </c>
      <c r="M258" s="18">
        <v>0.2</v>
      </c>
      <c r="N258" s="18">
        <v>1.8</v>
      </c>
      <c r="O258" s="18">
        <v>2</v>
      </c>
      <c r="P258" s="18">
        <v>2.5</v>
      </c>
      <c r="Q258" s="18">
        <v>2.6</v>
      </c>
      <c r="R258" s="18">
        <v>-1.2</v>
      </c>
      <c r="S258" s="18">
        <v>-0.7</v>
      </c>
      <c r="T258" s="18">
        <v>-0.3</v>
      </c>
      <c r="U258" s="18">
        <v>-0.3</v>
      </c>
      <c r="V258" s="18">
        <v>7</v>
      </c>
      <c r="X258" s="6">
        <v>0.33470070938351698</v>
      </c>
      <c r="Y258" s="6">
        <v>0.34648825465550598</v>
      </c>
      <c r="AI258" s="22"/>
      <c r="AJ258" s="23"/>
      <c r="AK258" s="23"/>
      <c r="AL258" s="23"/>
      <c r="AM258" s="22"/>
      <c r="AN258" s="22"/>
      <c r="AO258" s="22"/>
    </row>
    <row r="259" spans="1:41" x14ac:dyDescent="0.25">
      <c r="A259" s="3">
        <v>70793</v>
      </c>
      <c r="B259" s="3">
        <f t="shared" si="7"/>
        <v>244</v>
      </c>
      <c r="C259" s="17">
        <v>0</v>
      </c>
      <c r="D259" s="17">
        <v>3</v>
      </c>
      <c r="E259" s="17">
        <f t="shared" si="6"/>
        <v>3</v>
      </c>
      <c r="F259" s="18">
        <v>3.5</v>
      </c>
      <c r="G259" s="18">
        <v>2.6</v>
      </c>
      <c r="H259" s="18">
        <v>2.2000000000000002</v>
      </c>
      <c r="I259" s="18">
        <v>2.9</v>
      </c>
      <c r="J259" s="18">
        <v>0.2</v>
      </c>
      <c r="K259" s="18">
        <v>0.4</v>
      </c>
      <c r="L259" s="18">
        <v>0</v>
      </c>
      <c r="M259" s="18">
        <v>0.5</v>
      </c>
      <c r="N259" s="18">
        <v>0.7</v>
      </c>
      <c r="O259" s="18">
        <v>2.5</v>
      </c>
      <c r="P259" s="18">
        <v>2.2000000000000002</v>
      </c>
      <c r="Q259" s="18">
        <v>2.5</v>
      </c>
      <c r="R259" s="18">
        <v>-1.1000000000000001</v>
      </c>
      <c r="S259" s="18">
        <v>0.5</v>
      </c>
      <c r="T259" s="18">
        <v>-0.3</v>
      </c>
      <c r="U259" s="18">
        <v>-0.1</v>
      </c>
      <c r="V259" s="18">
        <v>7</v>
      </c>
      <c r="X259" s="6">
        <v>9.4942006315650793E-3</v>
      </c>
      <c r="Y259" s="6">
        <v>4.9259034283272003E-2</v>
      </c>
      <c r="AI259" s="22"/>
      <c r="AJ259" s="23"/>
      <c r="AK259" s="23"/>
      <c r="AL259" s="23"/>
      <c r="AM259" s="22"/>
      <c r="AN259" s="22"/>
      <c r="AO259" s="22"/>
    </row>
    <row r="260" spans="1:41" x14ac:dyDescent="0.25">
      <c r="A260" s="3">
        <v>81793</v>
      </c>
      <c r="B260" s="3">
        <f t="shared" si="7"/>
        <v>245</v>
      </c>
      <c r="C260" s="17">
        <v>0</v>
      </c>
      <c r="D260" s="17">
        <v>3</v>
      </c>
      <c r="E260" s="17">
        <f t="shared" si="6"/>
        <v>3</v>
      </c>
      <c r="F260" s="18">
        <v>2.4</v>
      </c>
      <c r="G260" s="18">
        <v>2.5</v>
      </c>
      <c r="H260" s="18">
        <v>3</v>
      </c>
      <c r="I260" s="18">
        <v>2.5</v>
      </c>
      <c r="J260" s="18">
        <v>-0.2</v>
      </c>
      <c r="K260" s="18">
        <v>0.3</v>
      </c>
      <c r="L260" s="18">
        <v>0.1</v>
      </c>
      <c r="M260" s="18">
        <v>-0.1</v>
      </c>
      <c r="N260" s="18">
        <v>1.6</v>
      </c>
      <c r="O260" s="18">
        <v>2.2999999999999998</v>
      </c>
      <c r="P260" s="18">
        <v>2.4</v>
      </c>
      <c r="Q260" s="18">
        <v>2.8</v>
      </c>
      <c r="R260" s="18">
        <v>-0.9</v>
      </c>
      <c r="S260" s="18">
        <v>0.1</v>
      </c>
      <c r="T260" s="18">
        <v>-0.1</v>
      </c>
      <c r="U260" s="18">
        <v>0.3</v>
      </c>
      <c r="V260" s="18">
        <v>6.9</v>
      </c>
      <c r="X260" s="6">
        <v>4.4010148689732E-2</v>
      </c>
      <c r="Y260" s="6">
        <v>7.7787844009649401E-2</v>
      </c>
      <c r="AI260" s="22"/>
      <c r="AJ260" s="23"/>
      <c r="AK260" s="23"/>
      <c r="AL260" s="23"/>
      <c r="AM260" s="22"/>
      <c r="AN260" s="22"/>
      <c r="AO260" s="22"/>
    </row>
    <row r="261" spans="1:41" x14ac:dyDescent="0.25">
      <c r="A261" s="3">
        <v>92193</v>
      </c>
      <c r="B261" s="3">
        <f t="shared" si="7"/>
        <v>246</v>
      </c>
      <c r="C261" s="17">
        <v>0</v>
      </c>
      <c r="D261" s="17">
        <v>3</v>
      </c>
      <c r="E261" s="17">
        <f t="shared" si="6"/>
        <v>3</v>
      </c>
      <c r="F261" s="18">
        <v>2.2999999999999998</v>
      </c>
      <c r="G261" s="18">
        <v>2.2999999999999998</v>
      </c>
      <c r="H261" s="18">
        <v>2.2999999999999998</v>
      </c>
      <c r="I261" s="18">
        <v>2.2999999999999998</v>
      </c>
      <c r="J261" s="18">
        <v>-0.1</v>
      </c>
      <c r="K261" s="18">
        <v>-0.2</v>
      </c>
      <c r="L261" s="18">
        <v>-0.7</v>
      </c>
      <c r="M261" s="18">
        <v>-0.2</v>
      </c>
      <c r="N261" s="18">
        <v>1.8</v>
      </c>
      <c r="O261" s="18">
        <v>1.2</v>
      </c>
      <c r="P261" s="18">
        <v>3.4</v>
      </c>
      <c r="Q261" s="18">
        <v>3</v>
      </c>
      <c r="R261" s="18">
        <v>0.2</v>
      </c>
      <c r="S261" s="18">
        <v>-1.1000000000000001</v>
      </c>
      <c r="T261" s="18">
        <v>1</v>
      </c>
      <c r="U261" s="18">
        <v>0.2</v>
      </c>
      <c r="V261" s="18">
        <v>6.8</v>
      </c>
      <c r="X261" s="6">
        <v>0.15896863469119901</v>
      </c>
      <c r="Y261" s="6">
        <v>0.19273816356311399</v>
      </c>
      <c r="AI261" s="22"/>
      <c r="AJ261" s="23"/>
      <c r="AK261" s="23"/>
      <c r="AL261" s="23"/>
      <c r="AM261" s="22"/>
      <c r="AN261" s="22"/>
      <c r="AO261" s="22"/>
    </row>
    <row r="262" spans="1:41" x14ac:dyDescent="0.25">
      <c r="A262" s="3">
        <v>111693</v>
      </c>
      <c r="B262" s="3">
        <f t="shared" si="7"/>
        <v>247</v>
      </c>
      <c r="C262" s="17">
        <v>0</v>
      </c>
      <c r="D262" s="17">
        <v>3</v>
      </c>
      <c r="E262" s="17">
        <f t="shared" si="6"/>
        <v>3</v>
      </c>
      <c r="F262" s="18">
        <v>1.5</v>
      </c>
      <c r="G262" s="18">
        <v>2.5</v>
      </c>
      <c r="H262" s="18">
        <v>2.6</v>
      </c>
      <c r="I262" s="18">
        <v>2.5</v>
      </c>
      <c r="J262" s="18">
        <v>-0.8</v>
      </c>
      <c r="K262" s="18">
        <v>0.2</v>
      </c>
      <c r="L262" s="18">
        <v>0.3</v>
      </c>
      <c r="M262" s="18">
        <v>0.2</v>
      </c>
      <c r="N262" s="18">
        <v>2.8</v>
      </c>
      <c r="O262" s="18">
        <v>4</v>
      </c>
      <c r="P262" s="18">
        <v>2.7</v>
      </c>
      <c r="Q262" s="18">
        <v>2.2999999999999998</v>
      </c>
      <c r="R262" s="18">
        <v>1.6</v>
      </c>
      <c r="S262" s="18">
        <v>0.6</v>
      </c>
      <c r="T262" s="18">
        <v>-0.3</v>
      </c>
      <c r="U262" s="18">
        <v>0</v>
      </c>
      <c r="V262" s="18">
        <v>6.8</v>
      </c>
      <c r="X262" s="6">
        <v>-8.7284292193646695E-2</v>
      </c>
      <c r="Y262" s="6">
        <v>-4.71484264728321E-2</v>
      </c>
      <c r="AI262" s="22"/>
      <c r="AJ262" s="23"/>
      <c r="AK262" s="23"/>
      <c r="AL262" s="23"/>
      <c r="AM262" s="22"/>
      <c r="AN262" s="22"/>
      <c r="AO262" s="22"/>
    </row>
    <row r="263" spans="1:41" x14ac:dyDescent="0.25">
      <c r="A263" s="3">
        <v>122193</v>
      </c>
      <c r="B263" s="3">
        <f t="shared" si="7"/>
        <v>248</v>
      </c>
      <c r="C263" s="17">
        <v>0</v>
      </c>
      <c r="D263" s="17">
        <v>3</v>
      </c>
      <c r="E263" s="17">
        <f t="shared" si="6"/>
        <v>3</v>
      </c>
      <c r="F263" s="18">
        <v>1.6</v>
      </c>
      <c r="G263" s="18">
        <v>2.2999999999999998</v>
      </c>
      <c r="H263" s="18">
        <v>2.7</v>
      </c>
      <c r="I263" s="18">
        <v>2.6</v>
      </c>
      <c r="J263" s="18">
        <v>0.1</v>
      </c>
      <c r="K263" s="18">
        <v>-0.2</v>
      </c>
      <c r="L263" s="18">
        <v>0.1</v>
      </c>
      <c r="M263" s="18">
        <v>0.1</v>
      </c>
      <c r="N263" s="18">
        <v>2.7</v>
      </c>
      <c r="O263" s="18">
        <v>5</v>
      </c>
      <c r="P263" s="18">
        <v>3.6</v>
      </c>
      <c r="Q263" s="18">
        <v>2</v>
      </c>
      <c r="R263" s="18">
        <v>-0.1</v>
      </c>
      <c r="S263" s="18">
        <v>1</v>
      </c>
      <c r="T263" s="18">
        <v>0.9</v>
      </c>
      <c r="U263" s="18">
        <v>-0.3</v>
      </c>
      <c r="V263" s="18">
        <v>6.6</v>
      </c>
      <c r="X263" s="6">
        <v>-0.16315149889993499</v>
      </c>
      <c r="Y263" s="6">
        <v>-0.12971817987950299</v>
      </c>
      <c r="AI263" s="22"/>
      <c r="AJ263" s="23"/>
      <c r="AK263" s="23"/>
      <c r="AL263" s="23"/>
      <c r="AM263" s="22"/>
      <c r="AN263" s="22"/>
      <c r="AO263" s="22"/>
    </row>
    <row r="264" spans="1:41" x14ac:dyDescent="0.25">
      <c r="A264" s="3">
        <v>20494</v>
      </c>
      <c r="B264" s="3">
        <f t="shared" si="7"/>
        <v>249</v>
      </c>
      <c r="C264" s="17">
        <v>0.25</v>
      </c>
      <c r="D264" s="17">
        <v>3</v>
      </c>
      <c r="E264" s="17">
        <f t="shared" si="6"/>
        <v>3.25</v>
      </c>
      <c r="F264" s="18">
        <v>1.4</v>
      </c>
      <c r="G264" s="18">
        <v>3</v>
      </c>
      <c r="H264" s="18">
        <v>2.2999999999999998</v>
      </c>
      <c r="I264" s="18">
        <v>2.2000000000000002</v>
      </c>
      <c r="J264" s="18">
        <v>-0.9</v>
      </c>
      <c r="K264" s="18">
        <v>0.3</v>
      </c>
      <c r="L264" s="18">
        <v>-0.3</v>
      </c>
      <c r="M264" s="18">
        <v>-0.2</v>
      </c>
      <c r="N264" s="18">
        <v>5.9</v>
      </c>
      <c r="O264" s="18">
        <v>4</v>
      </c>
      <c r="P264" s="18">
        <v>3</v>
      </c>
      <c r="Q264" s="18">
        <v>2.5</v>
      </c>
      <c r="R264" s="18">
        <v>0.9</v>
      </c>
      <c r="S264" s="18">
        <v>0.4</v>
      </c>
      <c r="T264" s="18">
        <v>1</v>
      </c>
      <c r="U264" s="18">
        <v>0</v>
      </c>
      <c r="V264" s="18">
        <v>7</v>
      </c>
      <c r="X264" s="6">
        <v>0.224341423257235</v>
      </c>
      <c r="Y264" s="6">
        <v>0.25681207500838998</v>
      </c>
      <c r="AI264" s="22"/>
      <c r="AJ264" s="23"/>
      <c r="AK264" s="23"/>
      <c r="AL264" s="23"/>
      <c r="AM264" s="22"/>
      <c r="AN264" s="22"/>
      <c r="AO264" s="22"/>
    </row>
    <row r="265" spans="1:41" x14ac:dyDescent="0.25">
      <c r="A265" s="3">
        <v>32294</v>
      </c>
      <c r="B265" s="3">
        <f t="shared" si="7"/>
        <v>250</v>
      </c>
      <c r="C265" s="17">
        <v>0.25</v>
      </c>
      <c r="D265" s="17">
        <v>3.25</v>
      </c>
      <c r="E265" s="17">
        <f t="shared" si="6"/>
        <v>3.5</v>
      </c>
      <c r="F265" s="18">
        <v>1.2</v>
      </c>
      <c r="G265" s="18">
        <v>2.5</v>
      </c>
      <c r="H265" s="18">
        <v>2.5</v>
      </c>
      <c r="I265" s="18">
        <v>2.2999999999999998</v>
      </c>
      <c r="J265" s="18">
        <v>-0.2</v>
      </c>
      <c r="K265" s="18">
        <v>-0.5</v>
      </c>
      <c r="L265" s="18">
        <v>0.2</v>
      </c>
      <c r="M265" s="18">
        <v>0.1</v>
      </c>
      <c r="N265" s="18">
        <v>7.5</v>
      </c>
      <c r="O265" s="18">
        <v>3.2</v>
      </c>
      <c r="P265" s="18">
        <v>2.5</v>
      </c>
      <c r="Q265" s="18">
        <v>2.7</v>
      </c>
      <c r="R265" s="18">
        <v>1.6</v>
      </c>
      <c r="S265" s="18">
        <v>-0.8</v>
      </c>
      <c r="T265" s="18">
        <v>-0.5</v>
      </c>
      <c r="U265" s="18">
        <v>0.2</v>
      </c>
      <c r="V265" s="18">
        <v>6.5</v>
      </c>
      <c r="X265" s="6">
        <v>0.31292952942012497</v>
      </c>
      <c r="Y265" s="6">
        <v>0.34234208469118999</v>
      </c>
      <c r="AI265" s="22"/>
      <c r="AJ265" s="23"/>
      <c r="AK265" s="23"/>
      <c r="AL265" s="23"/>
      <c r="AM265" s="22"/>
      <c r="AN265" s="22"/>
      <c r="AO265" s="22"/>
    </row>
    <row r="266" spans="1:41" x14ac:dyDescent="0.25">
      <c r="A266" s="3">
        <v>51794</v>
      </c>
      <c r="B266" s="3">
        <f t="shared" si="7"/>
        <v>251</v>
      </c>
      <c r="C266" s="17">
        <v>0.5</v>
      </c>
      <c r="D266" s="17">
        <v>3.75</v>
      </c>
      <c r="E266" s="17">
        <f t="shared" si="6"/>
        <v>4.25</v>
      </c>
      <c r="F266" s="18">
        <v>2.5</v>
      </c>
      <c r="G266" s="18">
        <v>1.9</v>
      </c>
      <c r="H266" s="18">
        <v>2.2999999999999998</v>
      </c>
      <c r="I266" s="18">
        <v>2.2000000000000002</v>
      </c>
      <c r="J266" s="18">
        <v>0</v>
      </c>
      <c r="K266" s="18">
        <v>-0.6</v>
      </c>
      <c r="L266" s="18">
        <v>0</v>
      </c>
      <c r="M266" s="18">
        <v>0</v>
      </c>
      <c r="N266" s="18">
        <v>2.6</v>
      </c>
      <c r="O266" s="18">
        <v>4.2</v>
      </c>
      <c r="P266" s="18">
        <v>2.7</v>
      </c>
      <c r="Q266" s="18">
        <v>2.1</v>
      </c>
      <c r="R266" s="18">
        <v>-0.6</v>
      </c>
      <c r="S266" s="18">
        <v>1.7</v>
      </c>
      <c r="T266" s="18">
        <v>0</v>
      </c>
      <c r="U266" s="18">
        <v>-0.3</v>
      </c>
      <c r="V266" s="18">
        <v>6.5</v>
      </c>
      <c r="X266" s="6">
        <v>0.28719449301758099</v>
      </c>
      <c r="Y266" s="6">
        <v>0.33401870513378301</v>
      </c>
      <c r="AI266" s="22"/>
      <c r="AJ266" s="23"/>
      <c r="AK266" s="23"/>
      <c r="AL266" s="23"/>
      <c r="AM266" s="22"/>
      <c r="AN266" s="22"/>
      <c r="AO266" s="22"/>
    </row>
    <row r="267" spans="1:41" x14ac:dyDescent="0.25">
      <c r="A267" s="3">
        <v>70694</v>
      </c>
      <c r="B267" s="3">
        <f t="shared" si="7"/>
        <v>252</v>
      </c>
      <c r="C267" s="17">
        <v>0</v>
      </c>
      <c r="D267" s="17">
        <v>4.25</v>
      </c>
      <c r="E267" s="17">
        <f t="shared" si="6"/>
        <v>4.25</v>
      </c>
      <c r="F267" s="18">
        <v>2.6</v>
      </c>
      <c r="G267" s="18">
        <v>2.4</v>
      </c>
      <c r="H267" s="18">
        <v>2.2000000000000002</v>
      </c>
      <c r="I267" s="18">
        <v>2.2999999999999998</v>
      </c>
      <c r="J267" s="18">
        <v>0.1</v>
      </c>
      <c r="K267" s="18">
        <v>0.5</v>
      </c>
      <c r="L267" s="18">
        <v>-0.1</v>
      </c>
      <c r="M267" s="18">
        <v>0.1</v>
      </c>
      <c r="N267" s="18">
        <v>3.4</v>
      </c>
      <c r="O267" s="18">
        <v>3.5</v>
      </c>
      <c r="P267" s="18">
        <v>2.9</v>
      </c>
      <c r="Q267" s="18">
        <v>2.4</v>
      </c>
      <c r="R267" s="18">
        <v>0.8</v>
      </c>
      <c r="S267" s="18">
        <v>-0.7</v>
      </c>
      <c r="T267" s="18">
        <v>0.2</v>
      </c>
      <c r="U267" s="18">
        <v>0.3</v>
      </c>
      <c r="V267" s="18">
        <v>6.3</v>
      </c>
      <c r="X267" s="6">
        <v>7.0467666328358797E-2</v>
      </c>
      <c r="Y267" s="6">
        <v>8.3809166259218498E-2</v>
      </c>
      <c r="AI267" s="22"/>
      <c r="AJ267" s="23"/>
      <c r="AK267" s="23"/>
      <c r="AL267" s="23"/>
      <c r="AM267" s="22"/>
      <c r="AN267" s="22"/>
      <c r="AO267" s="22"/>
    </row>
    <row r="268" spans="1:41" x14ac:dyDescent="0.25">
      <c r="A268" s="3">
        <v>81694</v>
      </c>
      <c r="B268" s="3">
        <f t="shared" si="7"/>
        <v>253</v>
      </c>
      <c r="C268" s="17">
        <v>0.5</v>
      </c>
      <c r="D268" s="17">
        <v>4.25</v>
      </c>
      <c r="E268" s="17">
        <f t="shared" si="6"/>
        <v>4.75</v>
      </c>
      <c r="F268" s="18">
        <v>3</v>
      </c>
      <c r="G268" s="18">
        <v>1.5</v>
      </c>
      <c r="H268" s="18">
        <v>2.5</v>
      </c>
      <c r="I268" s="18">
        <v>2.6</v>
      </c>
      <c r="J268" s="18">
        <v>0.6</v>
      </c>
      <c r="K268" s="18">
        <v>-0.7</v>
      </c>
      <c r="L268" s="18">
        <v>0.2</v>
      </c>
      <c r="M268" s="18">
        <v>-0.2</v>
      </c>
      <c r="N268" s="18">
        <v>3.7</v>
      </c>
      <c r="O268" s="18">
        <v>2.8</v>
      </c>
      <c r="P268" s="18">
        <v>2.2999999999999998</v>
      </c>
      <c r="Q268" s="18">
        <v>1.9</v>
      </c>
      <c r="R268" s="18">
        <v>0.2</v>
      </c>
      <c r="S268" s="18">
        <v>-0.1</v>
      </c>
      <c r="T268" s="18">
        <v>-0.1</v>
      </c>
      <c r="U268" s="18">
        <v>-0.1</v>
      </c>
      <c r="V268" s="18">
        <v>6.2</v>
      </c>
      <c r="X268" s="6">
        <v>0.41676863691654797</v>
      </c>
      <c r="Y268" s="6">
        <v>0.44094087566706602</v>
      </c>
      <c r="AI268" s="22"/>
      <c r="AJ268" s="23"/>
      <c r="AK268" s="23"/>
      <c r="AL268" s="23"/>
      <c r="AM268" s="22"/>
      <c r="AN268" s="22"/>
      <c r="AO268" s="22"/>
    </row>
    <row r="269" spans="1:41" x14ac:dyDescent="0.25">
      <c r="A269" s="3">
        <v>92794</v>
      </c>
      <c r="B269" s="3">
        <f t="shared" si="7"/>
        <v>254</v>
      </c>
      <c r="C269" s="17">
        <v>0.125</v>
      </c>
      <c r="D269" s="17">
        <v>4.75</v>
      </c>
      <c r="E269" s="17">
        <f t="shared" si="6"/>
        <v>4.875</v>
      </c>
      <c r="F269" s="18">
        <v>3</v>
      </c>
      <c r="G269" s="18">
        <v>1.7</v>
      </c>
      <c r="H269" s="18">
        <v>2.7</v>
      </c>
      <c r="I269" s="18">
        <v>3</v>
      </c>
      <c r="J269" s="18">
        <v>0</v>
      </c>
      <c r="K269" s="18">
        <v>0.2</v>
      </c>
      <c r="L269" s="18">
        <v>0.2</v>
      </c>
      <c r="M269" s="18">
        <v>0.4</v>
      </c>
      <c r="N269" s="18">
        <v>3.8</v>
      </c>
      <c r="O269" s="18">
        <v>3</v>
      </c>
      <c r="P269" s="18">
        <v>2.8</v>
      </c>
      <c r="Q269" s="18">
        <v>1.9</v>
      </c>
      <c r="R269" s="18">
        <v>0.1</v>
      </c>
      <c r="S269" s="18">
        <v>0.2</v>
      </c>
      <c r="T269" s="18">
        <v>0.5</v>
      </c>
      <c r="U269" s="18">
        <v>0</v>
      </c>
      <c r="V269" s="18">
        <v>6.1</v>
      </c>
      <c r="X269" s="6">
        <v>4.09284173708803E-2</v>
      </c>
      <c r="Y269" s="6">
        <v>7.0953777763244505E-2</v>
      </c>
      <c r="AI269" s="22"/>
      <c r="AJ269" s="23"/>
      <c r="AK269" s="23"/>
      <c r="AL269" s="23"/>
      <c r="AM269" s="22"/>
      <c r="AN269" s="22"/>
      <c r="AO269" s="22"/>
    </row>
    <row r="270" spans="1:41" x14ac:dyDescent="0.25">
      <c r="A270" s="3">
        <v>111594</v>
      </c>
      <c r="B270" s="3">
        <f t="shared" si="7"/>
        <v>255</v>
      </c>
      <c r="C270" s="17">
        <v>0.75</v>
      </c>
      <c r="D270" s="17">
        <v>4.75</v>
      </c>
      <c r="E270" s="17">
        <f t="shared" si="6"/>
        <v>5.5</v>
      </c>
      <c r="F270" s="18">
        <v>1.6</v>
      </c>
      <c r="G270" s="18">
        <v>2</v>
      </c>
      <c r="H270" s="18">
        <v>3.1</v>
      </c>
      <c r="I270" s="18">
        <v>2.8</v>
      </c>
      <c r="J270" s="18">
        <v>-0.1</v>
      </c>
      <c r="K270" s="18">
        <v>-0.7</v>
      </c>
      <c r="L270" s="18">
        <v>0.1</v>
      </c>
      <c r="M270" s="18">
        <v>0.5</v>
      </c>
      <c r="N270" s="18">
        <v>3.4</v>
      </c>
      <c r="O270" s="18">
        <v>4.0999999999999996</v>
      </c>
      <c r="P270" s="18">
        <v>2.5</v>
      </c>
      <c r="Q270" s="18">
        <v>1.4</v>
      </c>
      <c r="R270" s="18">
        <v>0.4</v>
      </c>
      <c r="S270" s="18">
        <v>1.3</v>
      </c>
      <c r="T270" s="18">
        <v>0.6</v>
      </c>
      <c r="U270" s="18">
        <v>-0.3</v>
      </c>
      <c r="V270" s="18">
        <v>5.7</v>
      </c>
      <c r="X270" s="6">
        <v>0.54906049379261501</v>
      </c>
      <c r="Y270" s="6">
        <v>0.61426415017838698</v>
      </c>
      <c r="AI270" s="22"/>
      <c r="AJ270" s="23"/>
      <c r="AK270" s="23"/>
      <c r="AL270" s="23"/>
      <c r="AM270" s="22"/>
      <c r="AN270" s="22"/>
      <c r="AO270" s="22"/>
    </row>
    <row r="271" spans="1:41" x14ac:dyDescent="0.25">
      <c r="A271" s="3">
        <v>122094</v>
      </c>
      <c r="B271" s="3">
        <f t="shared" si="7"/>
        <v>256</v>
      </c>
      <c r="C271" s="17">
        <v>0</v>
      </c>
      <c r="D271" s="17">
        <v>5.5</v>
      </c>
      <c r="E271" s="17">
        <f t="shared" si="6"/>
        <v>5.5</v>
      </c>
      <c r="F271" s="18">
        <v>1.9</v>
      </c>
      <c r="G271" s="18">
        <v>1.7</v>
      </c>
      <c r="H271" s="18">
        <v>3.1</v>
      </c>
      <c r="I271" s="18">
        <v>2.6</v>
      </c>
      <c r="J271" s="18">
        <v>0.3</v>
      </c>
      <c r="K271" s="18">
        <v>-0.3</v>
      </c>
      <c r="L271" s="18">
        <v>0</v>
      </c>
      <c r="M271" s="18">
        <v>-0.2</v>
      </c>
      <c r="N271" s="18">
        <v>3.9</v>
      </c>
      <c r="O271" s="18">
        <v>5</v>
      </c>
      <c r="P271" s="18">
        <v>3</v>
      </c>
      <c r="Q271" s="18">
        <v>2</v>
      </c>
      <c r="R271" s="18">
        <v>0.5</v>
      </c>
      <c r="S271" s="18">
        <v>0.9</v>
      </c>
      <c r="T271" s="18">
        <v>0.5</v>
      </c>
      <c r="U271" s="18">
        <v>0.6</v>
      </c>
      <c r="V271" s="18">
        <v>5.6</v>
      </c>
      <c r="X271" s="6">
        <v>-0.24825457727699701</v>
      </c>
      <c r="Y271" s="6">
        <v>-0.21059166184004299</v>
      </c>
      <c r="AI271" s="22"/>
      <c r="AJ271" s="23"/>
      <c r="AK271" s="23"/>
      <c r="AL271" s="23"/>
      <c r="AM271" s="22"/>
      <c r="AN271" s="22"/>
      <c r="AO271" s="22"/>
    </row>
    <row r="272" spans="1:41" x14ac:dyDescent="0.25">
      <c r="A272" s="3">
        <v>20195</v>
      </c>
      <c r="B272" s="3">
        <f t="shared" si="7"/>
        <v>257</v>
      </c>
      <c r="C272" s="17">
        <v>0.5</v>
      </c>
      <c r="D272" s="17">
        <v>5.5</v>
      </c>
      <c r="E272" s="17">
        <f t="shared" si="6"/>
        <v>6</v>
      </c>
      <c r="F272" s="18">
        <v>1.8</v>
      </c>
      <c r="G272" s="18">
        <v>3.1</v>
      </c>
      <c r="H272" s="18">
        <v>2.4</v>
      </c>
      <c r="I272" s="18">
        <v>2.2999999999999998</v>
      </c>
      <c r="J272" s="18">
        <v>0.1</v>
      </c>
      <c r="K272" s="18">
        <v>0</v>
      </c>
      <c r="L272" s="18">
        <v>-0.2</v>
      </c>
      <c r="M272" s="18">
        <v>-0.2</v>
      </c>
      <c r="N272" s="18">
        <v>5</v>
      </c>
      <c r="O272" s="18">
        <v>3.2</v>
      </c>
      <c r="P272" s="18">
        <v>2</v>
      </c>
      <c r="Q272" s="18">
        <v>1.7</v>
      </c>
      <c r="R272" s="18">
        <v>0</v>
      </c>
      <c r="S272" s="18">
        <v>0.2</v>
      </c>
      <c r="T272" s="18">
        <v>0</v>
      </c>
      <c r="U272" s="18">
        <v>0.4</v>
      </c>
      <c r="V272" s="18">
        <v>5.3</v>
      </c>
      <c r="X272" s="6">
        <v>0.50076796658310696</v>
      </c>
      <c r="Y272" s="6">
        <v>0.52772843766371602</v>
      </c>
      <c r="AI272" s="22"/>
      <c r="AJ272" s="23"/>
      <c r="AK272" s="23"/>
      <c r="AL272" s="23"/>
      <c r="AM272" s="22"/>
      <c r="AN272" s="22"/>
      <c r="AO272" s="22"/>
    </row>
    <row r="273" spans="1:59" x14ac:dyDescent="0.25">
      <c r="A273" s="3">
        <v>32895</v>
      </c>
      <c r="B273" s="3">
        <f t="shared" si="7"/>
        <v>258</v>
      </c>
      <c r="C273" s="17">
        <v>0</v>
      </c>
      <c r="D273" s="17">
        <v>6</v>
      </c>
      <c r="E273" s="17">
        <f t="shared" ref="E273:E336" si="8">D273+C273</f>
        <v>6</v>
      </c>
      <c r="F273" s="18">
        <v>1.3</v>
      </c>
      <c r="G273" s="18">
        <v>3.3</v>
      </c>
      <c r="H273" s="18">
        <v>2.4</v>
      </c>
      <c r="I273" s="18">
        <v>2.2000000000000002</v>
      </c>
      <c r="J273" s="18">
        <v>-0.5</v>
      </c>
      <c r="K273" s="18">
        <v>0.2</v>
      </c>
      <c r="L273" s="18">
        <v>0</v>
      </c>
      <c r="M273" s="18">
        <v>-0.1</v>
      </c>
      <c r="N273" s="18">
        <v>4.5999999999999996</v>
      </c>
      <c r="O273" s="18">
        <v>2.5</v>
      </c>
      <c r="P273" s="18">
        <v>1.7</v>
      </c>
      <c r="Q273" s="18">
        <v>2.1</v>
      </c>
      <c r="R273" s="18">
        <v>-0.4</v>
      </c>
      <c r="S273" s="18">
        <v>-0.7</v>
      </c>
      <c r="T273" s="18">
        <v>-0.3</v>
      </c>
      <c r="U273" s="18">
        <v>0.4</v>
      </c>
      <c r="V273" s="18">
        <v>5.5</v>
      </c>
      <c r="X273" s="6">
        <v>0.24140447513284599</v>
      </c>
      <c r="Y273" s="6">
        <v>0.25277283154424002</v>
      </c>
      <c r="AI273" s="22"/>
      <c r="AJ273" s="23"/>
      <c r="AK273" s="23"/>
      <c r="AL273" s="23"/>
      <c r="AM273" s="22"/>
      <c r="AN273" s="22"/>
      <c r="AO273" s="22"/>
    </row>
    <row r="274" spans="1:59" x14ac:dyDescent="0.25">
      <c r="A274" s="3">
        <v>52395</v>
      </c>
      <c r="B274" s="3">
        <f t="shared" ref="B274:B337" si="9">B273+1</f>
        <v>259</v>
      </c>
      <c r="C274" s="17">
        <v>0</v>
      </c>
      <c r="D274" s="17">
        <v>6</v>
      </c>
      <c r="E274" s="17">
        <f t="shared" si="8"/>
        <v>6</v>
      </c>
      <c r="F274" s="18">
        <v>2.2000000000000002</v>
      </c>
      <c r="G274" s="18">
        <v>2.7</v>
      </c>
      <c r="H274" s="18">
        <v>2.6</v>
      </c>
      <c r="I274" s="18">
        <v>2.4</v>
      </c>
      <c r="J274" s="18">
        <v>-1.1000000000000001</v>
      </c>
      <c r="K274" s="18">
        <v>0.3</v>
      </c>
      <c r="L274" s="18">
        <v>0.4</v>
      </c>
      <c r="M274" s="18">
        <v>0.2</v>
      </c>
      <c r="N274" s="18">
        <v>2.8</v>
      </c>
      <c r="O274" s="18">
        <v>0.9</v>
      </c>
      <c r="P274" s="18">
        <v>1.9</v>
      </c>
      <c r="Q274" s="18">
        <v>2.8</v>
      </c>
      <c r="R274" s="18">
        <v>0.3</v>
      </c>
      <c r="S274" s="18">
        <v>-0.8</v>
      </c>
      <c r="T274" s="18">
        <v>-0.2</v>
      </c>
      <c r="U274" s="18">
        <v>0.5</v>
      </c>
      <c r="V274" s="18">
        <v>5.7</v>
      </c>
      <c r="X274" s="6">
        <v>0.20918393075716199</v>
      </c>
      <c r="Y274" s="6">
        <v>0.22645160625257901</v>
      </c>
      <c r="AI274" s="22"/>
      <c r="AJ274" s="23"/>
      <c r="AK274" s="23"/>
      <c r="AL274" s="23"/>
      <c r="AM274" s="22"/>
      <c r="AN274" s="22"/>
      <c r="AO274" s="22"/>
    </row>
    <row r="275" spans="1:59" x14ac:dyDescent="0.25">
      <c r="A275" s="3">
        <v>70695</v>
      </c>
      <c r="B275" s="3">
        <f t="shared" si="9"/>
        <v>260</v>
      </c>
      <c r="C275" s="17">
        <v>-0.25</v>
      </c>
      <c r="D275" s="17">
        <v>6</v>
      </c>
      <c r="E275" s="17">
        <f t="shared" si="8"/>
        <v>5.75</v>
      </c>
      <c r="F275" s="18">
        <v>2.2000000000000002</v>
      </c>
      <c r="G275" s="18">
        <v>2.2000000000000002</v>
      </c>
      <c r="H275" s="18">
        <v>2.8</v>
      </c>
      <c r="I275" s="18">
        <v>2.2999999999999998</v>
      </c>
      <c r="J275" s="18">
        <v>0</v>
      </c>
      <c r="K275" s="18">
        <v>-0.5</v>
      </c>
      <c r="L275" s="18">
        <v>0.2</v>
      </c>
      <c r="M275" s="18">
        <v>-0.1</v>
      </c>
      <c r="N275" s="18">
        <v>2.7</v>
      </c>
      <c r="O275" s="18">
        <v>-0.5</v>
      </c>
      <c r="P275" s="18">
        <v>1.1000000000000001</v>
      </c>
      <c r="Q275" s="18">
        <v>3.4</v>
      </c>
      <c r="R275" s="18">
        <v>-0.1</v>
      </c>
      <c r="S275" s="18">
        <v>-1.4</v>
      </c>
      <c r="T275" s="18">
        <v>-0.8</v>
      </c>
      <c r="U275" s="18">
        <v>0.6</v>
      </c>
      <c r="V275" s="18">
        <v>5.8</v>
      </c>
      <c r="X275" s="6">
        <v>-6.0180131441195297E-3</v>
      </c>
      <c r="Y275" s="6">
        <v>3.57803649807997E-2</v>
      </c>
      <c r="AI275" s="22"/>
      <c r="AJ275" s="23"/>
      <c r="AK275" s="23"/>
      <c r="AL275" s="23"/>
      <c r="AM275" s="22"/>
      <c r="AN275" s="22"/>
      <c r="AO275" s="22"/>
    </row>
    <row r="276" spans="1:59" x14ac:dyDescent="0.25">
      <c r="A276" s="3">
        <v>82295</v>
      </c>
      <c r="B276" s="3">
        <f t="shared" si="9"/>
        <v>261</v>
      </c>
      <c r="C276" s="17">
        <v>0</v>
      </c>
      <c r="D276" s="17">
        <v>5.75</v>
      </c>
      <c r="E276" s="17">
        <f t="shared" si="8"/>
        <v>5.75</v>
      </c>
      <c r="F276" s="18">
        <v>1.3</v>
      </c>
      <c r="G276" s="18">
        <v>2.5</v>
      </c>
      <c r="H276" s="18">
        <v>2.4</v>
      </c>
      <c r="I276" s="18">
        <v>2.4</v>
      </c>
      <c r="J276" s="18">
        <v>-0.9</v>
      </c>
      <c r="K276" s="18">
        <v>-0.3</v>
      </c>
      <c r="L276" s="18">
        <v>0.1</v>
      </c>
      <c r="M276" s="18">
        <v>0</v>
      </c>
      <c r="N276" s="18">
        <v>0.5</v>
      </c>
      <c r="O276" s="18">
        <v>2.2000000000000002</v>
      </c>
      <c r="P276" s="18">
        <v>2.9</v>
      </c>
      <c r="Q276" s="18">
        <v>2.2999999999999998</v>
      </c>
      <c r="R276" s="18">
        <v>1</v>
      </c>
      <c r="S276" s="18">
        <v>1.1000000000000001</v>
      </c>
      <c r="T276" s="18">
        <v>-0.5</v>
      </c>
      <c r="U276" s="18">
        <v>0.2</v>
      </c>
      <c r="V276" s="18">
        <v>5.8</v>
      </c>
      <c r="X276" s="6">
        <v>-9.0617835654790896E-2</v>
      </c>
      <c r="Y276" s="6">
        <v>-4.4671498209110302E-2</v>
      </c>
      <c r="AI276" s="22"/>
      <c r="AJ276" s="23"/>
      <c r="AK276" s="23"/>
      <c r="AL276" s="23"/>
      <c r="AM276" s="22"/>
      <c r="AN276" s="22"/>
      <c r="AO276" s="22"/>
    </row>
    <row r="277" spans="1:59" x14ac:dyDescent="0.25">
      <c r="A277" s="3">
        <v>92695</v>
      </c>
      <c r="B277" s="3">
        <f t="shared" si="9"/>
        <v>262</v>
      </c>
      <c r="C277" s="17">
        <v>0</v>
      </c>
      <c r="D277" s="17">
        <v>5.75</v>
      </c>
      <c r="E277" s="17">
        <f t="shared" si="8"/>
        <v>5.75</v>
      </c>
      <c r="F277" s="18">
        <v>1.6</v>
      </c>
      <c r="G277" s="18">
        <v>2.7</v>
      </c>
      <c r="H277" s="18">
        <v>2.6</v>
      </c>
      <c r="I277" s="18">
        <v>2.8</v>
      </c>
      <c r="J277" s="18">
        <v>0.3</v>
      </c>
      <c r="K277" s="18">
        <v>0.2</v>
      </c>
      <c r="L277" s="18">
        <v>0.2</v>
      </c>
      <c r="M277" s="18">
        <v>0.4</v>
      </c>
      <c r="N277" s="18">
        <v>1.1000000000000001</v>
      </c>
      <c r="O277" s="18">
        <v>2.2000000000000002</v>
      </c>
      <c r="P277" s="18">
        <v>2.5</v>
      </c>
      <c r="Q277" s="18">
        <v>2.2999999999999998</v>
      </c>
      <c r="R277" s="18">
        <v>0.6</v>
      </c>
      <c r="S277" s="18">
        <v>0</v>
      </c>
      <c r="T277" s="18">
        <v>-0.4</v>
      </c>
      <c r="U277" s="18">
        <v>0</v>
      </c>
      <c r="V277" s="18">
        <v>5.7</v>
      </c>
      <c r="X277" s="6">
        <v>2.4891553757443199E-2</v>
      </c>
      <c r="Y277" s="6">
        <v>6.9930740160757399E-2</v>
      </c>
      <c r="AI277" s="22"/>
      <c r="AJ277" s="23"/>
      <c r="AK277" s="23"/>
      <c r="AL277" s="23"/>
      <c r="AM277" s="22"/>
      <c r="AN277" s="22"/>
      <c r="AO277" s="22"/>
    </row>
    <row r="278" spans="1:59" x14ac:dyDescent="0.25">
      <c r="A278" s="3">
        <v>111595</v>
      </c>
      <c r="B278" s="3">
        <f t="shared" si="9"/>
        <v>263</v>
      </c>
      <c r="C278" s="17">
        <v>0</v>
      </c>
      <c r="D278" s="17">
        <v>5.75</v>
      </c>
      <c r="E278" s="17">
        <f t="shared" si="8"/>
        <v>5.75</v>
      </c>
      <c r="F278" s="18">
        <v>0.5</v>
      </c>
      <c r="G278" s="18">
        <v>2.1</v>
      </c>
      <c r="H278" s="18">
        <v>2.5</v>
      </c>
      <c r="I278" s="18">
        <v>2.2000000000000002</v>
      </c>
      <c r="J278" s="18">
        <v>-2.2000000000000002</v>
      </c>
      <c r="K278" s="18">
        <v>-0.5</v>
      </c>
      <c r="L278" s="18">
        <v>-0.3</v>
      </c>
      <c r="M278" s="18">
        <v>0.1</v>
      </c>
      <c r="N278" s="18">
        <v>4.0999999999999996</v>
      </c>
      <c r="O278" s="18">
        <v>2.6</v>
      </c>
      <c r="P278" s="18">
        <v>2.7</v>
      </c>
      <c r="Q278" s="18">
        <v>2.7</v>
      </c>
      <c r="R278" s="18">
        <v>1.9</v>
      </c>
      <c r="S278" s="18">
        <v>0.1</v>
      </c>
      <c r="T278" s="18">
        <v>0.4</v>
      </c>
      <c r="U278" s="18">
        <v>0.5</v>
      </c>
      <c r="V278" s="18">
        <v>5.6</v>
      </c>
      <c r="X278" s="6">
        <v>5.2099296954473698E-2</v>
      </c>
      <c r="Y278" s="6">
        <v>0.104319430351496</v>
      </c>
      <c r="AI278" s="22"/>
      <c r="AJ278" s="23"/>
      <c r="AK278" s="23"/>
      <c r="AL278" s="23"/>
      <c r="AM278" s="22"/>
      <c r="AN278" s="22"/>
      <c r="AO278" s="22"/>
    </row>
    <row r="279" spans="1:59" x14ac:dyDescent="0.25">
      <c r="A279" s="3">
        <v>121995</v>
      </c>
      <c r="B279" s="3">
        <f t="shared" si="9"/>
        <v>264</v>
      </c>
      <c r="C279" s="17">
        <v>-0.25</v>
      </c>
      <c r="D279" s="17">
        <v>5.75</v>
      </c>
      <c r="E279" s="17">
        <f t="shared" si="8"/>
        <v>5.5</v>
      </c>
      <c r="F279" s="18">
        <v>0.5</v>
      </c>
      <c r="G279" s="18">
        <v>1.9</v>
      </c>
      <c r="H279" s="18">
        <v>2.6</v>
      </c>
      <c r="I279" s="18">
        <v>2.2000000000000002</v>
      </c>
      <c r="J279" s="18">
        <v>0</v>
      </c>
      <c r="K279" s="18">
        <v>-0.2</v>
      </c>
      <c r="L279" s="18">
        <v>0.1</v>
      </c>
      <c r="M279" s="18">
        <v>0</v>
      </c>
      <c r="N279" s="18">
        <v>5.4</v>
      </c>
      <c r="O279" s="18">
        <v>1.9</v>
      </c>
      <c r="P279" s="18">
        <v>2.5</v>
      </c>
      <c r="Q279" s="18">
        <v>2.4</v>
      </c>
      <c r="R279" s="18">
        <v>1.3</v>
      </c>
      <c r="S279" s="18">
        <v>-0.7</v>
      </c>
      <c r="T279" s="18">
        <v>-0.2</v>
      </c>
      <c r="U279" s="18">
        <v>-0.3</v>
      </c>
      <c r="V279" s="18">
        <v>5.6</v>
      </c>
      <c r="X279" s="6">
        <v>-0.17055498202983899</v>
      </c>
      <c r="Y279" s="6">
        <v>-0.121968944421585</v>
      </c>
      <c r="AI279" s="22"/>
      <c r="AJ279" s="23"/>
      <c r="AK279" s="23"/>
      <c r="AL279" s="23"/>
      <c r="AM279" s="22"/>
      <c r="AN279" s="22"/>
      <c r="AO279" s="22"/>
    </row>
    <row r="280" spans="1:59" x14ac:dyDescent="0.25">
      <c r="A280" s="3">
        <v>13196</v>
      </c>
      <c r="B280" s="3">
        <f t="shared" si="9"/>
        <v>265</v>
      </c>
      <c r="C280" s="17">
        <v>-0.25</v>
      </c>
      <c r="D280" s="17">
        <v>5.5</v>
      </c>
      <c r="E280" s="17">
        <f t="shared" si="8"/>
        <v>5.25</v>
      </c>
      <c r="F280" s="18">
        <v>2.6</v>
      </c>
      <c r="G280" s="18">
        <v>3.4</v>
      </c>
      <c r="H280" s="18">
        <v>2.4</v>
      </c>
      <c r="I280" s="18">
        <v>2.6</v>
      </c>
      <c r="J280" s="18">
        <v>0.7</v>
      </c>
      <c r="K280" s="18">
        <v>0.8</v>
      </c>
      <c r="L280" s="18">
        <v>0.2</v>
      </c>
      <c r="M280" s="18">
        <v>0.6</v>
      </c>
      <c r="N280" s="18">
        <v>1.9</v>
      </c>
      <c r="O280" s="18">
        <v>0.8</v>
      </c>
      <c r="P280" s="18">
        <v>2</v>
      </c>
      <c r="Q280" s="18">
        <v>2</v>
      </c>
      <c r="R280" s="18">
        <v>0</v>
      </c>
      <c r="S280" s="18">
        <v>-1.7</v>
      </c>
      <c r="T280" s="18">
        <v>-0.4</v>
      </c>
      <c r="U280" s="18">
        <v>0</v>
      </c>
      <c r="V280" s="18">
        <v>5.6</v>
      </c>
      <c r="X280" s="6">
        <v>7.3325448854747496E-2</v>
      </c>
      <c r="Y280" s="6">
        <v>8.5948659563475999E-2</v>
      </c>
      <c r="AI280" s="22"/>
      <c r="AJ280" s="23"/>
      <c r="AK280" s="23"/>
      <c r="AL280" s="23"/>
      <c r="AM280" s="22"/>
      <c r="AN280" s="22"/>
      <c r="AO280" s="22"/>
    </row>
    <row r="281" spans="1:59" x14ac:dyDescent="0.25">
      <c r="A281" s="3">
        <v>32696</v>
      </c>
      <c r="B281" s="3">
        <f t="shared" si="9"/>
        <v>266</v>
      </c>
      <c r="C281" s="17">
        <v>0</v>
      </c>
      <c r="D281" s="17">
        <v>5.25</v>
      </c>
      <c r="E281" s="17">
        <f t="shared" si="8"/>
        <v>5.25</v>
      </c>
      <c r="F281" s="18">
        <v>1.8</v>
      </c>
      <c r="G281" s="18">
        <v>3</v>
      </c>
      <c r="H281" s="18">
        <v>2.4</v>
      </c>
      <c r="I281" s="18">
        <v>2.5</v>
      </c>
      <c r="J281" s="18">
        <v>-0.8</v>
      </c>
      <c r="K281" s="18">
        <v>-0.4</v>
      </c>
      <c r="L281" s="18">
        <v>0</v>
      </c>
      <c r="M281" s="18">
        <v>-0.1</v>
      </c>
      <c r="N281" s="18">
        <v>0.3</v>
      </c>
      <c r="O281" s="18">
        <v>1.5</v>
      </c>
      <c r="P281" s="18">
        <v>3.4</v>
      </c>
      <c r="Q281" s="18">
        <v>1.8</v>
      </c>
      <c r="R281" s="18">
        <v>-1.6</v>
      </c>
      <c r="S281" s="18">
        <v>0.7</v>
      </c>
      <c r="T281" s="18">
        <v>1.4</v>
      </c>
      <c r="U281" s="18">
        <v>-0.2</v>
      </c>
      <c r="V281" s="18">
        <v>5.6</v>
      </c>
      <c r="X281" s="6">
        <v>5.6453419698564399E-2</v>
      </c>
      <c r="Y281" s="6">
        <v>7.0708492425935202E-2</v>
      </c>
      <c r="AI281" s="22"/>
      <c r="AJ281" s="23"/>
      <c r="AK281" s="23"/>
      <c r="AL281" s="23"/>
      <c r="AM281" s="22"/>
      <c r="AN281" s="22"/>
      <c r="AO281" s="22"/>
    </row>
    <row r="282" spans="1:59" x14ac:dyDescent="0.25">
      <c r="A282" s="3">
        <v>52196</v>
      </c>
      <c r="B282" s="3">
        <f t="shared" si="9"/>
        <v>267</v>
      </c>
      <c r="C282" s="17">
        <v>0</v>
      </c>
      <c r="D282" s="17">
        <v>5.25</v>
      </c>
      <c r="E282" s="17">
        <f t="shared" si="8"/>
        <v>5.25</v>
      </c>
      <c r="F282" s="18">
        <v>2.2999999999999998</v>
      </c>
      <c r="G282" s="18">
        <v>2.1</v>
      </c>
      <c r="H282" s="18">
        <v>2.7</v>
      </c>
      <c r="I282" s="18">
        <v>2.5</v>
      </c>
      <c r="J282" s="18">
        <v>-0.7</v>
      </c>
      <c r="K282" s="18">
        <v>-0.3</v>
      </c>
      <c r="L282" s="18">
        <v>0.2</v>
      </c>
      <c r="M282" s="18">
        <v>0</v>
      </c>
      <c r="N282" s="18">
        <v>2.5</v>
      </c>
      <c r="O282" s="18">
        <v>3.5</v>
      </c>
      <c r="P282" s="18">
        <v>2</v>
      </c>
      <c r="Q282" s="18">
        <v>1.9</v>
      </c>
      <c r="R282" s="18">
        <v>1</v>
      </c>
      <c r="S282" s="18">
        <v>0.1</v>
      </c>
      <c r="T282" s="18">
        <v>0.2</v>
      </c>
      <c r="U282" s="18">
        <v>-0.4</v>
      </c>
      <c r="V282" s="18">
        <v>5.5</v>
      </c>
      <c r="X282" s="6">
        <v>-2.69196442973294E-2</v>
      </c>
      <c r="Y282" s="6">
        <v>5.3505406402202501E-3</v>
      </c>
      <c r="AI282" s="22"/>
      <c r="AJ282" s="23"/>
      <c r="AK282" s="23"/>
      <c r="AL282" s="23"/>
      <c r="AM282" s="22"/>
      <c r="AN282" s="22"/>
      <c r="AO282" s="22"/>
    </row>
    <row r="283" spans="1:59" x14ac:dyDescent="0.25">
      <c r="A283" s="3">
        <v>70396</v>
      </c>
      <c r="B283" s="3">
        <f t="shared" si="9"/>
        <v>268</v>
      </c>
      <c r="C283" s="17">
        <v>0</v>
      </c>
      <c r="D283" s="17">
        <v>5.25</v>
      </c>
      <c r="E283" s="17">
        <f t="shared" si="8"/>
        <v>5.25</v>
      </c>
      <c r="F283" s="18">
        <v>2.2999999999999998</v>
      </c>
      <c r="G283" s="18">
        <v>1.6</v>
      </c>
      <c r="H283" s="18">
        <v>2.2000000000000002</v>
      </c>
      <c r="I283" s="18">
        <v>2.4</v>
      </c>
      <c r="J283" s="18">
        <v>0</v>
      </c>
      <c r="K283" s="18">
        <v>-0.5</v>
      </c>
      <c r="L283" s="18">
        <v>-0.5</v>
      </c>
      <c r="M283" s="18">
        <v>-0.1</v>
      </c>
      <c r="N283" s="18">
        <v>2.2000000000000002</v>
      </c>
      <c r="O283" s="18">
        <v>3.8</v>
      </c>
      <c r="P283" s="18">
        <v>2.2999999999999998</v>
      </c>
      <c r="Q283" s="18">
        <v>1.9</v>
      </c>
      <c r="R283" s="18">
        <v>-0.3</v>
      </c>
      <c r="S283" s="18">
        <v>0.3</v>
      </c>
      <c r="T283" s="18">
        <v>0.3</v>
      </c>
      <c r="U283" s="18">
        <v>0</v>
      </c>
      <c r="V283" s="18">
        <v>5.5</v>
      </c>
      <c r="X283" s="6">
        <v>-3.9961318638504197E-2</v>
      </c>
      <c r="Y283" s="6">
        <v>2.5150092546810899E-3</v>
      </c>
      <c r="AI283" s="22"/>
      <c r="AJ283" s="23"/>
      <c r="AK283" s="23"/>
      <c r="AL283" s="23"/>
      <c r="AM283" s="22"/>
      <c r="AN283" s="22"/>
      <c r="AO283" s="22"/>
    </row>
    <row r="284" spans="1:59" x14ac:dyDescent="0.25">
      <c r="A284" s="3">
        <v>82096</v>
      </c>
      <c r="B284" s="3">
        <f t="shared" si="9"/>
        <v>269</v>
      </c>
      <c r="C284" s="17">
        <v>0</v>
      </c>
      <c r="D284" s="17">
        <v>5.25</v>
      </c>
      <c r="E284" s="17">
        <f t="shared" si="8"/>
        <v>5.25</v>
      </c>
      <c r="F284" s="18">
        <v>1.8</v>
      </c>
      <c r="G284" s="18">
        <v>1.8</v>
      </c>
      <c r="H284" s="18">
        <v>2.8</v>
      </c>
      <c r="I284" s="18">
        <v>2.7</v>
      </c>
      <c r="J284" s="18">
        <v>0.2</v>
      </c>
      <c r="K284" s="18">
        <v>-0.4</v>
      </c>
      <c r="L284" s="18">
        <v>0.4</v>
      </c>
      <c r="M284" s="18">
        <v>0.4</v>
      </c>
      <c r="N284" s="18">
        <v>3.7</v>
      </c>
      <c r="O284" s="18">
        <v>2.6</v>
      </c>
      <c r="P284" s="18">
        <v>2</v>
      </c>
      <c r="Q284" s="18">
        <v>2</v>
      </c>
      <c r="R284" s="18">
        <v>-0.1</v>
      </c>
      <c r="S284" s="18">
        <v>0.3</v>
      </c>
      <c r="T284" s="18">
        <v>0.1</v>
      </c>
      <c r="U284" s="18">
        <v>-0.1</v>
      </c>
      <c r="V284" s="18">
        <v>5.4</v>
      </c>
      <c r="X284" s="6">
        <v>-6.5339568338826801E-2</v>
      </c>
      <c r="Y284" s="6">
        <v>-1.4329071733339501E-2</v>
      </c>
      <c r="AI284" s="22"/>
      <c r="AJ284" s="23"/>
      <c r="AK284" s="23"/>
      <c r="AL284" s="23"/>
      <c r="AM284" s="22"/>
      <c r="AN284" s="22"/>
      <c r="AO284" s="22"/>
    </row>
    <row r="285" spans="1:59" x14ac:dyDescent="0.25">
      <c r="A285" s="3">
        <v>92496</v>
      </c>
      <c r="B285" s="3">
        <f t="shared" si="9"/>
        <v>270</v>
      </c>
      <c r="C285" s="17">
        <v>0</v>
      </c>
      <c r="D285" s="17">
        <v>5.25</v>
      </c>
      <c r="E285" s="17">
        <f t="shared" si="8"/>
        <v>5.25</v>
      </c>
      <c r="F285" s="18">
        <v>1.7</v>
      </c>
      <c r="G285" s="18">
        <v>1.7</v>
      </c>
      <c r="H285" s="18">
        <v>2.2999999999999998</v>
      </c>
      <c r="I285" s="18">
        <v>2.8</v>
      </c>
      <c r="J285" s="18">
        <v>-0.1</v>
      </c>
      <c r="K285" s="18">
        <v>-0.1</v>
      </c>
      <c r="L285" s="18">
        <v>-0.5</v>
      </c>
      <c r="M285" s="18">
        <v>0.1</v>
      </c>
      <c r="N285" s="18">
        <v>4.7</v>
      </c>
      <c r="O285" s="18">
        <v>2.4</v>
      </c>
      <c r="P285" s="18">
        <v>2.2000000000000002</v>
      </c>
      <c r="Q285" s="18">
        <v>2.1</v>
      </c>
      <c r="R285" s="18">
        <v>1</v>
      </c>
      <c r="S285" s="18">
        <v>-0.2</v>
      </c>
      <c r="T285" s="18">
        <v>0.2</v>
      </c>
      <c r="U285" s="18">
        <v>0.1</v>
      </c>
      <c r="V285" s="18">
        <v>5.3</v>
      </c>
      <c r="X285" s="6">
        <v>-4.24412538000331E-2</v>
      </c>
      <c r="Y285" s="6">
        <v>1.96882370824728E-2</v>
      </c>
      <c r="AI285" s="22"/>
      <c r="AJ285" s="23"/>
      <c r="AK285" s="23"/>
      <c r="AL285" s="23"/>
      <c r="AM285" s="22"/>
      <c r="AN285" s="22"/>
      <c r="AO285" s="22"/>
    </row>
    <row r="286" spans="1:59" x14ac:dyDescent="0.25">
      <c r="A286" s="3">
        <v>111396</v>
      </c>
      <c r="B286" s="3">
        <f t="shared" si="9"/>
        <v>271</v>
      </c>
      <c r="C286" s="17">
        <v>0</v>
      </c>
      <c r="D286" s="17">
        <v>5.25</v>
      </c>
      <c r="E286" s="17">
        <f t="shared" si="8"/>
        <v>5.25</v>
      </c>
      <c r="F286" s="18">
        <v>1.5</v>
      </c>
      <c r="G286" s="18">
        <v>2.1</v>
      </c>
      <c r="H286" s="18">
        <v>2.9</v>
      </c>
      <c r="I286" s="18">
        <v>2.1</v>
      </c>
      <c r="J286" s="18">
        <v>-0.2</v>
      </c>
      <c r="K286" s="18">
        <v>-0.2</v>
      </c>
      <c r="L286" s="18">
        <v>0.1</v>
      </c>
      <c r="M286" s="18">
        <v>-0.4</v>
      </c>
      <c r="N286" s="18">
        <v>2.5</v>
      </c>
      <c r="O286" s="18">
        <v>1.8</v>
      </c>
      <c r="P286" s="18">
        <v>2.4</v>
      </c>
      <c r="Q286" s="18">
        <v>2.2000000000000002</v>
      </c>
      <c r="R286" s="18">
        <v>0.1</v>
      </c>
      <c r="S286" s="18">
        <v>-0.4</v>
      </c>
      <c r="T286" s="18">
        <v>0.3</v>
      </c>
      <c r="U286" s="18">
        <v>0.1</v>
      </c>
      <c r="V286" s="18">
        <v>5.2</v>
      </c>
      <c r="X286" s="6">
        <v>4.7588518024387003E-2</v>
      </c>
      <c r="Y286" s="6">
        <v>7.8268507187300898E-2</v>
      </c>
      <c r="AI286" s="22"/>
      <c r="AJ286" s="23"/>
      <c r="AK286" s="23"/>
      <c r="AL286" s="23"/>
      <c r="AM286" s="22"/>
      <c r="AN286" s="22"/>
      <c r="AO286" s="22"/>
    </row>
    <row r="287" spans="1:59" ht="13.8" x14ac:dyDescent="0.25">
      <c r="A287" s="3">
        <v>121796</v>
      </c>
      <c r="B287" s="3">
        <f t="shared" si="9"/>
        <v>272</v>
      </c>
      <c r="C287" s="17">
        <v>0</v>
      </c>
      <c r="D287" s="17">
        <v>5.25</v>
      </c>
      <c r="E287" s="17">
        <f t="shared" si="8"/>
        <v>5.25</v>
      </c>
      <c r="F287" s="18">
        <v>1.3</v>
      </c>
      <c r="G287" s="18">
        <v>2.2000000000000002</v>
      </c>
      <c r="H287" s="18">
        <v>3.1</v>
      </c>
      <c r="I287" s="18">
        <v>2.1</v>
      </c>
      <c r="J287" s="18">
        <v>-0.2</v>
      </c>
      <c r="K287" s="18">
        <v>0.1</v>
      </c>
      <c r="L287" s="18">
        <v>0.2</v>
      </c>
      <c r="M287" s="18">
        <v>0</v>
      </c>
      <c r="N287" s="18">
        <v>2.2999999999999998</v>
      </c>
      <c r="O287" s="18">
        <v>2.2999999999999998</v>
      </c>
      <c r="P287" s="18">
        <v>2.1</v>
      </c>
      <c r="Q287" s="18">
        <v>2.2999999999999998</v>
      </c>
      <c r="R287" s="18">
        <v>-0.2</v>
      </c>
      <c r="S287" s="18">
        <v>0.5</v>
      </c>
      <c r="T287" s="18">
        <v>-0.3</v>
      </c>
      <c r="U287" s="18">
        <v>0.1</v>
      </c>
      <c r="V287" s="18">
        <v>5.3</v>
      </c>
      <c r="X287" s="6">
        <v>-2.9112222952777302E-2</v>
      </c>
      <c r="Y287" s="6">
        <v>2.6029625248947599E-2</v>
      </c>
      <c r="AE287" s="31"/>
      <c r="AI287" s="22"/>
      <c r="AJ287" s="32"/>
      <c r="AK287" s="32"/>
      <c r="AL287" s="32"/>
      <c r="AM287" s="22"/>
      <c r="AN287" s="22"/>
      <c r="AO287" s="22"/>
    </row>
    <row r="288" spans="1:59" s="24" customFormat="1" ht="13.8" x14ac:dyDescent="0.25">
      <c r="A288" s="33">
        <v>35462</v>
      </c>
      <c r="B288" s="24">
        <f t="shared" si="9"/>
        <v>273</v>
      </c>
      <c r="C288" s="34">
        <v>0</v>
      </c>
      <c r="D288" s="34">
        <v>5.25</v>
      </c>
      <c r="E288" s="25">
        <f t="shared" si="8"/>
        <v>5.25</v>
      </c>
      <c r="F288" s="34">
        <v>2.4</v>
      </c>
      <c r="G288" s="35">
        <v>2.8</v>
      </c>
      <c r="H288" s="35">
        <v>2.4</v>
      </c>
      <c r="I288" s="35">
        <v>1.9</v>
      </c>
      <c r="J288" s="26">
        <v>0.19999999999999973</v>
      </c>
      <c r="K288" s="26">
        <v>-0.30000000000000027</v>
      </c>
      <c r="L288" s="26">
        <v>0.29999999999999982</v>
      </c>
      <c r="M288" s="26">
        <v>-0.39999999999999991</v>
      </c>
      <c r="N288" s="34">
        <v>3.5</v>
      </c>
      <c r="O288" s="35">
        <v>1.7</v>
      </c>
      <c r="P288" s="35">
        <v>2.4</v>
      </c>
      <c r="Q288" s="35">
        <v>2.4</v>
      </c>
      <c r="R288" s="26">
        <v>1.2000000000000002</v>
      </c>
      <c r="S288" s="26">
        <v>-0.40000000000000013</v>
      </c>
      <c r="T288" s="26">
        <v>0.10000000000000009</v>
      </c>
      <c r="U288" s="26">
        <v>0.10000000000000009</v>
      </c>
      <c r="V288" s="35">
        <v>5.2</v>
      </c>
      <c r="W288" s="35"/>
      <c r="X288" s="6"/>
      <c r="Y288" s="6">
        <v>1.0300695279494201E-3</v>
      </c>
      <c r="Z288" s="3"/>
      <c r="AE288" s="31"/>
      <c r="AF288" s="28"/>
      <c r="AG288" s="28"/>
      <c r="AH288" s="28"/>
      <c r="AI288" s="29"/>
      <c r="AJ288" s="32"/>
      <c r="AK288" s="32"/>
      <c r="AL288" s="32"/>
      <c r="AM288" s="29"/>
      <c r="AN288" s="29"/>
      <c r="AO288" s="29"/>
      <c r="AP288" s="28"/>
      <c r="AQ288" s="28"/>
      <c r="AR288" s="28"/>
      <c r="AS288" s="28"/>
      <c r="AT288" s="28"/>
      <c r="AU288" s="28"/>
      <c r="AV288" s="28"/>
      <c r="AW288" s="28"/>
      <c r="AX288" s="28"/>
      <c r="AY288" s="28"/>
      <c r="AZ288" s="28"/>
      <c r="BA288" s="28"/>
      <c r="BB288" s="28"/>
      <c r="BC288" s="28"/>
      <c r="BD288" s="28"/>
      <c r="BE288" s="28"/>
      <c r="BF288" s="28"/>
      <c r="BG288" s="28"/>
    </row>
    <row r="289" spans="1:59" s="24" customFormat="1" ht="13.8" x14ac:dyDescent="0.25">
      <c r="A289" s="33">
        <v>35490</v>
      </c>
      <c r="B289" s="24">
        <f t="shared" si="9"/>
        <v>274</v>
      </c>
      <c r="C289" s="34">
        <v>0.25</v>
      </c>
      <c r="D289" s="34">
        <v>5.25</v>
      </c>
      <c r="E289" s="25">
        <f t="shared" si="8"/>
        <v>5.5</v>
      </c>
      <c r="F289" s="34">
        <v>1.3</v>
      </c>
      <c r="G289" s="35">
        <v>2.9</v>
      </c>
      <c r="H289" s="35">
        <v>2.4</v>
      </c>
      <c r="I289" s="35">
        <v>1.9</v>
      </c>
      <c r="J289" s="26">
        <v>-1.0999999999999999</v>
      </c>
      <c r="K289" s="26">
        <v>0.10000000000000009</v>
      </c>
      <c r="L289" s="26">
        <v>0</v>
      </c>
      <c r="M289" s="26">
        <v>0</v>
      </c>
      <c r="N289" s="34">
        <v>4.3</v>
      </c>
      <c r="O289" s="35">
        <v>3.4</v>
      </c>
      <c r="P289" s="35">
        <v>2.9</v>
      </c>
      <c r="Q289" s="35">
        <v>2.5</v>
      </c>
      <c r="R289" s="26">
        <v>0.79999999999999982</v>
      </c>
      <c r="S289" s="26">
        <v>1.7</v>
      </c>
      <c r="T289" s="26">
        <v>0.5</v>
      </c>
      <c r="U289" s="26">
        <v>0.10000000000000009</v>
      </c>
      <c r="V289" s="35">
        <v>5.3</v>
      </c>
      <c r="W289" s="35"/>
      <c r="X289" s="6"/>
      <c r="Y289" s="6">
        <v>0.101824784322634</v>
      </c>
      <c r="Z289" s="3"/>
      <c r="AE289" s="31"/>
      <c r="AF289" s="28"/>
      <c r="AG289" s="28"/>
      <c r="AH289" s="28"/>
      <c r="AI289" s="29"/>
      <c r="AJ289" s="32"/>
      <c r="AK289" s="32"/>
      <c r="AL289" s="32"/>
      <c r="AM289" s="29"/>
      <c r="AN289" s="29"/>
      <c r="AO289" s="29"/>
      <c r="AP289" s="28"/>
      <c r="AQ289" s="28"/>
      <c r="AR289" s="28"/>
      <c r="AS289" s="28"/>
      <c r="AT289" s="28"/>
      <c r="AU289" s="28"/>
      <c r="AV289" s="28"/>
      <c r="AW289" s="28"/>
      <c r="AX289" s="28"/>
      <c r="AY289" s="28"/>
      <c r="AZ289" s="28"/>
      <c r="BA289" s="28"/>
      <c r="BB289" s="28"/>
      <c r="BC289" s="28"/>
      <c r="BD289" s="28"/>
      <c r="BE289" s="28"/>
      <c r="BF289" s="28"/>
      <c r="BG289" s="28"/>
    </row>
    <row r="290" spans="1:59" s="24" customFormat="1" ht="13.8" x14ac:dyDescent="0.25">
      <c r="A290" s="33">
        <v>35551</v>
      </c>
      <c r="B290" s="24">
        <f t="shared" si="9"/>
        <v>275</v>
      </c>
      <c r="C290" s="34">
        <v>0</v>
      </c>
      <c r="D290" s="34">
        <v>5.5</v>
      </c>
      <c r="E290" s="25">
        <f t="shared" si="8"/>
        <v>5.5</v>
      </c>
      <c r="F290" s="34">
        <v>2.2000000000000002</v>
      </c>
      <c r="G290" s="35">
        <v>2.1</v>
      </c>
      <c r="H290" s="35">
        <v>2</v>
      </c>
      <c r="I290" s="35">
        <v>2.2000000000000002</v>
      </c>
      <c r="J290" s="26">
        <v>-0.69999999999999973</v>
      </c>
      <c r="K290" s="26">
        <v>-0.29999999999999982</v>
      </c>
      <c r="L290" s="26">
        <v>0.10000000000000009</v>
      </c>
      <c r="M290" s="26">
        <v>0.30000000000000027</v>
      </c>
      <c r="N290" s="34">
        <v>6</v>
      </c>
      <c r="O290" s="35">
        <v>1.8</v>
      </c>
      <c r="P290" s="35">
        <v>2.5</v>
      </c>
      <c r="Q290" s="35">
        <v>2.2999999999999998</v>
      </c>
      <c r="R290" s="26">
        <v>2.6</v>
      </c>
      <c r="S290" s="26">
        <v>-1.0999999999999999</v>
      </c>
      <c r="T290" s="26">
        <v>0</v>
      </c>
      <c r="U290" s="26">
        <v>-0.10000000000000009</v>
      </c>
      <c r="V290" s="35">
        <v>5</v>
      </c>
      <c r="W290" s="35"/>
      <c r="X290" s="6"/>
      <c r="Y290" s="6">
        <v>9.6231844911608702E-2</v>
      </c>
      <c r="Z290" s="3"/>
      <c r="AE290" s="31"/>
      <c r="AF290" s="28"/>
      <c r="AG290" s="28"/>
      <c r="AH290" s="28"/>
      <c r="AI290" s="29"/>
      <c r="AJ290" s="32"/>
      <c r="AK290" s="32"/>
      <c r="AL290" s="32"/>
      <c r="AM290" s="29"/>
      <c r="AN290" s="29"/>
      <c r="AO290" s="29"/>
      <c r="AP290" s="28"/>
      <c r="AQ290" s="28"/>
      <c r="AR290" s="28"/>
      <c r="AS290" s="28"/>
      <c r="AT290" s="28"/>
      <c r="AU290" s="28"/>
      <c r="AV290" s="28"/>
      <c r="AW290" s="28"/>
      <c r="AX290" s="28"/>
      <c r="AY290" s="28"/>
      <c r="AZ290" s="28"/>
      <c r="BA290" s="28"/>
      <c r="BB290" s="28"/>
      <c r="BC290" s="28"/>
      <c r="BD290" s="28"/>
      <c r="BE290" s="28"/>
      <c r="BF290" s="28"/>
      <c r="BG290" s="28"/>
    </row>
    <row r="291" spans="1:59" s="24" customFormat="1" ht="13.8" x14ac:dyDescent="0.25">
      <c r="A291" s="33">
        <v>35612</v>
      </c>
      <c r="B291" s="24">
        <f t="shared" si="9"/>
        <v>276</v>
      </c>
      <c r="C291" s="34">
        <v>0</v>
      </c>
      <c r="D291" s="34">
        <v>5.5</v>
      </c>
      <c r="E291" s="25">
        <f t="shared" si="8"/>
        <v>5.5</v>
      </c>
      <c r="F291" s="34">
        <v>1.6</v>
      </c>
      <c r="G291" s="35">
        <v>1.8</v>
      </c>
      <c r="H291" s="35">
        <v>1.8</v>
      </c>
      <c r="I291" s="35">
        <v>2</v>
      </c>
      <c r="J291" s="26">
        <v>-0.5</v>
      </c>
      <c r="K291" s="26">
        <v>-0.19999999999999996</v>
      </c>
      <c r="L291" s="26">
        <v>-0.40000000000000013</v>
      </c>
      <c r="M291" s="26">
        <v>-0.29999999999999982</v>
      </c>
      <c r="N291" s="34">
        <v>2.9</v>
      </c>
      <c r="O291" s="35">
        <v>2.8</v>
      </c>
      <c r="P291" s="35">
        <v>2.5</v>
      </c>
      <c r="Q291" s="35">
        <v>2.2999999999999998</v>
      </c>
      <c r="R291" s="26">
        <v>1.0999999999999999</v>
      </c>
      <c r="S291" s="26">
        <v>0.29999999999999982</v>
      </c>
      <c r="T291" s="26">
        <v>0.20000000000000018</v>
      </c>
      <c r="U291" s="26">
        <v>0.19999999999999973</v>
      </c>
      <c r="V291" s="35">
        <v>4.9000000000000004</v>
      </c>
      <c r="W291" s="35"/>
      <c r="X291" s="6"/>
      <c r="Y291" s="6">
        <v>-4.01144327542712E-2</v>
      </c>
      <c r="Z291" s="3"/>
      <c r="AE291" s="31"/>
      <c r="AF291" s="28"/>
      <c r="AG291" s="28"/>
      <c r="AH291" s="28"/>
      <c r="AI291" s="29"/>
      <c r="AJ291" s="32"/>
      <c r="AK291" s="32"/>
      <c r="AL291" s="32"/>
      <c r="AM291" s="29"/>
      <c r="AN291" s="29"/>
      <c r="AO291" s="29"/>
      <c r="AP291" s="28"/>
      <c r="AQ291" s="28"/>
      <c r="AR291" s="28"/>
      <c r="AS291" s="28"/>
      <c r="AT291" s="28"/>
      <c r="AU291" s="28"/>
      <c r="AV291" s="28"/>
      <c r="AW291" s="28"/>
      <c r="AX291" s="28"/>
      <c r="AY291" s="28"/>
      <c r="AZ291" s="28"/>
      <c r="BA291" s="28"/>
      <c r="BB291" s="28"/>
      <c r="BC291" s="28"/>
      <c r="BD291" s="28"/>
      <c r="BE291" s="28"/>
      <c r="BF291" s="28"/>
      <c r="BG291" s="28"/>
    </row>
    <row r="292" spans="1:59" s="24" customFormat="1" ht="13.8" x14ac:dyDescent="0.25">
      <c r="A292" s="33">
        <v>35643</v>
      </c>
      <c r="B292" s="24">
        <f t="shared" si="9"/>
        <v>277</v>
      </c>
      <c r="C292" s="34">
        <v>0</v>
      </c>
      <c r="D292" s="34">
        <v>5.5</v>
      </c>
      <c r="E292" s="25">
        <f t="shared" si="8"/>
        <v>5.5</v>
      </c>
      <c r="F292" s="34">
        <v>1.5</v>
      </c>
      <c r="G292" s="35">
        <v>1.6</v>
      </c>
      <c r="H292" s="35">
        <v>2</v>
      </c>
      <c r="I292" s="35">
        <v>2.1</v>
      </c>
      <c r="J292" s="26">
        <v>-0.10000000000000009</v>
      </c>
      <c r="K292" s="26">
        <v>-0.19999999999999996</v>
      </c>
      <c r="L292" s="26">
        <v>0.19999999999999996</v>
      </c>
      <c r="M292" s="26">
        <v>0.10000000000000009</v>
      </c>
      <c r="N292" s="34">
        <v>2.6</v>
      </c>
      <c r="O292" s="35">
        <v>2.2000000000000002</v>
      </c>
      <c r="P292" s="35">
        <v>2.4</v>
      </c>
      <c r="Q292" s="35">
        <v>2.2999999999999998</v>
      </c>
      <c r="R292" s="26">
        <v>-0.29999999999999982</v>
      </c>
      <c r="S292" s="26">
        <v>-0.59999999999999964</v>
      </c>
      <c r="T292" s="26">
        <v>-0.10000000000000009</v>
      </c>
      <c r="U292" s="26">
        <v>0</v>
      </c>
      <c r="V292" s="35">
        <v>4.8</v>
      </c>
      <c r="W292" s="35"/>
      <c r="X292" s="6"/>
      <c r="Y292" s="6">
        <v>0.12567017154312901</v>
      </c>
      <c r="Z292" s="3"/>
      <c r="AE292" s="31"/>
      <c r="AF292" s="28"/>
      <c r="AG292" s="28"/>
      <c r="AH292" s="28"/>
      <c r="AI292" s="29"/>
      <c r="AJ292" s="32"/>
      <c r="AK292" s="32"/>
      <c r="AL292" s="32"/>
      <c r="AM292" s="29"/>
      <c r="AN292" s="29"/>
      <c r="AO292" s="29"/>
      <c r="AP292" s="28"/>
      <c r="AQ292" s="28"/>
      <c r="AR292" s="28"/>
      <c r="AS292" s="28"/>
      <c r="AT292" s="28"/>
      <c r="AU292" s="28"/>
      <c r="AV292" s="28"/>
      <c r="AW292" s="28"/>
      <c r="AX292" s="28"/>
      <c r="AY292" s="28"/>
      <c r="AZ292" s="28"/>
      <c r="BA292" s="28"/>
      <c r="BB292" s="28"/>
      <c r="BC292" s="28"/>
      <c r="BD292" s="28"/>
      <c r="BE292" s="28"/>
      <c r="BF292" s="28"/>
      <c r="BG292" s="28"/>
    </row>
    <row r="293" spans="1:59" s="24" customFormat="1" ht="13.8" x14ac:dyDescent="0.25">
      <c r="A293" s="33">
        <v>35674</v>
      </c>
      <c r="B293" s="24">
        <f t="shared" si="9"/>
        <v>278</v>
      </c>
      <c r="C293" s="34">
        <v>0</v>
      </c>
      <c r="D293" s="34">
        <v>5.5</v>
      </c>
      <c r="E293" s="25">
        <f t="shared" si="8"/>
        <v>5.5</v>
      </c>
      <c r="F293" s="34">
        <v>1.5</v>
      </c>
      <c r="G293" s="35">
        <v>1.6</v>
      </c>
      <c r="H293" s="35">
        <v>2</v>
      </c>
      <c r="I293" s="35">
        <v>2.2000000000000002</v>
      </c>
      <c r="J293" s="26">
        <v>0</v>
      </c>
      <c r="K293" s="26">
        <v>0</v>
      </c>
      <c r="L293" s="26">
        <v>0</v>
      </c>
      <c r="M293" s="26">
        <v>0.10000000000000009</v>
      </c>
      <c r="N293" s="34">
        <v>3.6</v>
      </c>
      <c r="O293" s="35">
        <v>2.8</v>
      </c>
      <c r="P293" s="35">
        <v>3</v>
      </c>
      <c r="Q293" s="35">
        <v>3</v>
      </c>
      <c r="R293" s="26">
        <v>1</v>
      </c>
      <c r="S293" s="26">
        <v>0.59999999999999964</v>
      </c>
      <c r="T293" s="26">
        <v>0.60000000000000009</v>
      </c>
      <c r="U293" s="26">
        <v>0.70000000000000018</v>
      </c>
      <c r="V293" s="35">
        <v>4.8</v>
      </c>
      <c r="W293" s="35"/>
      <c r="X293" s="6"/>
      <c r="Y293" s="6">
        <v>-0.15501931622092999</v>
      </c>
      <c r="Z293" s="3"/>
      <c r="AE293" s="31"/>
      <c r="AF293" s="28"/>
      <c r="AG293" s="28"/>
      <c r="AH293" s="28"/>
      <c r="AI293" s="29"/>
      <c r="AJ293" s="32"/>
      <c r="AK293" s="32"/>
      <c r="AL293" s="32"/>
      <c r="AM293" s="29"/>
      <c r="AN293" s="29"/>
      <c r="AO293" s="29"/>
      <c r="AP293" s="28"/>
      <c r="AQ293" s="28"/>
      <c r="AR293" s="28"/>
      <c r="AS293" s="28"/>
      <c r="AT293" s="28"/>
      <c r="AU293" s="28"/>
      <c r="AV293" s="28"/>
      <c r="AW293" s="28"/>
      <c r="AX293" s="28"/>
      <c r="AY293" s="28"/>
      <c r="AZ293" s="28"/>
      <c r="BA293" s="28"/>
      <c r="BB293" s="28"/>
      <c r="BC293" s="28"/>
      <c r="BD293" s="28"/>
      <c r="BE293" s="28"/>
      <c r="BF293" s="28"/>
      <c r="BG293" s="28"/>
    </row>
    <row r="294" spans="1:59" s="24" customFormat="1" ht="13.8" x14ac:dyDescent="0.25">
      <c r="A294" s="33">
        <v>35735</v>
      </c>
      <c r="B294" s="24">
        <f t="shared" si="9"/>
        <v>279</v>
      </c>
      <c r="C294" s="34">
        <v>0</v>
      </c>
      <c r="D294" s="34">
        <v>5.5</v>
      </c>
      <c r="E294" s="25">
        <f t="shared" si="8"/>
        <v>5.5</v>
      </c>
      <c r="F294" s="34">
        <v>1.4</v>
      </c>
      <c r="G294" s="35">
        <v>1.9</v>
      </c>
      <c r="H294" s="35">
        <v>2.2000000000000002</v>
      </c>
      <c r="I294" s="35">
        <v>2</v>
      </c>
      <c r="J294" s="26">
        <v>-0.20000000000000018</v>
      </c>
      <c r="K294" s="26">
        <v>-0.10000000000000009</v>
      </c>
      <c r="L294" s="26">
        <v>0</v>
      </c>
      <c r="M294" s="26">
        <v>-0.10000000000000009</v>
      </c>
      <c r="N294" s="34">
        <v>3.5</v>
      </c>
      <c r="O294" s="35">
        <v>3.5</v>
      </c>
      <c r="P294" s="35">
        <v>2.7</v>
      </c>
      <c r="Q294" s="35">
        <v>2.5</v>
      </c>
      <c r="R294" s="26">
        <v>0.70000000000000018</v>
      </c>
      <c r="S294" s="26">
        <v>0.5</v>
      </c>
      <c r="T294" s="26">
        <v>-0.29999999999999982</v>
      </c>
      <c r="U294" s="26">
        <v>-0.10000000000000009</v>
      </c>
      <c r="V294" s="35">
        <v>4.8</v>
      </c>
      <c r="W294" s="35"/>
      <c r="X294" s="6"/>
      <c r="Y294" s="6">
        <v>-6.5901401098653306E-2</v>
      </c>
      <c r="Z294" s="3"/>
      <c r="AE294" s="31"/>
      <c r="AF294" s="28"/>
      <c r="AG294" s="28"/>
      <c r="AH294" s="28"/>
      <c r="AI294" s="29"/>
      <c r="AJ294" s="32"/>
      <c r="AK294" s="32"/>
      <c r="AL294" s="32"/>
      <c r="AM294" s="29"/>
      <c r="AN294" s="29"/>
      <c r="AO294" s="29"/>
      <c r="AP294" s="28"/>
      <c r="AQ294" s="28"/>
      <c r="AR294" s="28"/>
      <c r="AS294" s="28"/>
      <c r="AT294" s="28"/>
      <c r="AU294" s="28"/>
      <c r="AV294" s="28"/>
      <c r="AW294" s="28"/>
      <c r="AX294" s="28"/>
      <c r="AY294" s="28"/>
      <c r="AZ294" s="28"/>
      <c r="BA294" s="28"/>
      <c r="BB294" s="28"/>
      <c r="BC294" s="28"/>
      <c r="BD294" s="28"/>
      <c r="BE294" s="28"/>
      <c r="BF294" s="28"/>
      <c r="BG294" s="28"/>
    </row>
    <row r="295" spans="1:59" s="24" customFormat="1" ht="13.8" x14ac:dyDescent="0.25">
      <c r="A295" s="33">
        <v>35765</v>
      </c>
      <c r="B295" s="24">
        <f t="shared" si="9"/>
        <v>280</v>
      </c>
      <c r="C295" s="34">
        <v>0</v>
      </c>
      <c r="D295" s="34">
        <v>5.5</v>
      </c>
      <c r="E295" s="25">
        <f t="shared" si="8"/>
        <v>5.5</v>
      </c>
      <c r="F295" s="34">
        <v>1.5</v>
      </c>
      <c r="G295" s="35">
        <v>1.9</v>
      </c>
      <c r="H295" s="35">
        <v>2.2000000000000002</v>
      </c>
      <c r="I295" s="35">
        <v>1.7</v>
      </c>
      <c r="J295" s="26">
        <v>0.10000000000000009</v>
      </c>
      <c r="K295" s="26">
        <v>0</v>
      </c>
      <c r="L295" s="26">
        <v>0</v>
      </c>
      <c r="M295" s="26">
        <v>-0.30000000000000004</v>
      </c>
      <c r="N295" s="34">
        <v>3.4</v>
      </c>
      <c r="O295" s="35">
        <v>3.9</v>
      </c>
      <c r="P295" s="35">
        <v>2</v>
      </c>
      <c r="Q295" s="35">
        <v>1.7</v>
      </c>
      <c r="R295" s="26">
        <v>-0.10000000000000009</v>
      </c>
      <c r="S295" s="26">
        <v>0.39999999999999991</v>
      </c>
      <c r="T295" s="26">
        <v>-0.70000000000000018</v>
      </c>
      <c r="U295" s="26">
        <v>-0.8</v>
      </c>
      <c r="V295" s="35">
        <v>4.5999999999999996</v>
      </c>
      <c r="W295" s="35"/>
      <c r="X295" s="6"/>
      <c r="Y295" s="6">
        <v>2.79931159727051E-3</v>
      </c>
      <c r="Z295" s="3"/>
      <c r="AE295" s="31"/>
      <c r="AF295" s="28"/>
      <c r="AG295" s="28"/>
      <c r="AH295" s="28"/>
      <c r="AI295" s="29"/>
      <c r="AJ295" s="32"/>
      <c r="AK295" s="32"/>
      <c r="AL295" s="32"/>
      <c r="AM295" s="29"/>
      <c r="AN295" s="29"/>
      <c r="AO295" s="29"/>
      <c r="AP295" s="28"/>
      <c r="AQ295" s="28"/>
      <c r="AR295" s="28"/>
      <c r="AS295" s="28"/>
      <c r="AT295" s="28"/>
      <c r="AU295" s="28"/>
      <c r="AV295" s="28"/>
      <c r="AW295" s="28"/>
      <c r="AX295" s="28"/>
      <c r="AY295" s="28"/>
      <c r="AZ295" s="28"/>
      <c r="BA295" s="28"/>
      <c r="BB295" s="28"/>
      <c r="BC295" s="28"/>
      <c r="BD295" s="28"/>
      <c r="BE295" s="28"/>
      <c r="BF295" s="28"/>
      <c r="BG295" s="28"/>
    </row>
    <row r="296" spans="1:59" s="24" customFormat="1" ht="13.8" x14ac:dyDescent="0.25">
      <c r="A296" s="33">
        <v>35827</v>
      </c>
      <c r="B296" s="24">
        <f t="shared" si="9"/>
        <v>281</v>
      </c>
      <c r="C296" s="34">
        <v>0</v>
      </c>
      <c r="D296" s="34">
        <v>5.5</v>
      </c>
      <c r="E296" s="25">
        <f t="shared" si="8"/>
        <v>5.5</v>
      </c>
      <c r="F296" s="34">
        <v>1.9</v>
      </c>
      <c r="G296" s="35">
        <v>1.8</v>
      </c>
      <c r="H296" s="35">
        <v>1.6</v>
      </c>
      <c r="I296" s="35">
        <v>1.6</v>
      </c>
      <c r="J296" s="26">
        <v>0</v>
      </c>
      <c r="K296" s="26">
        <v>-0.40000000000000013</v>
      </c>
      <c r="L296" s="26">
        <v>-9.9999999999999867E-2</v>
      </c>
      <c r="M296" s="26">
        <v>0</v>
      </c>
      <c r="N296" s="34">
        <v>3.9</v>
      </c>
      <c r="O296" s="35">
        <v>2.7</v>
      </c>
      <c r="P296" s="35">
        <v>1</v>
      </c>
      <c r="Q296" s="35">
        <v>1.5</v>
      </c>
      <c r="R296" s="26">
        <v>0</v>
      </c>
      <c r="S296" s="26">
        <v>0.70000000000000018</v>
      </c>
      <c r="T296" s="26">
        <v>-0.7</v>
      </c>
      <c r="U296" s="26">
        <v>-0.10000000000000009</v>
      </c>
      <c r="V296" s="35">
        <v>4.5999999999999996</v>
      </c>
      <c r="W296" s="35"/>
      <c r="X296" s="6"/>
      <c r="Y296" s="6">
        <v>-3.54472075599568E-3</v>
      </c>
      <c r="Z296" s="3"/>
      <c r="AE296" s="31"/>
      <c r="AF296" s="28"/>
      <c r="AG296" s="28"/>
      <c r="AH296" s="28"/>
      <c r="AI296" s="29"/>
      <c r="AJ296" s="32"/>
      <c r="AK296" s="32"/>
      <c r="AL296" s="32"/>
      <c r="AM296" s="29"/>
      <c r="AN296" s="29"/>
      <c r="AO296" s="29"/>
      <c r="AP296" s="28"/>
      <c r="AQ296" s="28"/>
      <c r="AR296" s="28"/>
      <c r="AS296" s="28"/>
      <c r="AT296" s="28"/>
      <c r="AU296" s="28"/>
      <c r="AV296" s="28"/>
      <c r="AW296" s="28"/>
      <c r="AX296" s="28"/>
      <c r="AY296" s="28"/>
      <c r="AZ296" s="28"/>
      <c r="BA296" s="28"/>
      <c r="BB296" s="28"/>
      <c r="BC296" s="28"/>
      <c r="BD296" s="28"/>
      <c r="BE296" s="28"/>
      <c r="BF296" s="28"/>
      <c r="BG296" s="28"/>
    </row>
    <row r="297" spans="1:59" s="24" customFormat="1" ht="13.8" x14ac:dyDescent="0.25">
      <c r="A297" s="33">
        <v>35855</v>
      </c>
      <c r="B297" s="24">
        <f t="shared" si="9"/>
        <v>282</v>
      </c>
      <c r="C297" s="34">
        <v>0</v>
      </c>
      <c r="D297" s="34">
        <v>5.5</v>
      </c>
      <c r="E297" s="25">
        <f t="shared" si="8"/>
        <v>5.5</v>
      </c>
      <c r="F297" s="34">
        <v>1.5</v>
      </c>
      <c r="G297" s="35">
        <v>1.4</v>
      </c>
      <c r="H297" s="35">
        <v>1.5</v>
      </c>
      <c r="I297" s="35">
        <v>1.8</v>
      </c>
      <c r="J297" s="26">
        <v>-0.39999999999999991</v>
      </c>
      <c r="K297" s="26">
        <v>-0.40000000000000013</v>
      </c>
      <c r="L297" s="26">
        <v>-0.10000000000000009</v>
      </c>
      <c r="M297" s="26">
        <v>0.19999999999999996</v>
      </c>
      <c r="N297" s="34">
        <v>3.9</v>
      </c>
      <c r="O297" s="35">
        <v>3.1</v>
      </c>
      <c r="P297" s="35">
        <v>2.1</v>
      </c>
      <c r="Q297" s="35">
        <v>2</v>
      </c>
      <c r="R297" s="26">
        <v>0</v>
      </c>
      <c r="S297" s="26">
        <v>0.39999999999999991</v>
      </c>
      <c r="T297" s="26">
        <v>1.1000000000000001</v>
      </c>
      <c r="U297" s="26">
        <v>0.5</v>
      </c>
      <c r="V297" s="35">
        <v>4.5999999999999996</v>
      </c>
      <c r="W297" s="35"/>
      <c r="X297" s="6"/>
      <c r="Y297" s="6">
        <v>-2.3910059703720701E-2</v>
      </c>
      <c r="Z297" s="3"/>
      <c r="AE297" s="31"/>
      <c r="AF297" s="28"/>
      <c r="AG297" s="28"/>
      <c r="AH297" s="28"/>
      <c r="AI297" s="29"/>
      <c r="AJ297" s="32"/>
      <c r="AK297" s="32"/>
      <c r="AL297" s="32"/>
      <c r="AM297" s="29"/>
      <c r="AN297" s="29"/>
      <c r="AO297" s="29"/>
      <c r="AP297" s="28"/>
      <c r="AQ297" s="28"/>
      <c r="AR297" s="28"/>
      <c r="AS297" s="28"/>
      <c r="AT297" s="28"/>
      <c r="AU297" s="28"/>
      <c r="AV297" s="28"/>
      <c r="AW297" s="28"/>
      <c r="AX297" s="28"/>
      <c r="AY297" s="28"/>
      <c r="AZ297" s="28"/>
      <c r="BA297" s="28"/>
      <c r="BB297" s="28"/>
      <c r="BC297" s="28"/>
      <c r="BD297" s="28"/>
      <c r="BE297" s="28"/>
      <c r="BF297" s="28"/>
      <c r="BG297" s="28"/>
    </row>
    <row r="298" spans="1:59" s="24" customFormat="1" ht="13.8" x14ac:dyDescent="0.25">
      <c r="A298" s="33">
        <v>35916</v>
      </c>
      <c r="B298" s="24">
        <f t="shared" si="9"/>
        <v>283</v>
      </c>
      <c r="C298" s="34">
        <v>0</v>
      </c>
      <c r="D298" s="34">
        <v>5.5</v>
      </c>
      <c r="E298" s="25">
        <f t="shared" si="8"/>
        <v>5.5</v>
      </c>
      <c r="F298" s="34">
        <v>0.9</v>
      </c>
      <c r="G298" s="35">
        <v>1.6</v>
      </c>
      <c r="H298" s="35">
        <v>1.7</v>
      </c>
      <c r="I298" s="35">
        <v>1.7</v>
      </c>
      <c r="J298" s="26">
        <v>-0.49999999999999989</v>
      </c>
      <c r="K298" s="26">
        <v>0.10000000000000009</v>
      </c>
      <c r="L298" s="26">
        <v>-0.10000000000000009</v>
      </c>
      <c r="M298" s="26">
        <v>-0.10000000000000009</v>
      </c>
      <c r="N298" s="34">
        <v>5.2</v>
      </c>
      <c r="O298" s="35">
        <v>2.5</v>
      </c>
      <c r="P298" s="35">
        <v>1.8</v>
      </c>
      <c r="Q298" s="35">
        <v>1.8</v>
      </c>
      <c r="R298" s="26">
        <v>2.1</v>
      </c>
      <c r="S298" s="26">
        <v>0.39999999999999991</v>
      </c>
      <c r="T298" s="26">
        <v>-0.19999999999999996</v>
      </c>
      <c r="U298" s="26">
        <v>-0.19999999999999996</v>
      </c>
      <c r="V298" s="35">
        <v>4.4000000000000004</v>
      </c>
      <c r="W298" s="35"/>
      <c r="X298" s="6"/>
      <c r="Y298" s="6">
        <v>-6.6054077116964205E-2</v>
      </c>
      <c r="Z298" s="3"/>
      <c r="AE298" s="31"/>
      <c r="AF298" s="28"/>
      <c r="AG298" s="28"/>
      <c r="AH298" s="28"/>
      <c r="AI298" s="29"/>
      <c r="AJ298" s="32"/>
      <c r="AK298" s="32"/>
      <c r="AL298" s="32"/>
      <c r="AM298" s="29"/>
      <c r="AN298" s="29"/>
      <c r="AO298" s="29"/>
      <c r="AP298" s="28"/>
      <c r="AQ298" s="28"/>
      <c r="AR298" s="28"/>
      <c r="AS298" s="28"/>
      <c r="AT298" s="28"/>
      <c r="AU298" s="28"/>
      <c r="AV298" s="28"/>
      <c r="AW298" s="28"/>
      <c r="AX298" s="28"/>
      <c r="AY298" s="28"/>
      <c r="AZ298" s="28"/>
      <c r="BA298" s="28"/>
      <c r="BB298" s="28"/>
      <c r="BC298" s="28"/>
      <c r="BD298" s="28"/>
      <c r="BE298" s="28"/>
      <c r="BF298" s="28"/>
      <c r="BG298" s="28"/>
    </row>
    <row r="299" spans="1:59" s="24" customFormat="1" ht="13.8" x14ac:dyDescent="0.25">
      <c r="A299" s="33">
        <v>35977</v>
      </c>
      <c r="B299" s="24">
        <f t="shared" si="9"/>
        <v>284</v>
      </c>
      <c r="C299" s="34">
        <v>0</v>
      </c>
      <c r="D299" s="34">
        <v>5.5</v>
      </c>
      <c r="E299" s="25">
        <f t="shared" si="8"/>
        <v>5.5</v>
      </c>
      <c r="F299" s="34">
        <v>1.7</v>
      </c>
      <c r="G299" s="35">
        <v>1.6</v>
      </c>
      <c r="H299" s="35">
        <v>1.7</v>
      </c>
      <c r="I299" s="35">
        <v>1.9</v>
      </c>
      <c r="J299" s="26">
        <v>9.9999999999999867E-2</v>
      </c>
      <c r="K299" s="26">
        <v>-9.9999999999999867E-2</v>
      </c>
      <c r="L299" s="26">
        <v>0</v>
      </c>
      <c r="M299" s="26">
        <v>0</v>
      </c>
      <c r="N299" s="34">
        <v>2</v>
      </c>
      <c r="O299" s="35">
        <v>2</v>
      </c>
      <c r="P299" s="35">
        <v>1.7</v>
      </c>
      <c r="Q299" s="35">
        <v>1.5</v>
      </c>
      <c r="R299" s="26">
        <v>-0.5</v>
      </c>
      <c r="S299" s="26">
        <v>0.19999999999999996</v>
      </c>
      <c r="T299" s="26">
        <v>-0.10000000000000009</v>
      </c>
      <c r="U299" s="26">
        <v>-0.5</v>
      </c>
      <c r="V299" s="35">
        <v>4.3</v>
      </c>
      <c r="W299" s="35"/>
      <c r="X299" s="6"/>
      <c r="Y299" s="6">
        <v>4.7297846846991697E-2</v>
      </c>
      <c r="Z299" s="3"/>
      <c r="AE299" s="31"/>
      <c r="AF299" s="28"/>
      <c r="AG299" s="28"/>
      <c r="AH299" s="28"/>
      <c r="AI299" s="29"/>
      <c r="AJ299" s="36"/>
      <c r="AK299" s="36"/>
      <c r="AL299" s="36"/>
      <c r="AM299" s="29"/>
      <c r="AN299" s="29"/>
      <c r="AO299" s="29"/>
      <c r="AP299" s="28"/>
      <c r="AQ299" s="28"/>
      <c r="AR299" s="28"/>
      <c r="AS299" s="28"/>
      <c r="AT299" s="28"/>
      <c r="AU299" s="28"/>
      <c r="AV299" s="28"/>
      <c r="AW299" s="28"/>
      <c r="AX299" s="28"/>
      <c r="AY299" s="28"/>
      <c r="AZ299" s="28"/>
      <c r="BA299" s="28"/>
      <c r="BB299" s="28"/>
      <c r="BC299" s="28"/>
      <c r="BD299" s="28"/>
      <c r="BE299" s="28"/>
      <c r="BF299" s="28"/>
      <c r="BG299" s="28"/>
    </row>
    <row r="300" spans="1:59" s="24" customFormat="1" ht="13.8" x14ac:dyDescent="0.25">
      <c r="A300" s="33">
        <v>36008</v>
      </c>
      <c r="B300" s="24">
        <f t="shared" si="9"/>
        <v>285</v>
      </c>
      <c r="C300" s="34">
        <v>0</v>
      </c>
      <c r="D300" s="34">
        <v>5.5</v>
      </c>
      <c r="E300" s="25">
        <f t="shared" si="8"/>
        <v>5.5</v>
      </c>
      <c r="F300" s="34">
        <v>0.9</v>
      </c>
      <c r="G300" s="37">
        <v>1.4</v>
      </c>
      <c r="H300" s="37">
        <v>1.4</v>
      </c>
      <c r="I300" s="37">
        <v>1.7</v>
      </c>
      <c r="J300" s="26">
        <v>-0.79999999999999993</v>
      </c>
      <c r="K300" s="26">
        <v>-0.20000000000000018</v>
      </c>
      <c r="L300" s="26">
        <v>-0.30000000000000004</v>
      </c>
      <c r="M300" s="26">
        <v>-0.19999999999999996</v>
      </c>
      <c r="N300" s="34">
        <v>1.3</v>
      </c>
      <c r="O300" s="37">
        <v>2.2000000000000002</v>
      </c>
      <c r="P300" s="37">
        <v>2.5</v>
      </c>
      <c r="Q300" s="37">
        <v>1.2</v>
      </c>
      <c r="R300" s="26">
        <v>-0.7</v>
      </c>
      <c r="S300" s="26">
        <v>0.20000000000000018</v>
      </c>
      <c r="T300" s="26">
        <v>0.8</v>
      </c>
      <c r="U300" s="26">
        <v>-0.30000000000000004</v>
      </c>
      <c r="V300" s="35">
        <v>4.4000000000000004</v>
      </c>
      <c r="W300" s="35"/>
      <c r="X300" s="6"/>
      <c r="Y300" s="6">
        <v>9.8207431514182694E-2</v>
      </c>
      <c r="Z300" s="3"/>
      <c r="AE300" s="31"/>
      <c r="AF300" s="28"/>
      <c r="AG300" s="28"/>
      <c r="AH300" s="28"/>
      <c r="AI300" s="29"/>
      <c r="AJ300" s="36"/>
      <c r="AK300" s="36"/>
      <c r="AL300" s="36"/>
      <c r="AM300" s="29"/>
      <c r="AN300" s="29"/>
      <c r="AO300" s="29"/>
      <c r="AP300" s="28"/>
      <c r="AQ300" s="28"/>
      <c r="AR300" s="28"/>
      <c r="AS300" s="28"/>
      <c r="AT300" s="28"/>
      <c r="AU300" s="28"/>
      <c r="AV300" s="28"/>
      <c r="AW300" s="28"/>
      <c r="AX300" s="28"/>
      <c r="AY300" s="28"/>
      <c r="AZ300" s="28"/>
      <c r="BA300" s="28"/>
      <c r="BB300" s="28"/>
      <c r="BC300" s="28"/>
      <c r="BD300" s="28"/>
      <c r="BE300" s="28"/>
      <c r="BF300" s="28"/>
      <c r="BG300" s="28"/>
    </row>
    <row r="301" spans="1:59" s="24" customFormat="1" ht="13.8" x14ac:dyDescent="0.25">
      <c r="A301" s="33">
        <v>36039</v>
      </c>
      <c r="B301" s="24">
        <f t="shared" si="9"/>
        <v>286</v>
      </c>
      <c r="C301" s="34">
        <v>-0.25</v>
      </c>
      <c r="D301" s="34">
        <v>5.5</v>
      </c>
      <c r="E301" s="25">
        <f t="shared" si="8"/>
        <v>5.25</v>
      </c>
      <c r="F301" s="34">
        <v>0.8</v>
      </c>
      <c r="G301" s="37">
        <v>1.5</v>
      </c>
      <c r="H301" s="37">
        <v>1</v>
      </c>
      <c r="I301" s="37">
        <v>1.8</v>
      </c>
      <c r="J301" s="26">
        <v>-9.9999999999999978E-2</v>
      </c>
      <c r="K301" s="26">
        <v>0.10000000000000009</v>
      </c>
      <c r="L301" s="26">
        <v>-0.39999999999999991</v>
      </c>
      <c r="M301" s="26">
        <v>0.10000000000000009</v>
      </c>
      <c r="N301" s="34">
        <v>1.9</v>
      </c>
      <c r="O301" s="37">
        <v>2.6</v>
      </c>
      <c r="P301" s="37">
        <v>2.6</v>
      </c>
      <c r="Q301" s="37">
        <v>0.9</v>
      </c>
      <c r="R301" s="26">
        <v>0.59999999999999987</v>
      </c>
      <c r="S301" s="26">
        <v>0.39999999999999991</v>
      </c>
      <c r="T301" s="26">
        <v>0.10000000000000009</v>
      </c>
      <c r="U301" s="26">
        <v>-0.29999999999999993</v>
      </c>
      <c r="V301" s="35">
        <v>4.5</v>
      </c>
      <c r="W301" s="35"/>
      <c r="X301" s="6"/>
      <c r="Y301" s="6">
        <v>-0.22744089582642199</v>
      </c>
      <c r="Z301" s="3"/>
      <c r="AE301" s="31"/>
      <c r="AF301" s="28"/>
      <c r="AG301" s="28"/>
      <c r="AH301" s="28"/>
      <c r="AI301" s="29"/>
      <c r="AJ301" s="36"/>
      <c r="AK301" s="36"/>
      <c r="AL301" s="36"/>
      <c r="AM301" s="29"/>
      <c r="AN301" s="29"/>
      <c r="AO301" s="29"/>
      <c r="AP301" s="28"/>
      <c r="AQ301" s="28"/>
      <c r="AR301" s="28"/>
      <c r="AS301" s="28"/>
      <c r="AT301" s="28"/>
      <c r="AU301" s="28"/>
      <c r="AV301" s="28"/>
      <c r="AW301" s="28"/>
      <c r="AX301" s="28"/>
      <c r="AY301" s="28"/>
      <c r="AZ301" s="28"/>
      <c r="BA301" s="28"/>
      <c r="BB301" s="28"/>
      <c r="BC301" s="28"/>
      <c r="BD301" s="28"/>
      <c r="BE301" s="28"/>
      <c r="BF301" s="28"/>
      <c r="BG301" s="28"/>
    </row>
    <row r="302" spans="1:59" s="24" customFormat="1" ht="13.8" x14ac:dyDescent="0.25">
      <c r="A302" s="33">
        <v>36100</v>
      </c>
      <c r="B302" s="24">
        <f t="shared" si="9"/>
        <v>287</v>
      </c>
      <c r="C302" s="34">
        <v>-0.25</v>
      </c>
      <c r="D302" s="34">
        <v>5</v>
      </c>
      <c r="E302" s="25">
        <f t="shared" si="8"/>
        <v>4.75</v>
      </c>
      <c r="F302" s="34">
        <v>0.8</v>
      </c>
      <c r="G302" s="37">
        <v>1.1000000000000001</v>
      </c>
      <c r="H302" s="37">
        <v>1.7</v>
      </c>
      <c r="I302" s="37">
        <v>1.3</v>
      </c>
      <c r="J302" s="26">
        <v>-0.7</v>
      </c>
      <c r="K302" s="26">
        <v>0.10000000000000009</v>
      </c>
      <c r="L302" s="26">
        <v>-0.10000000000000009</v>
      </c>
      <c r="M302" s="26">
        <v>-9.9999999999999867E-2</v>
      </c>
      <c r="N302" s="34">
        <v>3.6</v>
      </c>
      <c r="O302" s="37">
        <v>2.1</v>
      </c>
      <c r="P302" s="37">
        <v>1.4</v>
      </c>
      <c r="Q302" s="37">
        <v>1.4</v>
      </c>
      <c r="R302" s="26">
        <v>1</v>
      </c>
      <c r="S302" s="26">
        <v>-0.5</v>
      </c>
      <c r="T302" s="26">
        <v>0.49999999999999989</v>
      </c>
      <c r="U302" s="26">
        <v>0.49999999999999989</v>
      </c>
      <c r="V302" s="35">
        <v>4.5999999999999996</v>
      </c>
      <c r="W302" s="35"/>
      <c r="X302" s="6"/>
      <c r="Y302" s="6">
        <v>-0.13606470526634201</v>
      </c>
      <c r="Z302" s="3"/>
      <c r="AE302" s="31"/>
      <c r="AF302" s="28"/>
      <c r="AG302" s="28"/>
      <c r="AH302" s="28"/>
      <c r="AI302" s="29"/>
      <c r="AJ302" s="36"/>
      <c r="AK302" s="36"/>
      <c r="AL302" s="36"/>
      <c r="AM302" s="29"/>
      <c r="AN302" s="29"/>
      <c r="AO302" s="29"/>
      <c r="AP302" s="28"/>
      <c r="AQ302" s="28"/>
      <c r="AR302" s="28"/>
      <c r="AS302" s="28"/>
      <c r="AT302" s="28"/>
      <c r="AU302" s="28"/>
      <c r="AV302" s="28"/>
      <c r="AW302" s="28"/>
      <c r="AX302" s="28"/>
      <c r="AY302" s="28"/>
      <c r="AZ302" s="28"/>
      <c r="BA302" s="28"/>
      <c r="BB302" s="28"/>
      <c r="BC302" s="28"/>
      <c r="BD302" s="28"/>
      <c r="BE302" s="28"/>
      <c r="BF302" s="28"/>
      <c r="BG302" s="28"/>
    </row>
    <row r="303" spans="1:59" s="24" customFormat="1" ht="13.8" x14ac:dyDescent="0.25">
      <c r="A303" s="33">
        <v>36130</v>
      </c>
      <c r="B303" s="24">
        <f t="shared" si="9"/>
        <v>288</v>
      </c>
      <c r="C303" s="34">
        <v>0</v>
      </c>
      <c r="D303" s="34">
        <v>4.75</v>
      </c>
      <c r="E303" s="25">
        <f t="shared" si="8"/>
        <v>4.75</v>
      </c>
      <c r="F303" s="34">
        <v>1</v>
      </c>
      <c r="G303" s="37">
        <v>1</v>
      </c>
      <c r="H303" s="37">
        <v>1.9</v>
      </c>
      <c r="I303" s="37">
        <v>1.3</v>
      </c>
      <c r="J303" s="26">
        <v>0.19999999999999996</v>
      </c>
      <c r="K303" s="26">
        <v>-0.10000000000000009</v>
      </c>
      <c r="L303" s="26">
        <v>0.19999999999999996</v>
      </c>
      <c r="M303" s="26">
        <v>0</v>
      </c>
      <c r="N303" s="34">
        <v>3.8</v>
      </c>
      <c r="O303" s="37">
        <v>3.1</v>
      </c>
      <c r="P303" s="37">
        <v>2.5</v>
      </c>
      <c r="Q303" s="37">
        <v>1.7</v>
      </c>
      <c r="R303" s="26">
        <v>0.19999999999999973</v>
      </c>
      <c r="S303" s="26">
        <v>1</v>
      </c>
      <c r="T303" s="26">
        <v>1.1000000000000001</v>
      </c>
      <c r="U303" s="26">
        <v>0.30000000000000004</v>
      </c>
      <c r="V303" s="35">
        <v>4.5</v>
      </c>
      <c r="W303" s="35"/>
      <c r="X303" s="6"/>
      <c r="Y303" s="6">
        <v>-0.16804835265356</v>
      </c>
      <c r="Z303" s="3"/>
      <c r="AE303" s="31"/>
      <c r="AF303" s="28"/>
      <c r="AG303" s="28"/>
      <c r="AH303" s="28"/>
      <c r="AI303" s="29"/>
      <c r="AJ303" s="36"/>
      <c r="AK303" s="36"/>
      <c r="AL303" s="36"/>
      <c r="AM303" s="29"/>
      <c r="AN303" s="29"/>
      <c r="AO303" s="29"/>
      <c r="AP303" s="28"/>
      <c r="AQ303" s="28"/>
      <c r="AR303" s="28"/>
      <c r="AS303" s="28"/>
      <c r="AT303" s="28"/>
      <c r="AU303" s="28"/>
      <c r="AV303" s="28"/>
      <c r="AW303" s="28"/>
      <c r="AX303" s="28"/>
      <c r="AY303" s="28"/>
      <c r="AZ303" s="28"/>
      <c r="BA303" s="28"/>
      <c r="BB303" s="28"/>
      <c r="BC303" s="28"/>
      <c r="BD303" s="28"/>
      <c r="BE303" s="28"/>
      <c r="BF303" s="28"/>
      <c r="BG303" s="28"/>
    </row>
    <row r="304" spans="1:59" s="24" customFormat="1" ht="13.8" x14ac:dyDescent="0.25">
      <c r="A304" s="33">
        <v>36192</v>
      </c>
      <c r="B304" s="24">
        <f t="shared" si="9"/>
        <v>289</v>
      </c>
      <c r="C304" s="34">
        <v>0</v>
      </c>
      <c r="D304" s="34">
        <v>4.75</v>
      </c>
      <c r="E304" s="25">
        <f t="shared" si="8"/>
        <v>4.75</v>
      </c>
      <c r="F304" s="34">
        <v>1</v>
      </c>
      <c r="G304" s="37">
        <v>1.7</v>
      </c>
      <c r="H304" s="37">
        <v>1.4</v>
      </c>
      <c r="I304" s="37">
        <v>1.5</v>
      </c>
      <c r="J304" s="26">
        <v>0</v>
      </c>
      <c r="K304" s="26">
        <v>-0.19999999999999996</v>
      </c>
      <c r="L304" s="26">
        <v>9.9999999999999867E-2</v>
      </c>
      <c r="M304" s="26">
        <v>0.10000000000000009</v>
      </c>
      <c r="N304" s="34">
        <v>5</v>
      </c>
      <c r="O304" s="37">
        <v>2.7</v>
      </c>
      <c r="P304" s="37">
        <v>2.4</v>
      </c>
      <c r="Q304" s="37">
        <v>2.2000000000000002</v>
      </c>
      <c r="R304" s="26">
        <v>1.9</v>
      </c>
      <c r="S304" s="26">
        <v>0.20000000000000018</v>
      </c>
      <c r="T304" s="26">
        <v>0.7</v>
      </c>
      <c r="U304" s="26">
        <v>0.40000000000000013</v>
      </c>
      <c r="V304" s="35">
        <v>4.3</v>
      </c>
      <c r="W304" s="35"/>
      <c r="X304" s="6"/>
      <c r="Y304" s="6">
        <v>-0.10935409806329401</v>
      </c>
      <c r="Z304" s="3"/>
      <c r="AE304" s="31"/>
      <c r="AF304" s="28"/>
      <c r="AG304" s="28"/>
      <c r="AH304" s="28"/>
      <c r="AI304" s="29"/>
      <c r="AJ304" s="36"/>
      <c r="AK304" s="36"/>
      <c r="AL304" s="36"/>
      <c r="AM304" s="29"/>
      <c r="AN304" s="29"/>
      <c r="AO304" s="29"/>
      <c r="AP304" s="28"/>
      <c r="AQ304" s="28"/>
      <c r="AR304" s="28"/>
      <c r="AS304" s="28"/>
      <c r="AT304" s="28"/>
      <c r="AU304" s="28"/>
      <c r="AV304" s="28"/>
      <c r="AW304" s="28"/>
      <c r="AX304" s="28"/>
      <c r="AY304" s="28"/>
      <c r="AZ304" s="28"/>
      <c r="BA304" s="28"/>
      <c r="BB304" s="28"/>
      <c r="BC304" s="28"/>
      <c r="BD304" s="28"/>
      <c r="BE304" s="28"/>
      <c r="BF304" s="28"/>
      <c r="BG304" s="28"/>
    </row>
    <row r="305" spans="1:59" s="24" customFormat="1" ht="13.8" x14ac:dyDescent="0.25">
      <c r="A305" s="33">
        <v>36220</v>
      </c>
      <c r="B305" s="24">
        <f t="shared" si="9"/>
        <v>290</v>
      </c>
      <c r="C305" s="34">
        <v>0</v>
      </c>
      <c r="D305" s="34">
        <v>4.75</v>
      </c>
      <c r="E305" s="25">
        <f t="shared" si="8"/>
        <v>4.75</v>
      </c>
      <c r="F305" s="34">
        <v>0.8</v>
      </c>
      <c r="G305" s="37">
        <v>1.6</v>
      </c>
      <c r="H305" s="37">
        <v>1.4</v>
      </c>
      <c r="I305" s="37">
        <v>1.5</v>
      </c>
      <c r="J305" s="26">
        <v>-0.19999999999999996</v>
      </c>
      <c r="K305" s="26">
        <v>-9.9999999999999867E-2</v>
      </c>
      <c r="L305" s="26">
        <v>0</v>
      </c>
      <c r="M305" s="26">
        <v>0</v>
      </c>
      <c r="N305" s="34">
        <v>5.9</v>
      </c>
      <c r="O305" s="37">
        <v>3.4</v>
      </c>
      <c r="P305" s="37">
        <v>3.2</v>
      </c>
      <c r="Q305" s="37">
        <v>2.2999999999999998</v>
      </c>
      <c r="R305" s="26">
        <v>0.90000000000000036</v>
      </c>
      <c r="S305" s="26">
        <v>0.69999999999999973</v>
      </c>
      <c r="T305" s="26">
        <v>0.80000000000000027</v>
      </c>
      <c r="U305" s="26">
        <v>9.9999999999999645E-2</v>
      </c>
      <c r="V305" s="35">
        <v>4.3</v>
      </c>
      <c r="W305" s="35"/>
      <c r="X305" s="6"/>
      <c r="Y305" s="6">
        <v>-0.14887860711527101</v>
      </c>
      <c r="Z305" s="3"/>
      <c r="AE305" s="31"/>
      <c r="AF305" s="28"/>
      <c r="AG305" s="28"/>
      <c r="AH305" s="28"/>
      <c r="AI305" s="29"/>
      <c r="AJ305" s="36"/>
      <c r="AK305" s="36"/>
      <c r="AL305" s="36"/>
      <c r="AM305" s="29"/>
      <c r="AN305" s="29"/>
      <c r="AO305" s="29"/>
      <c r="AP305" s="28"/>
      <c r="AQ305" s="28"/>
      <c r="AR305" s="28"/>
      <c r="AS305" s="28"/>
      <c r="AT305" s="28"/>
      <c r="AU305" s="28"/>
      <c r="AV305" s="28"/>
      <c r="AW305" s="28"/>
      <c r="AX305" s="28"/>
      <c r="AY305" s="28"/>
      <c r="AZ305" s="28"/>
      <c r="BA305" s="28"/>
      <c r="BB305" s="28"/>
      <c r="BC305" s="28"/>
      <c r="BD305" s="28"/>
      <c r="BE305" s="28"/>
      <c r="BF305" s="28"/>
      <c r="BG305" s="28"/>
    </row>
    <row r="306" spans="1:59" s="24" customFormat="1" ht="13.8" x14ac:dyDescent="0.25">
      <c r="A306" s="33">
        <v>36281</v>
      </c>
      <c r="B306" s="24">
        <f t="shared" si="9"/>
        <v>291</v>
      </c>
      <c r="C306" s="34">
        <v>0</v>
      </c>
      <c r="D306" s="34">
        <v>4.75</v>
      </c>
      <c r="E306" s="25">
        <f t="shared" si="8"/>
        <v>4.75</v>
      </c>
      <c r="F306" s="34">
        <v>1.5</v>
      </c>
      <c r="G306" s="37">
        <v>1.4</v>
      </c>
      <c r="H306" s="37">
        <v>1.5</v>
      </c>
      <c r="I306" s="37">
        <v>1.5</v>
      </c>
      <c r="J306" s="26">
        <v>-0.10000000000000009</v>
      </c>
      <c r="K306" s="26">
        <v>0</v>
      </c>
      <c r="L306" s="26">
        <v>0</v>
      </c>
      <c r="M306" s="26">
        <v>0.10000000000000009</v>
      </c>
      <c r="N306" s="34">
        <v>4.0999999999999996</v>
      </c>
      <c r="O306" s="37">
        <v>3.4</v>
      </c>
      <c r="P306" s="37">
        <v>2.8</v>
      </c>
      <c r="Q306" s="37">
        <v>3.7</v>
      </c>
      <c r="R306" s="26">
        <v>0.69999999999999973</v>
      </c>
      <c r="S306" s="26">
        <v>0.19999999999999973</v>
      </c>
      <c r="T306" s="26">
        <v>0.5</v>
      </c>
      <c r="U306" s="26">
        <v>0.70000000000000018</v>
      </c>
      <c r="V306" s="35">
        <v>4.2</v>
      </c>
      <c r="W306" s="35"/>
      <c r="X306" s="6"/>
      <c r="Y306" s="6">
        <v>-0.104970883211114</v>
      </c>
      <c r="Z306" s="3"/>
      <c r="AE306" s="31"/>
      <c r="AF306" s="28"/>
      <c r="AG306" s="28"/>
      <c r="AH306" s="28"/>
      <c r="AI306" s="29"/>
      <c r="AJ306" s="36"/>
      <c r="AK306" s="36"/>
      <c r="AL306" s="36"/>
      <c r="AM306" s="29"/>
      <c r="AN306" s="29"/>
      <c r="AO306" s="29"/>
      <c r="AP306" s="28"/>
      <c r="AQ306" s="28"/>
      <c r="AR306" s="28"/>
      <c r="AS306" s="28"/>
      <c r="AT306" s="28"/>
      <c r="AU306" s="28"/>
      <c r="AV306" s="28"/>
      <c r="AW306" s="28"/>
      <c r="AX306" s="28"/>
      <c r="AY306" s="28"/>
      <c r="AZ306" s="28"/>
      <c r="BA306" s="28"/>
      <c r="BB306" s="28"/>
      <c r="BC306" s="28"/>
      <c r="BD306" s="28"/>
      <c r="BE306" s="28"/>
      <c r="BF306" s="28"/>
      <c r="BG306" s="28"/>
    </row>
    <row r="307" spans="1:59" s="24" customFormat="1" ht="13.8" x14ac:dyDescent="0.25">
      <c r="A307" s="33">
        <v>36312</v>
      </c>
      <c r="B307" s="24">
        <f t="shared" si="9"/>
        <v>292</v>
      </c>
      <c r="C307" s="34">
        <v>0.25</v>
      </c>
      <c r="D307" s="34">
        <v>4.75</v>
      </c>
      <c r="E307" s="25">
        <f t="shared" si="8"/>
        <v>5</v>
      </c>
      <c r="F307" s="34">
        <v>1.5</v>
      </c>
      <c r="G307" s="37">
        <v>1.7</v>
      </c>
      <c r="H307" s="37">
        <v>1.3</v>
      </c>
      <c r="I307" s="37">
        <v>1.6</v>
      </c>
      <c r="J307" s="26">
        <v>0</v>
      </c>
      <c r="K307" s="26">
        <v>0.30000000000000004</v>
      </c>
      <c r="L307" s="26">
        <v>-0.19999999999999996</v>
      </c>
      <c r="M307" s="26">
        <v>0.10000000000000009</v>
      </c>
      <c r="N307" s="34">
        <v>4.5</v>
      </c>
      <c r="O307" s="37">
        <v>2.9</v>
      </c>
      <c r="P307" s="37">
        <v>3.5</v>
      </c>
      <c r="Q307" s="37">
        <v>3.7</v>
      </c>
      <c r="R307" s="26">
        <v>0.40000000000000036</v>
      </c>
      <c r="S307" s="26">
        <v>-0.5</v>
      </c>
      <c r="T307" s="26">
        <v>0.70000000000000018</v>
      </c>
      <c r="U307" s="26">
        <v>0</v>
      </c>
      <c r="V307" s="35">
        <v>4.2</v>
      </c>
      <c r="W307" s="35"/>
      <c r="X307" s="6"/>
      <c r="Y307" s="6">
        <v>0.264013219121567</v>
      </c>
      <c r="Z307" s="3"/>
      <c r="AE307" s="31"/>
      <c r="AF307" s="28"/>
      <c r="AG307" s="28"/>
      <c r="AH307" s="28"/>
      <c r="AI307" s="29"/>
      <c r="AJ307" s="36"/>
      <c r="AK307" s="36"/>
      <c r="AL307" s="36"/>
      <c r="AM307" s="29"/>
      <c r="AN307" s="29"/>
      <c r="AO307" s="29"/>
      <c r="AP307" s="28"/>
      <c r="AQ307" s="28"/>
      <c r="AR307" s="28"/>
      <c r="AS307" s="28"/>
      <c r="AT307" s="28"/>
      <c r="AU307" s="28"/>
      <c r="AV307" s="28"/>
      <c r="AW307" s="28"/>
      <c r="AX307" s="28"/>
      <c r="AY307" s="28"/>
      <c r="AZ307" s="28"/>
      <c r="BA307" s="28"/>
      <c r="BB307" s="28"/>
      <c r="BC307" s="28"/>
      <c r="BD307" s="28"/>
      <c r="BE307" s="28"/>
      <c r="BF307" s="28"/>
      <c r="BG307" s="28"/>
    </row>
    <row r="308" spans="1:59" s="24" customFormat="1" ht="13.8" x14ac:dyDescent="0.25">
      <c r="A308" s="33">
        <v>36373</v>
      </c>
      <c r="B308" s="24">
        <f t="shared" si="9"/>
        <v>293</v>
      </c>
      <c r="C308" s="34">
        <v>0.25</v>
      </c>
      <c r="D308" s="34">
        <v>5</v>
      </c>
      <c r="E308" s="25">
        <f t="shared" si="8"/>
        <v>5.25</v>
      </c>
      <c r="F308" s="34">
        <v>1.6</v>
      </c>
      <c r="G308" s="37">
        <v>1.4</v>
      </c>
      <c r="H308" s="37">
        <v>1.6</v>
      </c>
      <c r="I308" s="37">
        <v>2.2000000000000002</v>
      </c>
      <c r="J308" s="26">
        <v>-9.9999999999999867E-2</v>
      </c>
      <c r="K308" s="26">
        <v>9.9999999999999867E-2</v>
      </c>
      <c r="L308" s="26">
        <v>0</v>
      </c>
      <c r="M308" s="26">
        <v>0.10000000000000009</v>
      </c>
      <c r="N308" s="34">
        <v>1.9</v>
      </c>
      <c r="O308" s="37">
        <v>3.5</v>
      </c>
      <c r="P308" s="37">
        <v>4.0999999999999996</v>
      </c>
      <c r="Q308" s="37">
        <v>0.4</v>
      </c>
      <c r="R308" s="26">
        <v>-1</v>
      </c>
      <c r="S308" s="26">
        <v>0</v>
      </c>
      <c r="T308" s="26">
        <v>0.39999999999999947</v>
      </c>
      <c r="U308" s="26">
        <v>0.30000000000000004</v>
      </c>
      <c r="V308" s="35">
        <v>4.2</v>
      </c>
      <c r="W308" s="35"/>
      <c r="X308" s="6"/>
      <c r="Y308" s="6">
        <v>0.241924831816518</v>
      </c>
      <c r="Z308" s="3"/>
      <c r="AE308" s="31"/>
      <c r="AF308" s="28"/>
      <c r="AG308" s="28"/>
      <c r="AH308" s="28"/>
      <c r="AI308" s="29"/>
      <c r="AJ308" s="36"/>
      <c r="AK308" s="36"/>
      <c r="AL308" s="36"/>
      <c r="AM308" s="29"/>
      <c r="AN308" s="29"/>
      <c r="AO308" s="29"/>
      <c r="AP308" s="28"/>
      <c r="AQ308" s="28"/>
      <c r="AR308" s="28"/>
      <c r="AS308" s="28"/>
      <c r="AT308" s="28"/>
      <c r="AU308" s="28"/>
      <c r="AV308" s="28"/>
      <c r="AW308" s="28"/>
      <c r="AX308" s="28"/>
      <c r="AY308" s="28"/>
      <c r="AZ308" s="28"/>
      <c r="BA308" s="28"/>
      <c r="BB308" s="28"/>
      <c r="BC308" s="28"/>
      <c r="BD308" s="28"/>
      <c r="BE308" s="28"/>
      <c r="BF308" s="28"/>
      <c r="BG308" s="28"/>
    </row>
    <row r="309" spans="1:59" s="24" customFormat="1" ht="13.8" x14ac:dyDescent="0.25">
      <c r="A309" s="33">
        <v>36434</v>
      </c>
      <c r="B309" s="24">
        <f t="shared" si="9"/>
        <v>294</v>
      </c>
      <c r="C309" s="34">
        <v>0</v>
      </c>
      <c r="D309" s="34">
        <v>5</v>
      </c>
      <c r="E309" s="25">
        <f t="shared" si="8"/>
        <v>5</v>
      </c>
      <c r="F309" s="34">
        <v>1.6</v>
      </c>
      <c r="G309" s="37">
        <v>1.1000000000000001</v>
      </c>
      <c r="H309" s="37">
        <v>1.4</v>
      </c>
      <c r="I309" s="37">
        <v>2.2999999999999998</v>
      </c>
      <c r="J309" s="26">
        <v>0.20000000000000018</v>
      </c>
      <c r="K309" s="26">
        <v>-0.5</v>
      </c>
      <c r="L309" s="26">
        <v>-0.80000000000000027</v>
      </c>
      <c r="M309" s="26">
        <v>0.49999999999999978</v>
      </c>
      <c r="N309" s="34">
        <v>1.8</v>
      </c>
      <c r="O309" s="37">
        <v>4.4000000000000004</v>
      </c>
      <c r="P309" s="37">
        <v>4.5</v>
      </c>
      <c r="Q309" s="37">
        <v>0.9</v>
      </c>
      <c r="R309" s="26">
        <v>-1.7</v>
      </c>
      <c r="S309" s="26">
        <v>0.30000000000000071</v>
      </c>
      <c r="T309" s="26">
        <v>4.0999999999999996</v>
      </c>
      <c r="U309" s="26">
        <v>-3.5000000000000004</v>
      </c>
      <c r="V309" s="35">
        <v>4.2</v>
      </c>
      <c r="W309" s="35"/>
      <c r="X309" s="6"/>
      <c r="Y309" s="6">
        <v>4.8566607372736E-2</v>
      </c>
      <c r="Z309" s="3"/>
      <c r="AE309" s="31"/>
      <c r="AF309" s="28"/>
      <c r="AG309" s="28"/>
      <c r="AH309" s="28"/>
      <c r="AI309" s="29"/>
      <c r="AJ309" s="36"/>
      <c r="AK309" s="36"/>
      <c r="AL309" s="36"/>
      <c r="AM309" s="29"/>
      <c r="AN309" s="29"/>
      <c r="AO309" s="29"/>
      <c r="AP309" s="28"/>
      <c r="AQ309" s="28"/>
      <c r="AR309" s="28"/>
      <c r="AS309" s="28"/>
      <c r="AT309" s="28"/>
      <c r="AU309" s="28"/>
      <c r="AV309" s="28"/>
      <c r="AW309" s="28"/>
      <c r="AX309" s="28"/>
      <c r="AY309" s="28"/>
      <c r="AZ309" s="28"/>
      <c r="BA309" s="28"/>
      <c r="BB309" s="28"/>
      <c r="BC309" s="28"/>
      <c r="BD309" s="28"/>
      <c r="BE309" s="28"/>
      <c r="BF309" s="28"/>
      <c r="BG309" s="28"/>
    </row>
    <row r="310" spans="1:59" s="24" customFormat="1" ht="13.8" x14ac:dyDescent="0.25">
      <c r="A310" s="33">
        <v>36465</v>
      </c>
      <c r="B310" s="24">
        <f t="shared" si="9"/>
        <v>295</v>
      </c>
      <c r="C310" s="34">
        <v>0.25</v>
      </c>
      <c r="D310" s="34">
        <v>5.25</v>
      </c>
      <c r="E310" s="25">
        <f t="shared" si="8"/>
        <v>5.5</v>
      </c>
      <c r="F310" s="34">
        <v>1</v>
      </c>
      <c r="G310" s="37">
        <v>1.7</v>
      </c>
      <c r="H310" s="37">
        <v>2.1</v>
      </c>
      <c r="I310" s="37">
        <v>1.7</v>
      </c>
      <c r="J310" s="26">
        <v>-0.60000000000000009</v>
      </c>
      <c r="K310" s="26">
        <v>0.59999999999999987</v>
      </c>
      <c r="L310" s="26">
        <v>0.70000000000000018</v>
      </c>
      <c r="M310" s="26">
        <v>-0.59999999999999987</v>
      </c>
      <c r="N310" s="34">
        <v>5.4</v>
      </c>
      <c r="O310" s="37">
        <v>4.0999999999999996</v>
      </c>
      <c r="P310" s="37">
        <v>1.5</v>
      </c>
      <c r="Q310" s="37">
        <v>5</v>
      </c>
      <c r="R310" s="26">
        <v>3.6000000000000005</v>
      </c>
      <c r="S310" s="26">
        <v>-0.30000000000000071</v>
      </c>
      <c r="T310" s="26">
        <v>-3</v>
      </c>
      <c r="U310" s="26">
        <v>4.0999999999999996</v>
      </c>
      <c r="V310" s="35">
        <v>4.0999999999999996</v>
      </c>
      <c r="W310" s="35"/>
      <c r="X310" s="6"/>
      <c r="Y310" s="6">
        <v>3.2354241851891802E-3</v>
      </c>
      <c r="Z310" s="3"/>
      <c r="AE310" s="31"/>
      <c r="AF310" s="28"/>
      <c r="AG310" s="28"/>
      <c r="AH310" s="28"/>
      <c r="AI310" s="29"/>
      <c r="AJ310" s="36"/>
      <c r="AK310" s="36"/>
      <c r="AL310" s="36"/>
      <c r="AM310" s="29"/>
      <c r="AN310" s="29"/>
      <c r="AO310" s="29"/>
      <c r="AP310" s="28"/>
      <c r="AQ310" s="28"/>
      <c r="AR310" s="28"/>
      <c r="AS310" s="28"/>
      <c r="AT310" s="28"/>
      <c r="AU310" s="28"/>
      <c r="AV310" s="28"/>
      <c r="AW310" s="28"/>
      <c r="AX310" s="28"/>
      <c r="AY310" s="28"/>
      <c r="AZ310" s="28"/>
      <c r="BA310" s="28"/>
      <c r="BB310" s="28"/>
      <c r="BC310" s="28"/>
      <c r="BD310" s="28"/>
      <c r="BE310" s="28"/>
      <c r="BF310" s="28"/>
      <c r="BG310" s="28"/>
    </row>
    <row r="311" spans="1:59" s="24" customFormat="1" ht="13.8" x14ac:dyDescent="0.25">
      <c r="A311" s="33">
        <v>36495</v>
      </c>
      <c r="B311" s="24">
        <f t="shared" si="9"/>
        <v>296</v>
      </c>
      <c r="C311" s="34">
        <v>0</v>
      </c>
      <c r="D311" s="34">
        <v>5.5</v>
      </c>
      <c r="E311" s="25">
        <f t="shared" si="8"/>
        <v>5.5</v>
      </c>
      <c r="F311" s="34">
        <v>1.2</v>
      </c>
      <c r="G311" s="37">
        <v>1.7</v>
      </c>
      <c r="H311" s="37">
        <v>2.1</v>
      </c>
      <c r="I311" s="37">
        <v>1.6</v>
      </c>
      <c r="J311" s="26">
        <v>0.19999999999999996</v>
      </c>
      <c r="K311" s="26">
        <v>0</v>
      </c>
      <c r="L311" s="26">
        <v>0</v>
      </c>
      <c r="M311" s="26">
        <v>-9.9999999999999867E-2</v>
      </c>
      <c r="N311" s="34">
        <v>5.6</v>
      </c>
      <c r="O311" s="37">
        <v>4.8</v>
      </c>
      <c r="P311" s="37">
        <v>3.2</v>
      </c>
      <c r="Q311" s="37">
        <v>4.3</v>
      </c>
      <c r="R311" s="26">
        <v>0.19999999999999929</v>
      </c>
      <c r="S311" s="26">
        <v>0.70000000000000018</v>
      </c>
      <c r="T311" s="26">
        <v>1.7000000000000002</v>
      </c>
      <c r="U311" s="26">
        <v>-0.70000000000000018</v>
      </c>
      <c r="V311" s="35">
        <v>4.0999999999999996</v>
      </c>
      <c r="W311" s="35"/>
      <c r="X311" s="6"/>
      <c r="Y311" s="6">
        <v>-0.17905994549478199</v>
      </c>
      <c r="Z311" s="3"/>
      <c r="AE311" s="31"/>
      <c r="AF311" s="28"/>
      <c r="AG311" s="28"/>
      <c r="AH311" s="28"/>
      <c r="AI311" s="29"/>
      <c r="AJ311" s="36"/>
      <c r="AK311" s="36"/>
      <c r="AL311" s="36"/>
      <c r="AM311" s="29"/>
      <c r="AN311" s="29"/>
      <c r="AO311" s="29"/>
      <c r="AP311" s="28"/>
      <c r="AQ311" s="28"/>
      <c r="AR311" s="28"/>
      <c r="AS311" s="28"/>
      <c r="AT311" s="28"/>
      <c r="AU311" s="28"/>
      <c r="AV311" s="28"/>
      <c r="AW311" s="28"/>
      <c r="AX311" s="28"/>
      <c r="AY311" s="28"/>
      <c r="AZ311" s="28"/>
      <c r="BA311" s="28"/>
      <c r="BB311" s="28"/>
      <c r="BC311" s="28"/>
      <c r="BD311" s="28"/>
      <c r="BE311" s="28"/>
      <c r="BF311" s="28"/>
      <c r="BG311" s="28"/>
    </row>
    <row r="312" spans="1:59" s="24" customFormat="1" ht="13.8" x14ac:dyDescent="0.25">
      <c r="A312" s="33">
        <v>36557</v>
      </c>
      <c r="B312" s="24">
        <f t="shared" si="9"/>
        <v>297</v>
      </c>
      <c r="C312" s="34">
        <v>0.25</v>
      </c>
      <c r="D312" s="34">
        <v>5.5</v>
      </c>
      <c r="E312" s="25">
        <f t="shared" si="8"/>
        <v>5.75</v>
      </c>
      <c r="F312" s="34">
        <v>1.6</v>
      </c>
      <c r="G312" s="37">
        <v>2.1</v>
      </c>
      <c r="H312" s="37">
        <v>1.8</v>
      </c>
      <c r="I312" s="37">
        <v>1.9</v>
      </c>
      <c r="J312" s="26">
        <v>-9.9999999999999867E-2</v>
      </c>
      <c r="K312" s="26">
        <v>0</v>
      </c>
      <c r="L312" s="26">
        <v>0.19999999999999996</v>
      </c>
      <c r="M312" s="26">
        <v>0.19999999999999996</v>
      </c>
      <c r="N312" s="34">
        <v>5.2</v>
      </c>
      <c r="O312" s="37">
        <v>4</v>
      </c>
      <c r="P312" s="37">
        <v>4.2</v>
      </c>
      <c r="Q312" s="37">
        <v>4.0999999999999996</v>
      </c>
      <c r="R312" s="26">
        <v>0.40000000000000036</v>
      </c>
      <c r="S312" s="26">
        <v>0.79999999999999982</v>
      </c>
      <c r="T312" s="26">
        <v>-9.9999999999999645E-2</v>
      </c>
      <c r="U312" s="26">
        <v>0.29999999999999982</v>
      </c>
      <c r="V312" s="35">
        <v>4</v>
      </c>
      <c r="W312" s="35"/>
      <c r="X312" s="6"/>
      <c r="Y312" s="6">
        <v>5.2076354918467002E-2</v>
      </c>
      <c r="Z312" s="3"/>
      <c r="AE312" s="31"/>
      <c r="AF312" s="28"/>
      <c r="AG312" s="28"/>
      <c r="AH312" s="28"/>
      <c r="AI312" s="29"/>
      <c r="AJ312" s="36"/>
      <c r="AK312" s="36"/>
      <c r="AL312" s="36"/>
      <c r="AM312" s="29"/>
      <c r="AN312" s="29"/>
      <c r="AO312" s="29"/>
      <c r="AP312" s="28"/>
      <c r="AQ312" s="28"/>
      <c r="AR312" s="28"/>
      <c r="AS312" s="28"/>
      <c r="AT312" s="28"/>
      <c r="AU312" s="28"/>
      <c r="AV312" s="28"/>
      <c r="AW312" s="28"/>
      <c r="AX312" s="28"/>
      <c r="AY312" s="28"/>
      <c r="AZ312" s="28"/>
      <c r="BA312" s="28"/>
      <c r="BB312" s="28"/>
      <c r="BC312" s="28"/>
      <c r="BD312" s="28"/>
      <c r="BE312" s="28"/>
      <c r="BF312" s="28"/>
      <c r="BG312" s="28"/>
    </row>
    <row r="313" spans="1:59" s="24" customFormat="1" ht="13.8" x14ac:dyDescent="0.25">
      <c r="A313" s="33">
        <v>36586</v>
      </c>
      <c r="B313" s="24">
        <f t="shared" si="9"/>
        <v>298</v>
      </c>
      <c r="C313" s="34">
        <v>0.25</v>
      </c>
      <c r="D313" s="34">
        <v>5.75</v>
      </c>
      <c r="E313" s="25">
        <f t="shared" si="8"/>
        <v>6</v>
      </c>
      <c r="F313" s="34">
        <v>2</v>
      </c>
      <c r="G313" s="37">
        <v>2.9</v>
      </c>
      <c r="H313" s="37">
        <v>2.6</v>
      </c>
      <c r="I313" s="37">
        <v>1.6</v>
      </c>
      <c r="J313" s="26">
        <v>0.39999999999999991</v>
      </c>
      <c r="K313" s="26">
        <v>0.79999999999999982</v>
      </c>
      <c r="L313" s="26">
        <v>0.8</v>
      </c>
      <c r="M313" s="26">
        <v>-0.29999999999999982</v>
      </c>
      <c r="N313" s="34">
        <v>7</v>
      </c>
      <c r="O313" s="37">
        <v>4.3</v>
      </c>
      <c r="P313" s="37">
        <v>4.9000000000000004</v>
      </c>
      <c r="Q313" s="37">
        <v>3.8</v>
      </c>
      <c r="R313" s="26">
        <v>1.7999999999999998</v>
      </c>
      <c r="S313" s="26">
        <v>0.29999999999999982</v>
      </c>
      <c r="T313" s="26">
        <v>0.70000000000000018</v>
      </c>
      <c r="U313" s="26">
        <v>-0.29999999999999982</v>
      </c>
      <c r="V313" s="35">
        <v>4</v>
      </c>
      <c r="W313" s="35"/>
      <c r="X313" s="6"/>
      <c r="Y313" s="6">
        <v>-3.5783057160623397E-2</v>
      </c>
      <c r="Z313" s="3"/>
      <c r="AE313" s="31"/>
      <c r="AF313" s="28"/>
      <c r="AG313" s="28"/>
      <c r="AH313" s="28"/>
      <c r="AI313" s="29"/>
      <c r="AJ313" s="36"/>
      <c r="AK313" s="36"/>
      <c r="AL313" s="36"/>
      <c r="AM313" s="29"/>
      <c r="AN313" s="29"/>
      <c r="AO313" s="29"/>
      <c r="AP313" s="28"/>
      <c r="AQ313" s="28"/>
      <c r="AR313" s="28"/>
      <c r="AS313" s="28"/>
      <c r="AT313" s="28"/>
      <c r="AU313" s="28"/>
      <c r="AV313" s="28"/>
      <c r="AW313" s="28"/>
      <c r="AX313" s="28"/>
      <c r="AY313" s="28"/>
      <c r="AZ313" s="28"/>
      <c r="BA313" s="28"/>
      <c r="BB313" s="28"/>
      <c r="BC313" s="28"/>
      <c r="BD313" s="28"/>
      <c r="BE313" s="28"/>
      <c r="BF313" s="28"/>
      <c r="BG313" s="28"/>
    </row>
    <row r="314" spans="1:59" s="24" customFormat="1" ht="13.8" x14ac:dyDescent="0.25">
      <c r="A314" s="33">
        <v>36647</v>
      </c>
      <c r="B314" s="24">
        <f t="shared" si="9"/>
        <v>299</v>
      </c>
      <c r="C314" s="34">
        <v>0.5</v>
      </c>
      <c r="D314" s="34">
        <v>6</v>
      </c>
      <c r="E314" s="25">
        <f t="shared" si="8"/>
        <v>6.5</v>
      </c>
      <c r="F314" s="34">
        <v>2.6</v>
      </c>
      <c r="G314" s="37">
        <v>2.7</v>
      </c>
      <c r="H314" s="37">
        <v>1.9</v>
      </c>
      <c r="I314" s="37">
        <v>1.8</v>
      </c>
      <c r="J314" s="26">
        <v>-0.29999999999999982</v>
      </c>
      <c r="K314" s="26">
        <v>0.10000000000000009</v>
      </c>
      <c r="L314" s="26">
        <v>0.29999999999999982</v>
      </c>
      <c r="M314" s="26">
        <v>0.10000000000000009</v>
      </c>
      <c r="N314" s="34">
        <v>4.9000000000000004</v>
      </c>
      <c r="O314" s="37">
        <v>5.3</v>
      </c>
      <c r="P314" s="37">
        <v>4.0999999999999996</v>
      </c>
      <c r="Q314" s="37">
        <v>4</v>
      </c>
      <c r="R314" s="26">
        <v>0.60000000000000053</v>
      </c>
      <c r="S314" s="26">
        <v>0.39999999999999947</v>
      </c>
      <c r="T314" s="26">
        <v>0.29999999999999982</v>
      </c>
      <c r="U314" s="26">
        <v>0.20000000000000018</v>
      </c>
      <c r="V314" s="35">
        <v>3.9</v>
      </c>
      <c r="W314" s="35"/>
      <c r="X314" s="6"/>
      <c r="Y314" s="6">
        <v>0.33235550997470698</v>
      </c>
      <c r="Z314" s="3"/>
      <c r="AE314" s="31"/>
      <c r="AF314" s="28"/>
      <c r="AG314" s="28"/>
      <c r="AH314" s="28"/>
      <c r="AI314" s="29"/>
      <c r="AJ314" s="36"/>
      <c r="AK314" s="36"/>
      <c r="AL314" s="36"/>
      <c r="AM314" s="29"/>
      <c r="AN314" s="29"/>
      <c r="AO314" s="29"/>
      <c r="AP314" s="28"/>
      <c r="AQ314" s="28"/>
      <c r="AR314" s="28"/>
      <c r="AS314" s="28"/>
      <c r="AT314" s="28"/>
      <c r="AU314" s="28"/>
      <c r="AV314" s="28"/>
      <c r="AW314" s="28"/>
      <c r="AX314" s="28"/>
      <c r="AY314" s="28"/>
      <c r="AZ314" s="28"/>
      <c r="BA314" s="28"/>
      <c r="BB314" s="28"/>
      <c r="BC314" s="28"/>
      <c r="BD314" s="28"/>
      <c r="BE314" s="28"/>
      <c r="BF314" s="28"/>
      <c r="BG314" s="28"/>
    </row>
    <row r="315" spans="1:59" s="24" customFormat="1" ht="13.8" x14ac:dyDescent="0.25">
      <c r="A315" s="33">
        <v>36678</v>
      </c>
      <c r="B315" s="24">
        <f t="shared" si="9"/>
        <v>300</v>
      </c>
      <c r="C315" s="34">
        <v>0</v>
      </c>
      <c r="D315" s="34">
        <v>6.5</v>
      </c>
      <c r="E315" s="25">
        <f t="shared" si="8"/>
        <v>6.5</v>
      </c>
      <c r="F315" s="34">
        <v>2.7</v>
      </c>
      <c r="G315" s="37">
        <v>2.6</v>
      </c>
      <c r="H315" s="37">
        <v>2.2999999999999998</v>
      </c>
      <c r="I315" s="37">
        <v>1.7</v>
      </c>
      <c r="J315" s="26">
        <v>0.10000000000000009</v>
      </c>
      <c r="K315" s="26">
        <v>-0.10000000000000009</v>
      </c>
      <c r="L315" s="26">
        <v>0.39999999999999991</v>
      </c>
      <c r="M315" s="26">
        <v>-0.10000000000000009</v>
      </c>
      <c r="N315" s="34">
        <v>5.5</v>
      </c>
      <c r="O315" s="37">
        <v>4.0999999999999996</v>
      </c>
      <c r="P315" s="37">
        <v>3.8</v>
      </c>
      <c r="Q315" s="37">
        <v>3.8</v>
      </c>
      <c r="R315" s="26">
        <v>0.59999999999999964</v>
      </c>
      <c r="S315" s="26">
        <v>-1.2000000000000002</v>
      </c>
      <c r="T315" s="26">
        <v>-0.29999999999999982</v>
      </c>
      <c r="U315" s="26">
        <v>-0.20000000000000018</v>
      </c>
      <c r="V315" s="35">
        <v>4</v>
      </c>
      <c r="W315" s="35"/>
      <c r="X315" s="6"/>
      <c r="Y315" s="6">
        <v>5.4592464161177703E-2</v>
      </c>
      <c r="Z315" s="3"/>
      <c r="AE315" s="31"/>
      <c r="AF315" s="28"/>
      <c r="AG315" s="28"/>
      <c r="AH315" s="28"/>
      <c r="AI315" s="29"/>
      <c r="AJ315" s="36"/>
      <c r="AK315" s="36"/>
      <c r="AL315" s="36"/>
      <c r="AM315" s="29"/>
      <c r="AN315" s="29"/>
      <c r="AO315" s="29"/>
      <c r="AP315" s="28"/>
      <c r="AQ315" s="28"/>
      <c r="AR315" s="28"/>
      <c r="AS315" s="28"/>
      <c r="AT315" s="28"/>
      <c r="AU315" s="28"/>
      <c r="AV315" s="28"/>
      <c r="AW315" s="28"/>
      <c r="AX315" s="28"/>
      <c r="AY315" s="28"/>
      <c r="AZ315" s="28"/>
      <c r="BA315" s="28"/>
      <c r="BB315" s="28"/>
      <c r="BC315" s="28"/>
      <c r="BD315" s="28"/>
      <c r="BE315" s="28"/>
      <c r="BF315" s="28"/>
      <c r="BG315" s="28"/>
    </row>
    <row r="316" spans="1:59" s="24" customFormat="1" ht="13.8" x14ac:dyDescent="0.25">
      <c r="A316" s="33">
        <v>36739</v>
      </c>
      <c r="B316" s="24">
        <f t="shared" si="9"/>
        <v>301</v>
      </c>
      <c r="C316" s="34">
        <v>0</v>
      </c>
      <c r="D316" s="34">
        <v>6.5</v>
      </c>
      <c r="E316" s="25">
        <f t="shared" si="8"/>
        <v>6.5</v>
      </c>
      <c r="F316" s="34">
        <v>2.5</v>
      </c>
      <c r="G316" s="37">
        <v>1.5</v>
      </c>
      <c r="H316" s="37">
        <v>1.6</v>
      </c>
      <c r="I316" s="37">
        <v>2.2000000000000002</v>
      </c>
      <c r="J316" s="26">
        <v>-0.10000000000000009</v>
      </c>
      <c r="K316" s="26">
        <v>-0.79999999999999982</v>
      </c>
      <c r="L316" s="26">
        <v>-9.9999999999999867E-2</v>
      </c>
      <c r="M316" s="26">
        <v>0.20000000000000018</v>
      </c>
      <c r="N316" s="34">
        <v>4.9000000000000004</v>
      </c>
      <c r="O316" s="37">
        <v>3.2</v>
      </c>
      <c r="P316" s="37">
        <v>3.8</v>
      </c>
      <c r="Q316" s="37">
        <v>3.9</v>
      </c>
      <c r="R316" s="26">
        <v>0.80000000000000071</v>
      </c>
      <c r="S316" s="26">
        <v>-0.59999999999999964</v>
      </c>
      <c r="T316" s="26">
        <v>0</v>
      </c>
      <c r="U316" s="26">
        <v>0.39999999999999991</v>
      </c>
      <c r="V316" s="35">
        <v>4</v>
      </c>
      <c r="W316" s="35"/>
      <c r="X316" s="6"/>
      <c r="Y316" s="6">
        <v>-3.8103524985183698E-2</v>
      </c>
      <c r="Z316" s="3"/>
      <c r="AE316" s="31"/>
      <c r="AF316" s="28"/>
      <c r="AG316" s="28"/>
      <c r="AH316" s="28"/>
      <c r="AI316" s="29"/>
      <c r="AJ316" s="36"/>
      <c r="AK316" s="36"/>
      <c r="AL316" s="36"/>
      <c r="AM316" s="29"/>
      <c r="AN316" s="29"/>
      <c r="AO316" s="29"/>
      <c r="AP316" s="28"/>
      <c r="AQ316" s="28"/>
      <c r="AR316" s="28"/>
      <c r="AS316" s="28"/>
      <c r="AT316" s="28"/>
      <c r="AU316" s="28"/>
      <c r="AV316" s="28"/>
      <c r="AW316" s="28"/>
      <c r="AX316" s="28"/>
      <c r="AY316" s="28"/>
      <c r="AZ316" s="28"/>
      <c r="BA316" s="28"/>
      <c r="BB316" s="28"/>
      <c r="BC316" s="28"/>
      <c r="BD316" s="28"/>
      <c r="BE316" s="28"/>
      <c r="BF316" s="28"/>
      <c r="BG316" s="28"/>
    </row>
    <row r="317" spans="1:59" s="24" customFormat="1" ht="13.8" x14ac:dyDescent="0.25">
      <c r="A317" s="33">
        <v>36800</v>
      </c>
      <c r="B317" s="24">
        <f t="shared" si="9"/>
        <v>302</v>
      </c>
      <c r="C317" s="34">
        <v>0</v>
      </c>
      <c r="D317" s="34">
        <v>6.5</v>
      </c>
      <c r="E317" s="25">
        <f t="shared" si="8"/>
        <v>6.5</v>
      </c>
      <c r="F317" s="34">
        <v>2.6</v>
      </c>
      <c r="G317" s="37">
        <v>1.8</v>
      </c>
      <c r="H317" s="37">
        <v>2</v>
      </c>
      <c r="I317" s="37">
        <v>2.2999999999999998</v>
      </c>
      <c r="J317" s="26">
        <v>1.1000000000000001</v>
      </c>
      <c r="K317" s="26">
        <v>0.19999999999999996</v>
      </c>
      <c r="L317" s="26">
        <v>-0.20000000000000018</v>
      </c>
      <c r="M317" s="26">
        <v>0.59999999999999987</v>
      </c>
      <c r="N317" s="34">
        <v>5.2</v>
      </c>
      <c r="O317" s="37">
        <v>3</v>
      </c>
      <c r="P317" s="37">
        <v>3.7</v>
      </c>
      <c r="Q317" s="37">
        <v>3.8</v>
      </c>
      <c r="R317" s="26">
        <v>2</v>
      </c>
      <c r="S317" s="26">
        <v>-0.79999999999999982</v>
      </c>
      <c r="T317" s="26">
        <v>-0.19999999999999973</v>
      </c>
      <c r="U317" s="26">
        <v>-0.20000000000000018</v>
      </c>
      <c r="V317" s="35">
        <v>4.0999999999999996</v>
      </c>
      <c r="W317" s="35"/>
      <c r="X317" s="6"/>
      <c r="Y317" s="6">
        <v>-5.3461990679639498E-2</v>
      </c>
      <c r="Z317" s="3"/>
      <c r="AE317" s="31"/>
      <c r="AF317" s="28"/>
      <c r="AG317" s="28"/>
      <c r="AH317" s="28"/>
      <c r="AI317" s="29"/>
      <c r="AJ317" s="36"/>
      <c r="AK317" s="36"/>
      <c r="AL317" s="36"/>
      <c r="AM317" s="29"/>
      <c r="AN317" s="29"/>
      <c r="AO317" s="29"/>
      <c r="AP317" s="28"/>
      <c r="AQ317" s="28"/>
      <c r="AR317" s="28"/>
      <c r="AS317" s="28"/>
      <c r="AT317" s="28"/>
      <c r="AU317" s="28"/>
      <c r="AV317" s="28"/>
      <c r="AW317" s="28"/>
      <c r="AX317" s="28"/>
      <c r="AY317" s="28"/>
      <c r="AZ317" s="28"/>
      <c r="BA317" s="28"/>
      <c r="BB317" s="28"/>
      <c r="BC317" s="28"/>
      <c r="BD317" s="28"/>
      <c r="BE317" s="28"/>
      <c r="BF317" s="28"/>
      <c r="BG317" s="28"/>
    </row>
    <row r="318" spans="1:59" s="24" customFormat="1" ht="13.8" x14ac:dyDescent="0.25">
      <c r="A318" s="33">
        <v>36831</v>
      </c>
      <c r="B318" s="24">
        <f t="shared" si="9"/>
        <v>303</v>
      </c>
      <c r="C318" s="34">
        <v>0</v>
      </c>
      <c r="D318" s="34">
        <v>6.5</v>
      </c>
      <c r="E318" s="25">
        <f t="shared" si="8"/>
        <v>6.5</v>
      </c>
      <c r="F318" s="34">
        <v>2</v>
      </c>
      <c r="G318" s="37">
        <v>2.2000000000000002</v>
      </c>
      <c r="H318" s="37">
        <v>2.4</v>
      </c>
      <c r="I318" s="37">
        <v>1.7</v>
      </c>
      <c r="J318" s="26">
        <v>-0.60000000000000009</v>
      </c>
      <c r="K318" s="26">
        <v>0.40000000000000013</v>
      </c>
      <c r="L318" s="26">
        <v>0.39999999999999991</v>
      </c>
      <c r="M318" s="26">
        <v>-0.59999999999999987</v>
      </c>
      <c r="N318" s="34">
        <v>2.6</v>
      </c>
      <c r="O318" s="37">
        <v>3.5</v>
      </c>
      <c r="P318" s="37">
        <v>3.6</v>
      </c>
      <c r="Q318" s="37">
        <v>3.6</v>
      </c>
      <c r="R318" s="26">
        <v>-2.6</v>
      </c>
      <c r="S318" s="26">
        <v>0.5</v>
      </c>
      <c r="T318" s="26">
        <v>-0.10000000000000009</v>
      </c>
      <c r="U318" s="26">
        <v>-0.19999999999999973</v>
      </c>
      <c r="V318" s="35">
        <v>4</v>
      </c>
      <c r="W318" s="35"/>
      <c r="X318" s="6"/>
      <c r="Y318" s="6">
        <v>-5.8909187870209703E-3</v>
      </c>
      <c r="Z318" s="3"/>
      <c r="AE318" s="31"/>
      <c r="AF318" s="28"/>
      <c r="AG318" s="28"/>
      <c r="AH318" s="28"/>
      <c r="AI318" s="29"/>
      <c r="AJ318" s="36"/>
      <c r="AK318" s="36"/>
      <c r="AL318" s="36"/>
      <c r="AM318" s="29"/>
      <c r="AN318" s="29"/>
      <c r="AO318" s="29"/>
      <c r="AP318" s="28"/>
      <c r="AQ318" s="28"/>
      <c r="AR318" s="28"/>
      <c r="AS318" s="28"/>
      <c r="AT318" s="28"/>
      <c r="AU318" s="28"/>
      <c r="AV318" s="28"/>
      <c r="AW318" s="28"/>
      <c r="AX318" s="28"/>
      <c r="AY318" s="28"/>
      <c r="AZ318" s="28"/>
      <c r="BA318" s="28"/>
      <c r="BB318" s="28"/>
      <c r="BC318" s="28"/>
      <c r="BD318" s="28"/>
      <c r="BE318" s="28"/>
      <c r="BF318" s="28"/>
      <c r="BG318" s="28"/>
    </row>
    <row r="319" spans="1:59" s="24" customFormat="1" ht="13.8" x14ac:dyDescent="0.25">
      <c r="A319" s="33">
        <v>36861</v>
      </c>
      <c r="B319" s="24">
        <f t="shared" si="9"/>
        <v>304</v>
      </c>
      <c r="C319" s="34">
        <v>0</v>
      </c>
      <c r="D319" s="34">
        <v>6.5</v>
      </c>
      <c r="E319" s="25">
        <f t="shared" si="8"/>
        <v>6.5</v>
      </c>
      <c r="F319" s="34">
        <v>1.9</v>
      </c>
      <c r="G319" s="37">
        <v>2.2999999999999998</v>
      </c>
      <c r="H319" s="37">
        <v>2.7</v>
      </c>
      <c r="I319" s="37">
        <v>1.8</v>
      </c>
      <c r="J319" s="26">
        <v>-0.10000000000000009</v>
      </c>
      <c r="K319" s="26">
        <v>9.9999999999999645E-2</v>
      </c>
      <c r="L319" s="26">
        <v>0.30000000000000027</v>
      </c>
      <c r="M319" s="26">
        <v>0.10000000000000009</v>
      </c>
      <c r="N319" s="34">
        <v>2.2999999999999998</v>
      </c>
      <c r="O319" s="37">
        <v>2.4</v>
      </c>
      <c r="P319" s="37">
        <v>2.2000000000000002</v>
      </c>
      <c r="Q319" s="37">
        <v>3.1</v>
      </c>
      <c r="R319" s="26">
        <v>-0.30000000000000027</v>
      </c>
      <c r="S319" s="26">
        <v>-1.1000000000000001</v>
      </c>
      <c r="T319" s="26">
        <v>-1.4</v>
      </c>
      <c r="U319" s="26">
        <v>-0.5</v>
      </c>
      <c r="V319" s="35">
        <v>4</v>
      </c>
      <c r="W319" s="35"/>
      <c r="X319" s="6"/>
      <c r="Y319" s="6">
        <v>0.23255705617075101</v>
      </c>
      <c r="Z319" s="3"/>
      <c r="AE319" s="31"/>
      <c r="AF319" s="28"/>
      <c r="AG319" s="28"/>
      <c r="AH319" s="28"/>
      <c r="AI319" s="29"/>
      <c r="AJ319" s="38"/>
      <c r="AK319" s="38"/>
      <c r="AL319" s="38"/>
      <c r="AM319" s="29"/>
      <c r="AN319" s="29"/>
      <c r="AO319" s="29"/>
      <c r="AP319" s="28"/>
      <c r="AQ319" s="28"/>
      <c r="AR319" s="28"/>
      <c r="AS319" s="28"/>
      <c r="AT319" s="28"/>
      <c r="AU319" s="28"/>
      <c r="AV319" s="28"/>
      <c r="AW319" s="28"/>
      <c r="AX319" s="28"/>
      <c r="AY319" s="28"/>
      <c r="AZ319" s="28"/>
      <c r="BA319" s="28"/>
      <c r="BB319" s="28"/>
      <c r="BC319" s="28"/>
      <c r="BD319" s="28"/>
      <c r="BE319" s="28"/>
      <c r="BF319" s="28"/>
      <c r="BG319" s="28"/>
    </row>
    <row r="320" spans="1:59" s="24" customFormat="1" ht="13.8" x14ac:dyDescent="0.25">
      <c r="A320" s="33">
        <v>36892</v>
      </c>
      <c r="B320" s="24">
        <f t="shared" si="9"/>
        <v>305</v>
      </c>
      <c r="C320" s="34">
        <v>-0.5</v>
      </c>
      <c r="D320" s="34">
        <v>6</v>
      </c>
      <c r="E320" s="25">
        <f t="shared" si="8"/>
        <v>5.5</v>
      </c>
      <c r="F320" s="34">
        <v>2</v>
      </c>
      <c r="G320" s="34">
        <v>3</v>
      </c>
      <c r="H320" s="34">
        <v>1.8</v>
      </c>
      <c r="I320" s="34">
        <v>1.6</v>
      </c>
      <c r="J320" s="26">
        <v>-0.29999999999999982</v>
      </c>
      <c r="K320" s="26">
        <v>0.29999999999999982</v>
      </c>
      <c r="L320" s="26">
        <v>0</v>
      </c>
      <c r="M320" s="26">
        <v>0</v>
      </c>
      <c r="N320" s="34">
        <v>2</v>
      </c>
      <c r="O320" s="34">
        <v>-0.5</v>
      </c>
      <c r="P320" s="34">
        <v>1.3</v>
      </c>
      <c r="Q320" s="34">
        <v>2.6</v>
      </c>
      <c r="R320" s="26">
        <v>-0.39999999999999991</v>
      </c>
      <c r="S320" s="26">
        <v>-2.7</v>
      </c>
      <c r="T320" s="26">
        <v>-1.8</v>
      </c>
      <c r="U320" s="26">
        <v>-0.69999999999999973</v>
      </c>
      <c r="V320" s="34">
        <v>4.4000000000000004</v>
      </c>
      <c r="W320" s="34"/>
      <c r="X320" s="6"/>
      <c r="Y320" s="6">
        <v>7.5257208420297206E-2</v>
      </c>
      <c r="Z320" s="3"/>
      <c r="AE320" s="31"/>
      <c r="AF320" s="28"/>
      <c r="AG320" s="28"/>
      <c r="AH320" s="28"/>
      <c r="AI320" s="29"/>
      <c r="AJ320" s="38"/>
      <c r="AK320" s="38"/>
      <c r="AL320" s="38"/>
      <c r="AM320" s="29"/>
      <c r="AN320" s="29"/>
      <c r="AO320" s="29"/>
      <c r="AP320" s="28"/>
      <c r="AQ320" s="28"/>
      <c r="AR320" s="28"/>
      <c r="AS320" s="28"/>
      <c r="AT320" s="28"/>
      <c r="AU320" s="28"/>
      <c r="AV320" s="28"/>
      <c r="AW320" s="28"/>
      <c r="AX320" s="28"/>
      <c r="AY320" s="28"/>
      <c r="AZ320" s="28"/>
      <c r="BA320" s="28"/>
      <c r="BB320" s="28"/>
      <c r="BC320" s="28"/>
      <c r="BD320" s="28"/>
      <c r="BE320" s="28"/>
      <c r="BF320" s="28"/>
      <c r="BG320" s="28"/>
    </row>
    <row r="321" spans="1:59" s="24" customFormat="1" ht="13.8" x14ac:dyDescent="0.25">
      <c r="A321" s="33">
        <v>36951</v>
      </c>
      <c r="B321" s="24">
        <f t="shared" si="9"/>
        <v>306</v>
      </c>
      <c r="C321" s="34">
        <v>-0.5</v>
      </c>
      <c r="D321" s="34">
        <v>5.5</v>
      </c>
      <c r="E321" s="25">
        <f t="shared" si="8"/>
        <v>5</v>
      </c>
      <c r="F321" s="34">
        <v>1.9</v>
      </c>
      <c r="G321" s="34">
        <v>3.4</v>
      </c>
      <c r="H321" s="34">
        <v>1.3</v>
      </c>
      <c r="I321" s="34">
        <v>1.6</v>
      </c>
      <c r="J321" s="26">
        <v>-0.10000000000000009</v>
      </c>
      <c r="K321" s="26">
        <v>0.39999999999999991</v>
      </c>
      <c r="L321" s="26">
        <v>-0.5</v>
      </c>
      <c r="M321" s="26">
        <v>0</v>
      </c>
      <c r="N321" s="34">
        <v>1</v>
      </c>
      <c r="O321" s="34">
        <v>0.8</v>
      </c>
      <c r="P321" s="34">
        <v>1.3</v>
      </c>
      <c r="Q321" s="34">
        <v>2.4</v>
      </c>
      <c r="R321" s="26">
        <v>-1</v>
      </c>
      <c r="S321" s="26">
        <v>1.3</v>
      </c>
      <c r="T321" s="26">
        <v>0</v>
      </c>
      <c r="U321" s="26">
        <v>-0.20000000000000018</v>
      </c>
      <c r="V321" s="34">
        <v>4.3</v>
      </c>
      <c r="W321" s="34"/>
      <c r="X321" s="6"/>
      <c r="Y321" s="6">
        <v>-0.45953638307252398</v>
      </c>
      <c r="Z321" s="3"/>
      <c r="AE321" s="31"/>
      <c r="AF321" s="28"/>
      <c r="AG321" s="28"/>
      <c r="AH321" s="28"/>
      <c r="AI321" s="29"/>
      <c r="AJ321" s="38"/>
      <c r="AK321" s="38"/>
      <c r="AL321" s="38"/>
      <c r="AM321" s="29"/>
      <c r="AN321" s="29"/>
      <c r="AO321" s="29"/>
      <c r="AP321" s="28"/>
      <c r="AQ321" s="28"/>
      <c r="AR321" s="28"/>
      <c r="AS321" s="28"/>
      <c r="AT321" s="28"/>
      <c r="AU321" s="28"/>
      <c r="AV321" s="28"/>
      <c r="AW321" s="28"/>
      <c r="AX321" s="28"/>
      <c r="AY321" s="28"/>
      <c r="AZ321" s="28"/>
      <c r="BA321" s="28"/>
      <c r="BB321" s="28"/>
      <c r="BC321" s="28"/>
      <c r="BD321" s="28"/>
      <c r="BE321" s="28"/>
      <c r="BF321" s="28"/>
      <c r="BG321" s="28"/>
    </row>
    <row r="322" spans="1:59" s="24" customFormat="1" ht="13.8" x14ac:dyDescent="0.25">
      <c r="A322" s="33">
        <v>37012</v>
      </c>
      <c r="B322" s="24">
        <f t="shared" si="9"/>
        <v>307</v>
      </c>
      <c r="C322" s="34">
        <v>-0.5</v>
      </c>
      <c r="D322" s="34">
        <v>4.5</v>
      </c>
      <c r="E322" s="25">
        <f t="shared" si="8"/>
        <v>4</v>
      </c>
      <c r="F322" s="34">
        <v>3.2</v>
      </c>
      <c r="G322" s="34">
        <v>3.1</v>
      </c>
      <c r="H322" s="34">
        <v>1.3</v>
      </c>
      <c r="I322" s="34">
        <v>1.3</v>
      </c>
      <c r="J322" s="26">
        <v>-0.19999999999999973</v>
      </c>
      <c r="K322" s="26">
        <v>1.8</v>
      </c>
      <c r="L322" s="26">
        <v>-0.30000000000000004</v>
      </c>
      <c r="M322" s="26">
        <v>-0.39999999999999991</v>
      </c>
      <c r="N322" s="34">
        <v>2</v>
      </c>
      <c r="O322" s="34">
        <v>0.7</v>
      </c>
      <c r="P322" s="34">
        <v>1.5</v>
      </c>
      <c r="Q322" s="34">
        <v>3.4</v>
      </c>
      <c r="R322" s="26">
        <v>1.2</v>
      </c>
      <c r="S322" s="26">
        <v>-0.60000000000000009</v>
      </c>
      <c r="T322" s="26">
        <v>-0.89999999999999991</v>
      </c>
      <c r="U322" s="26">
        <v>0.10000000000000009</v>
      </c>
      <c r="V322" s="34">
        <v>4.5999999999999996</v>
      </c>
      <c r="W322" s="34"/>
      <c r="X322" s="6"/>
      <c r="Y322" s="6">
        <v>-0.39539291761609202</v>
      </c>
      <c r="Z322" s="3"/>
      <c r="AE322" s="31"/>
      <c r="AF322" s="28"/>
      <c r="AG322" s="28"/>
      <c r="AH322" s="28"/>
      <c r="AI322" s="29"/>
      <c r="AJ322" s="38"/>
      <c r="AK322" s="38"/>
      <c r="AL322" s="38"/>
      <c r="AM322" s="29"/>
      <c r="AN322" s="29"/>
      <c r="AO322" s="29"/>
      <c r="AP322" s="28"/>
      <c r="AQ322" s="28"/>
      <c r="AR322" s="28"/>
      <c r="AS322" s="28"/>
      <c r="AT322" s="28"/>
      <c r="AU322" s="28"/>
      <c r="AV322" s="28"/>
      <c r="AW322" s="28"/>
      <c r="AX322" s="28"/>
      <c r="AY322" s="28"/>
      <c r="AZ322" s="28"/>
      <c r="BA322" s="28"/>
      <c r="BB322" s="28"/>
      <c r="BC322" s="28"/>
      <c r="BD322" s="28"/>
      <c r="BE322" s="28"/>
      <c r="BF322" s="28"/>
      <c r="BG322" s="28"/>
    </row>
    <row r="323" spans="1:59" s="24" customFormat="1" ht="13.8" x14ac:dyDescent="0.25">
      <c r="A323" s="33">
        <v>37043</v>
      </c>
      <c r="B323" s="24">
        <f t="shared" si="9"/>
        <v>308</v>
      </c>
      <c r="C323" s="34">
        <v>-0.25</v>
      </c>
      <c r="D323" s="34">
        <v>4</v>
      </c>
      <c r="E323" s="25">
        <f t="shared" si="8"/>
        <v>3.75</v>
      </c>
      <c r="F323" s="34">
        <v>3.2</v>
      </c>
      <c r="G323" s="34">
        <v>2.9</v>
      </c>
      <c r="H323" s="34">
        <v>1.3</v>
      </c>
      <c r="I323" s="34">
        <v>1.3</v>
      </c>
      <c r="J323" s="26">
        <v>0</v>
      </c>
      <c r="K323" s="26">
        <v>-0.20000000000000018</v>
      </c>
      <c r="L323" s="26">
        <v>0</v>
      </c>
      <c r="M323" s="26">
        <v>0</v>
      </c>
      <c r="N323" s="34">
        <v>1.2</v>
      </c>
      <c r="O323" s="34">
        <v>0.6</v>
      </c>
      <c r="P323" s="34">
        <v>1.3</v>
      </c>
      <c r="Q323" s="34">
        <v>2.9</v>
      </c>
      <c r="R323" s="26">
        <v>-0.8</v>
      </c>
      <c r="S323" s="26">
        <v>-9.9999999999999978E-2</v>
      </c>
      <c r="T323" s="26">
        <v>-0.19999999999999996</v>
      </c>
      <c r="U323" s="26">
        <v>-0.5</v>
      </c>
      <c r="V323" s="34">
        <v>4.5</v>
      </c>
      <c r="W323" s="34"/>
      <c r="X323" s="6"/>
      <c r="Y323" s="6">
        <v>-0.117713026232572</v>
      </c>
      <c r="Z323" s="3"/>
      <c r="AE323" s="31"/>
      <c r="AF323" s="28"/>
      <c r="AG323" s="28"/>
      <c r="AH323" s="28"/>
      <c r="AI323" s="29"/>
      <c r="AJ323" s="38"/>
      <c r="AK323" s="38"/>
      <c r="AL323" s="38"/>
      <c r="AM323" s="29"/>
      <c r="AN323" s="29"/>
      <c r="AO323" s="29"/>
      <c r="AP323" s="28"/>
      <c r="AQ323" s="28"/>
      <c r="AR323" s="28"/>
      <c r="AS323" s="28"/>
      <c r="AT323" s="28"/>
      <c r="AU323" s="28"/>
      <c r="AV323" s="28"/>
      <c r="AW323" s="28"/>
      <c r="AX323" s="28"/>
      <c r="AY323" s="28"/>
      <c r="AZ323" s="28"/>
      <c r="BA323" s="28"/>
      <c r="BB323" s="28"/>
      <c r="BC323" s="28"/>
      <c r="BD323" s="28"/>
      <c r="BE323" s="28"/>
      <c r="BF323" s="28"/>
      <c r="BG323" s="28"/>
    </row>
    <row r="324" spans="1:59" s="24" customFormat="1" ht="13.8" x14ac:dyDescent="0.25">
      <c r="A324" s="33">
        <v>37104</v>
      </c>
      <c r="B324" s="24">
        <f t="shared" si="9"/>
        <v>309</v>
      </c>
      <c r="C324" s="34">
        <v>-0.25</v>
      </c>
      <c r="D324" s="34">
        <v>3.75</v>
      </c>
      <c r="E324" s="25">
        <f t="shared" si="8"/>
        <v>3.5</v>
      </c>
      <c r="F324" s="34">
        <v>2.2000000000000002</v>
      </c>
      <c r="G324" s="34">
        <v>1.5</v>
      </c>
      <c r="H324" s="34">
        <v>1.8</v>
      </c>
      <c r="I324" s="34">
        <v>2.2000000000000002</v>
      </c>
      <c r="J324" s="26">
        <v>-0.69999999999999973</v>
      </c>
      <c r="K324" s="26">
        <v>0.19999999999999996</v>
      </c>
      <c r="L324" s="26">
        <v>0.5</v>
      </c>
      <c r="M324" s="26">
        <v>0.30000000000000027</v>
      </c>
      <c r="N324" s="34">
        <v>0.2</v>
      </c>
      <c r="O324" s="34">
        <v>1</v>
      </c>
      <c r="P324" s="34">
        <v>1.5</v>
      </c>
      <c r="Q324" s="34">
        <v>2.4</v>
      </c>
      <c r="R324" s="26">
        <v>-0.39999999999999997</v>
      </c>
      <c r="S324" s="26">
        <v>-0.30000000000000004</v>
      </c>
      <c r="T324" s="26">
        <v>-1.4</v>
      </c>
      <c r="U324" s="26">
        <v>-0.80000000000000027</v>
      </c>
      <c r="V324" s="34">
        <v>4.7</v>
      </c>
      <c r="W324" s="34"/>
      <c r="X324" s="6"/>
      <c r="Y324" s="6">
        <v>-0.105754881842162</v>
      </c>
      <c r="Z324" s="3"/>
      <c r="AE324" s="31"/>
      <c r="AF324" s="28"/>
      <c r="AG324" s="28"/>
      <c r="AH324" s="28"/>
      <c r="AI324" s="29"/>
      <c r="AJ324" s="38"/>
      <c r="AK324" s="38"/>
      <c r="AL324" s="38"/>
      <c r="AM324" s="29"/>
      <c r="AN324" s="29"/>
      <c r="AO324" s="29"/>
      <c r="AP324" s="28"/>
      <c r="AQ324" s="28"/>
      <c r="AR324" s="28"/>
      <c r="AS324" s="28"/>
      <c r="AT324" s="28"/>
      <c r="AU324" s="28"/>
      <c r="AV324" s="28"/>
      <c r="AW324" s="28"/>
      <c r="AX324" s="28"/>
      <c r="AY324" s="28"/>
      <c r="AZ324" s="28"/>
      <c r="BA324" s="28"/>
      <c r="BB324" s="28"/>
      <c r="BC324" s="28"/>
      <c r="BD324" s="28"/>
      <c r="BE324" s="28"/>
      <c r="BF324" s="28"/>
      <c r="BG324" s="28"/>
    </row>
    <row r="325" spans="1:59" s="24" customFormat="1" ht="13.8" x14ac:dyDescent="0.25">
      <c r="A325" s="33">
        <v>37165</v>
      </c>
      <c r="B325" s="24">
        <f t="shared" si="9"/>
        <v>310</v>
      </c>
      <c r="C325" s="34">
        <v>-0.5</v>
      </c>
      <c r="D325" s="34">
        <v>3</v>
      </c>
      <c r="E325" s="25">
        <f t="shared" si="8"/>
        <v>2.5</v>
      </c>
      <c r="F325" s="34">
        <v>3.7</v>
      </c>
      <c r="G325" s="34">
        <v>0.1</v>
      </c>
      <c r="H325" s="34">
        <v>1.8</v>
      </c>
      <c r="I325" s="34">
        <v>1.5</v>
      </c>
      <c r="J325" s="26">
        <v>2.2000000000000002</v>
      </c>
      <c r="K325" s="26">
        <v>-1.7</v>
      </c>
      <c r="L325" s="26">
        <v>-0.40000000000000013</v>
      </c>
      <c r="M325" s="26">
        <v>-0.19999999999999996</v>
      </c>
      <c r="N325" s="34">
        <v>-0.6</v>
      </c>
      <c r="O325" s="34">
        <v>-0.7</v>
      </c>
      <c r="P325" s="34">
        <v>-0.1</v>
      </c>
      <c r="Q325" s="34">
        <v>1.4</v>
      </c>
      <c r="R325" s="26">
        <v>-1.6</v>
      </c>
      <c r="S325" s="26">
        <v>-2.2000000000000002</v>
      </c>
      <c r="T325" s="26">
        <v>-2.5</v>
      </c>
      <c r="U325" s="26">
        <v>-1</v>
      </c>
      <c r="V325" s="34">
        <v>4.8</v>
      </c>
      <c r="W325" s="34"/>
      <c r="X325" s="6"/>
      <c r="Y325" s="6">
        <v>-0.14656385552666301</v>
      </c>
      <c r="Z325" s="3"/>
      <c r="AE325" s="31"/>
      <c r="AF325" s="28"/>
      <c r="AG325" s="28"/>
      <c r="AH325" s="28"/>
      <c r="AI325" s="29"/>
      <c r="AJ325" s="38"/>
      <c r="AK325" s="38"/>
      <c r="AL325" s="38"/>
      <c r="AM325" s="29"/>
      <c r="AN325" s="29"/>
      <c r="AO325" s="29"/>
      <c r="AP325" s="28"/>
      <c r="AQ325" s="28"/>
      <c r="AR325" s="28"/>
      <c r="AS325" s="28"/>
      <c r="AT325" s="28"/>
      <c r="AU325" s="28"/>
      <c r="AV325" s="28"/>
      <c r="AW325" s="28"/>
      <c r="AX325" s="28"/>
      <c r="AY325" s="28"/>
      <c r="AZ325" s="28"/>
      <c r="BA325" s="28"/>
      <c r="BB325" s="28"/>
      <c r="BC325" s="28"/>
      <c r="BD325" s="28"/>
      <c r="BE325" s="28"/>
      <c r="BF325" s="28"/>
      <c r="BG325" s="28"/>
    </row>
    <row r="326" spans="1:59" s="24" customFormat="1" ht="13.8" x14ac:dyDescent="0.25">
      <c r="A326" s="33">
        <v>37196</v>
      </c>
      <c r="B326" s="24">
        <f t="shared" si="9"/>
        <v>311</v>
      </c>
      <c r="C326" s="34">
        <v>-0.5</v>
      </c>
      <c r="D326" s="34">
        <v>2.5</v>
      </c>
      <c r="E326" s="25">
        <f t="shared" si="8"/>
        <v>2</v>
      </c>
      <c r="F326" s="34">
        <v>2.1</v>
      </c>
      <c r="G326" s="34">
        <v>0.4</v>
      </c>
      <c r="H326" s="34">
        <v>2</v>
      </c>
      <c r="I326" s="34">
        <v>1.7</v>
      </c>
      <c r="J326" s="26">
        <v>-1.6</v>
      </c>
      <c r="K326" s="26">
        <v>0.30000000000000004</v>
      </c>
      <c r="L326" s="26">
        <v>0.19999999999999996</v>
      </c>
      <c r="M326" s="26">
        <v>0.19999999999999996</v>
      </c>
      <c r="N326" s="34">
        <v>-0.4</v>
      </c>
      <c r="O326" s="34">
        <v>-2.4</v>
      </c>
      <c r="P326" s="34">
        <v>-0.1</v>
      </c>
      <c r="Q326" s="34">
        <v>2.8</v>
      </c>
      <c r="R326" s="26">
        <v>0.19999999999999996</v>
      </c>
      <c r="S326" s="26">
        <v>-1.7</v>
      </c>
      <c r="T326" s="26">
        <v>0</v>
      </c>
      <c r="U326" s="26">
        <v>1.4</v>
      </c>
      <c r="V326" s="34">
        <v>5.4</v>
      </c>
      <c r="W326" s="34"/>
      <c r="X326" s="6"/>
      <c r="Y326" s="6">
        <v>-0.160967856263484</v>
      </c>
      <c r="Z326" s="3"/>
      <c r="AE326" s="31"/>
      <c r="AF326" s="28"/>
      <c r="AG326" s="28"/>
      <c r="AH326" s="28"/>
      <c r="AI326" s="29"/>
      <c r="AJ326" s="38"/>
      <c r="AK326" s="38"/>
      <c r="AL326" s="38"/>
      <c r="AM326" s="29"/>
      <c r="AN326" s="29"/>
      <c r="AO326" s="29"/>
      <c r="AP326" s="28"/>
      <c r="AQ326" s="28"/>
      <c r="AR326" s="28"/>
      <c r="AS326" s="28"/>
      <c r="AT326" s="28"/>
      <c r="AU326" s="28"/>
      <c r="AV326" s="28"/>
      <c r="AW326" s="28"/>
      <c r="AX326" s="28"/>
      <c r="AY326" s="28"/>
      <c r="AZ326" s="28"/>
      <c r="BA326" s="28"/>
      <c r="BB326" s="28"/>
      <c r="BC326" s="28"/>
      <c r="BD326" s="28"/>
      <c r="BE326" s="28"/>
      <c r="BF326" s="28"/>
      <c r="BG326" s="28"/>
    </row>
    <row r="327" spans="1:59" s="24" customFormat="1" ht="13.8" x14ac:dyDescent="0.25">
      <c r="A327" s="33">
        <v>37226</v>
      </c>
      <c r="B327" s="24">
        <f t="shared" si="9"/>
        <v>312</v>
      </c>
      <c r="C327" s="34">
        <v>-0.25</v>
      </c>
      <c r="D327" s="34">
        <v>2</v>
      </c>
      <c r="E327" s="25">
        <f t="shared" si="8"/>
        <v>1.75</v>
      </c>
      <c r="F327" s="34">
        <v>2.2000000000000002</v>
      </c>
      <c r="G327" s="34">
        <v>0.3</v>
      </c>
      <c r="H327" s="34">
        <v>1.9</v>
      </c>
      <c r="I327" s="34">
        <v>1.6</v>
      </c>
      <c r="J327" s="26">
        <v>0.10000000000000009</v>
      </c>
      <c r="K327" s="26">
        <v>-0.10000000000000003</v>
      </c>
      <c r="L327" s="26">
        <v>-0.10000000000000009</v>
      </c>
      <c r="M327" s="26">
        <v>-9.9999999999999867E-2</v>
      </c>
      <c r="N327" s="34">
        <v>-1.1000000000000001</v>
      </c>
      <c r="O327" s="34">
        <v>-2.1</v>
      </c>
      <c r="P327" s="34">
        <v>-0.1</v>
      </c>
      <c r="Q327" s="34">
        <v>3.3</v>
      </c>
      <c r="R327" s="26">
        <v>-0.70000000000000007</v>
      </c>
      <c r="S327" s="26">
        <v>0.29999999999999982</v>
      </c>
      <c r="T327" s="26">
        <v>0</v>
      </c>
      <c r="U327" s="26">
        <v>0.5</v>
      </c>
      <c r="V327" s="34">
        <v>5.5</v>
      </c>
      <c r="W327" s="34"/>
      <c r="X327" s="6"/>
      <c r="Y327" s="6">
        <v>-0.21192841139928401</v>
      </c>
      <c r="Z327" s="3"/>
      <c r="AE327" s="31"/>
      <c r="AF327" s="28"/>
      <c r="AG327" s="28"/>
      <c r="AH327" s="28"/>
      <c r="AI327" s="29"/>
      <c r="AJ327" s="38"/>
      <c r="AK327" s="38"/>
      <c r="AL327" s="38"/>
      <c r="AM327" s="29"/>
      <c r="AN327" s="29"/>
      <c r="AO327" s="29"/>
      <c r="AP327" s="28"/>
      <c r="AQ327" s="28"/>
      <c r="AR327" s="28"/>
      <c r="AS327" s="28"/>
      <c r="AT327" s="28"/>
      <c r="AU327" s="28"/>
      <c r="AV327" s="28"/>
      <c r="AW327" s="28"/>
      <c r="AX327" s="28"/>
      <c r="AY327" s="28"/>
      <c r="AZ327" s="28"/>
      <c r="BA327" s="28"/>
      <c r="BB327" s="28"/>
      <c r="BC327" s="28"/>
      <c r="BD327" s="28"/>
      <c r="BE327" s="28"/>
      <c r="BF327" s="28"/>
      <c r="BG327" s="28"/>
    </row>
    <row r="328" spans="1:59" s="24" customFormat="1" ht="13.8" x14ac:dyDescent="0.25">
      <c r="A328" s="33">
        <v>37257</v>
      </c>
      <c r="B328" s="24">
        <f t="shared" si="9"/>
        <v>313</v>
      </c>
      <c r="C328" s="34">
        <v>0</v>
      </c>
      <c r="D328" s="34">
        <v>1.75</v>
      </c>
      <c r="E328" s="25">
        <f t="shared" si="8"/>
        <v>1.75</v>
      </c>
      <c r="F328" s="34">
        <v>0.2</v>
      </c>
      <c r="G328" s="34">
        <v>1.7</v>
      </c>
      <c r="H328" s="34">
        <v>1.6</v>
      </c>
      <c r="I328" s="34">
        <v>1.5</v>
      </c>
      <c r="J328" s="26">
        <v>-9.9999999999999978E-2</v>
      </c>
      <c r="K328" s="26">
        <v>-0.19999999999999996</v>
      </c>
      <c r="L328" s="26">
        <v>0</v>
      </c>
      <c r="M328" s="26">
        <v>0</v>
      </c>
      <c r="N328" s="34">
        <v>-0.3</v>
      </c>
      <c r="O328" s="34">
        <v>1.5</v>
      </c>
      <c r="P328" s="34">
        <v>2.5</v>
      </c>
      <c r="Q328" s="34">
        <v>3.5</v>
      </c>
      <c r="R328" s="26">
        <v>1.8</v>
      </c>
      <c r="S328" s="26">
        <v>1.6</v>
      </c>
      <c r="T328" s="26">
        <v>-0.79999999999999982</v>
      </c>
      <c r="U328" s="26">
        <v>-1</v>
      </c>
      <c r="V328" s="34">
        <v>5.9</v>
      </c>
      <c r="W328" s="34"/>
      <c r="X328" s="6"/>
      <c r="Y328" s="6">
        <v>-0.14963158458984399</v>
      </c>
      <c r="Z328" s="3"/>
      <c r="AE328" s="31"/>
      <c r="AF328" s="28"/>
      <c r="AG328" s="28"/>
      <c r="AH328" s="28"/>
      <c r="AI328" s="29"/>
      <c r="AJ328" s="38"/>
      <c r="AK328" s="38"/>
      <c r="AL328" s="38"/>
      <c r="AM328" s="29"/>
      <c r="AN328" s="29"/>
      <c r="AO328" s="29"/>
      <c r="AP328" s="28"/>
      <c r="AQ328" s="28"/>
      <c r="AR328" s="28"/>
      <c r="AS328" s="28"/>
      <c r="AT328" s="28"/>
      <c r="AU328" s="28"/>
      <c r="AV328" s="28"/>
      <c r="AW328" s="28"/>
      <c r="AX328" s="28"/>
      <c r="AY328" s="28"/>
      <c r="AZ328" s="28"/>
      <c r="BA328" s="28"/>
      <c r="BB328" s="28"/>
      <c r="BC328" s="28"/>
      <c r="BD328" s="28"/>
      <c r="BE328" s="28"/>
      <c r="BF328" s="28"/>
      <c r="BG328" s="28"/>
    </row>
    <row r="329" spans="1:59" s="24" customFormat="1" ht="13.8" x14ac:dyDescent="0.25">
      <c r="A329" s="33">
        <v>37316</v>
      </c>
      <c r="B329" s="24">
        <f t="shared" si="9"/>
        <v>314</v>
      </c>
      <c r="C329" s="34">
        <v>0</v>
      </c>
      <c r="D329" s="34">
        <v>1.75</v>
      </c>
      <c r="E329" s="25">
        <f t="shared" si="8"/>
        <v>1.75</v>
      </c>
      <c r="F329" s="34">
        <v>-0.3</v>
      </c>
      <c r="G329" s="34">
        <v>1.5</v>
      </c>
      <c r="H329" s="34">
        <v>2.1</v>
      </c>
      <c r="I329" s="34">
        <v>1.6</v>
      </c>
      <c r="J329" s="26">
        <v>-0.5</v>
      </c>
      <c r="K329" s="26">
        <v>-0.19999999999999996</v>
      </c>
      <c r="L329" s="26">
        <v>0.5</v>
      </c>
      <c r="M329" s="26">
        <v>0.10000000000000009</v>
      </c>
      <c r="N329" s="34">
        <v>1.4</v>
      </c>
      <c r="O329" s="34">
        <v>3.8</v>
      </c>
      <c r="P329" s="34">
        <v>3.5</v>
      </c>
      <c r="Q329" s="34">
        <v>3.6</v>
      </c>
      <c r="R329" s="26">
        <v>1.7</v>
      </c>
      <c r="S329" s="26">
        <v>2.2999999999999998</v>
      </c>
      <c r="T329" s="26">
        <v>1</v>
      </c>
      <c r="U329" s="26">
        <v>0.10000000000000009</v>
      </c>
      <c r="V329" s="34">
        <v>5.6</v>
      </c>
      <c r="W329" s="34"/>
      <c r="X329" s="6"/>
      <c r="Y329" s="6">
        <v>-0.37131012174514999</v>
      </c>
      <c r="Z329" s="3"/>
      <c r="AE329" s="31"/>
      <c r="AF329" s="28"/>
      <c r="AG329" s="28"/>
      <c r="AH329" s="28"/>
      <c r="AI329" s="29"/>
      <c r="AJ329" s="38"/>
      <c r="AK329" s="38"/>
      <c r="AL329" s="38"/>
      <c r="AM329" s="29"/>
      <c r="AN329" s="29"/>
      <c r="AO329" s="29"/>
      <c r="AP329" s="28"/>
      <c r="AQ329" s="28"/>
      <c r="AR329" s="28"/>
      <c r="AS329" s="28"/>
      <c r="AT329" s="28"/>
      <c r="AU329" s="28"/>
      <c r="AV329" s="28"/>
      <c r="AW329" s="28"/>
      <c r="AX329" s="28"/>
      <c r="AY329" s="28"/>
      <c r="AZ329" s="28"/>
      <c r="BA329" s="28"/>
      <c r="BB329" s="28"/>
      <c r="BC329" s="28"/>
      <c r="BD329" s="28"/>
      <c r="BE329" s="28"/>
      <c r="BF329" s="28"/>
      <c r="BG329" s="28"/>
    </row>
    <row r="330" spans="1:59" s="24" customFormat="1" ht="13.8" x14ac:dyDescent="0.25">
      <c r="A330" s="33">
        <v>37377</v>
      </c>
      <c r="B330" s="24">
        <f t="shared" si="9"/>
        <v>315</v>
      </c>
      <c r="C330" s="34">
        <v>0</v>
      </c>
      <c r="D330" s="34">
        <v>1.75</v>
      </c>
      <c r="E330" s="25">
        <f t="shared" si="8"/>
        <v>1.75</v>
      </c>
      <c r="F330" s="34">
        <v>0.8</v>
      </c>
      <c r="G330" s="34">
        <v>2.1</v>
      </c>
      <c r="H330" s="34">
        <v>1.3</v>
      </c>
      <c r="I330" s="34">
        <v>1.4</v>
      </c>
      <c r="J330" s="26">
        <v>-0.7</v>
      </c>
      <c r="K330" s="26">
        <v>0</v>
      </c>
      <c r="L330" s="26">
        <v>-0.30000000000000004</v>
      </c>
      <c r="M330" s="26">
        <v>0</v>
      </c>
      <c r="N330" s="34">
        <v>5.8</v>
      </c>
      <c r="O330" s="34">
        <v>2</v>
      </c>
      <c r="P330" s="34">
        <v>3.2</v>
      </c>
      <c r="Q330" s="34">
        <v>3.9</v>
      </c>
      <c r="R330" s="26">
        <v>2</v>
      </c>
      <c r="S330" s="26">
        <v>-1.5</v>
      </c>
      <c r="T330" s="26">
        <v>-0.39999999999999991</v>
      </c>
      <c r="U330" s="26">
        <v>0.29999999999999982</v>
      </c>
      <c r="V330" s="34">
        <v>5.9</v>
      </c>
      <c r="W330" s="34"/>
      <c r="X330" s="6"/>
      <c r="Y330" s="6">
        <v>0.19231464395269601</v>
      </c>
      <c r="Z330" s="3"/>
      <c r="AE330" s="31"/>
      <c r="AF330" s="28"/>
      <c r="AG330" s="28"/>
      <c r="AH330" s="28"/>
      <c r="AI330" s="29"/>
      <c r="AJ330" s="38"/>
      <c r="AK330" s="38"/>
      <c r="AL330" s="38"/>
      <c r="AM330" s="29"/>
      <c r="AN330" s="29"/>
      <c r="AO330" s="29"/>
      <c r="AP330" s="28"/>
      <c r="AQ330" s="28"/>
      <c r="AR330" s="28"/>
      <c r="AS330" s="28"/>
      <c r="AT330" s="28"/>
      <c r="AU330" s="28"/>
      <c r="AV330" s="28"/>
      <c r="AW330" s="28"/>
      <c r="AX330" s="28"/>
      <c r="AY330" s="28"/>
      <c r="AZ330" s="28"/>
      <c r="BA330" s="28"/>
      <c r="BB330" s="28"/>
      <c r="BC330" s="28"/>
      <c r="BD330" s="28"/>
      <c r="BE330" s="28"/>
      <c r="BF330" s="28"/>
      <c r="BG330" s="28"/>
    </row>
    <row r="331" spans="1:59" s="24" customFormat="1" ht="13.8" x14ac:dyDescent="0.25">
      <c r="A331" s="33">
        <v>37408</v>
      </c>
      <c r="B331" s="24">
        <f t="shared" si="9"/>
        <v>316</v>
      </c>
      <c r="C331" s="34">
        <v>0</v>
      </c>
      <c r="D331" s="34">
        <v>1.75</v>
      </c>
      <c r="E331" s="25">
        <f t="shared" si="8"/>
        <v>1.75</v>
      </c>
      <c r="F331" s="34">
        <v>1.1000000000000001</v>
      </c>
      <c r="G331" s="34">
        <v>1.3</v>
      </c>
      <c r="H331" s="34">
        <v>0.9</v>
      </c>
      <c r="I331" s="34">
        <v>1.4</v>
      </c>
      <c r="J331" s="26">
        <v>0.30000000000000004</v>
      </c>
      <c r="K331" s="26">
        <v>-0.8</v>
      </c>
      <c r="L331" s="26">
        <v>-0.4</v>
      </c>
      <c r="M331" s="26">
        <v>0</v>
      </c>
      <c r="N331" s="34">
        <v>5.5</v>
      </c>
      <c r="O331" s="34">
        <v>1.8</v>
      </c>
      <c r="P331" s="34">
        <v>3.3</v>
      </c>
      <c r="Q331" s="34">
        <v>3.5</v>
      </c>
      <c r="R331" s="26">
        <v>-0.29999999999999982</v>
      </c>
      <c r="S331" s="26">
        <v>-0.19999999999999996</v>
      </c>
      <c r="T331" s="26">
        <v>9.9999999999999645E-2</v>
      </c>
      <c r="U331" s="26">
        <v>-0.39999999999999991</v>
      </c>
      <c r="V331" s="34">
        <v>5.9</v>
      </c>
      <c r="W331" s="34"/>
      <c r="X331" s="6"/>
      <c r="Y331" s="6">
        <v>5.5005490691278601E-2</v>
      </c>
      <c r="Z331" s="3"/>
      <c r="AE331" s="31"/>
      <c r="AF331" s="28"/>
      <c r="AG331" s="28"/>
      <c r="AH331" s="28"/>
      <c r="AI331" s="29"/>
      <c r="AJ331" s="38"/>
      <c r="AK331" s="38"/>
      <c r="AL331" s="38"/>
      <c r="AM331" s="29"/>
      <c r="AN331" s="29"/>
      <c r="AO331" s="29"/>
      <c r="AP331" s="28"/>
      <c r="AQ331" s="28"/>
      <c r="AR331" s="28"/>
      <c r="AS331" s="28"/>
      <c r="AT331" s="28"/>
      <c r="AU331" s="28"/>
      <c r="AV331" s="28"/>
      <c r="AW331" s="28"/>
      <c r="AX331" s="28"/>
      <c r="AY331" s="28"/>
      <c r="AZ331" s="28"/>
      <c r="BA331" s="28"/>
      <c r="BB331" s="28"/>
      <c r="BC331" s="28"/>
      <c r="BD331" s="28"/>
      <c r="BE331" s="28"/>
      <c r="BF331" s="28"/>
      <c r="BG331" s="28"/>
    </row>
    <row r="332" spans="1:59" s="24" customFormat="1" ht="13.8" x14ac:dyDescent="0.25">
      <c r="A332" s="33">
        <v>37469</v>
      </c>
      <c r="B332" s="24">
        <f t="shared" si="9"/>
        <v>317</v>
      </c>
      <c r="C332" s="34">
        <v>0</v>
      </c>
      <c r="D332" s="34">
        <v>1.75</v>
      </c>
      <c r="E332" s="25">
        <f t="shared" si="8"/>
        <v>1.75</v>
      </c>
      <c r="F332" s="34">
        <v>1.2</v>
      </c>
      <c r="G332" s="34">
        <v>0.8</v>
      </c>
      <c r="H332" s="34">
        <v>1.3</v>
      </c>
      <c r="I332" s="34">
        <v>1.7</v>
      </c>
      <c r="J332" s="26">
        <v>-0.10000000000000009</v>
      </c>
      <c r="K332" s="26">
        <v>-9.9999999999999978E-2</v>
      </c>
      <c r="L332" s="26">
        <v>-9.9999999999999867E-2</v>
      </c>
      <c r="M332" s="26">
        <v>-0.10000000000000009</v>
      </c>
      <c r="N332" s="34">
        <v>1.2</v>
      </c>
      <c r="O332" s="34">
        <v>2.7</v>
      </c>
      <c r="P332" s="34">
        <v>2.2000000000000002</v>
      </c>
      <c r="Q332" s="34">
        <v>3.3</v>
      </c>
      <c r="R332" s="26">
        <v>-0.60000000000000009</v>
      </c>
      <c r="S332" s="26">
        <v>-0.59999999999999964</v>
      </c>
      <c r="T332" s="26">
        <v>-1.2999999999999998</v>
      </c>
      <c r="U332" s="26">
        <v>-0.70000000000000018</v>
      </c>
      <c r="V332" s="34">
        <v>6</v>
      </c>
      <c r="W332" s="34"/>
      <c r="X332" s="6"/>
      <c r="Y332" s="6">
        <v>0.167656338637858</v>
      </c>
      <c r="Z332" s="3"/>
      <c r="AE332" s="31"/>
      <c r="AF332" s="28"/>
      <c r="AG332" s="28"/>
      <c r="AH332" s="28"/>
      <c r="AI332" s="29"/>
      <c r="AJ332" s="38"/>
      <c r="AK332" s="38"/>
      <c r="AL332" s="38"/>
      <c r="AM332" s="29"/>
      <c r="AN332" s="29"/>
      <c r="AO332" s="29"/>
      <c r="AP332" s="28"/>
      <c r="AQ332" s="28"/>
      <c r="AR332" s="28"/>
      <c r="AS332" s="28"/>
      <c r="AT332" s="28"/>
      <c r="AU332" s="28"/>
      <c r="AV332" s="28"/>
      <c r="AW332" s="28"/>
      <c r="AX332" s="28"/>
      <c r="AY332" s="28"/>
      <c r="AZ332" s="28"/>
      <c r="BA332" s="28"/>
      <c r="BB332" s="28"/>
      <c r="BC332" s="28"/>
      <c r="BD332" s="28"/>
      <c r="BE332" s="28"/>
      <c r="BF332" s="28"/>
      <c r="BG332" s="28"/>
    </row>
    <row r="333" spans="1:59" s="24" customFormat="1" ht="13.8" x14ac:dyDescent="0.25">
      <c r="A333" s="33">
        <v>37500</v>
      </c>
      <c r="B333" s="24">
        <f t="shared" si="9"/>
        <v>318</v>
      </c>
      <c r="C333" s="34">
        <v>0</v>
      </c>
      <c r="D333" s="34">
        <v>1.75</v>
      </c>
      <c r="E333" s="25">
        <f t="shared" si="8"/>
        <v>1.75</v>
      </c>
      <c r="F333" s="34">
        <v>1.1000000000000001</v>
      </c>
      <c r="G333" s="34">
        <v>1.1000000000000001</v>
      </c>
      <c r="H333" s="34">
        <v>1.2</v>
      </c>
      <c r="I333" s="34">
        <v>1.9</v>
      </c>
      <c r="J333" s="26">
        <v>-9.9999999999999867E-2</v>
      </c>
      <c r="K333" s="26">
        <v>0.30000000000000004</v>
      </c>
      <c r="L333" s="26">
        <v>-0.10000000000000009</v>
      </c>
      <c r="M333" s="26">
        <v>0.19999999999999996</v>
      </c>
      <c r="N333" s="34">
        <v>1.5</v>
      </c>
      <c r="O333" s="34">
        <v>3.2</v>
      </c>
      <c r="P333" s="34">
        <v>2</v>
      </c>
      <c r="Q333" s="34">
        <v>2.9</v>
      </c>
      <c r="R333" s="26">
        <v>0.30000000000000004</v>
      </c>
      <c r="S333" s="26">
        <v>0.5</v>
      </c>
      <c r="T333" s="26">
        <v>-0.20000000000000018</v>
      </c>
      <c r="U333" s="26">
        <v>-0.39999999999999991</v>
      </c>
      <c r="V333" s="34">
        <v>5.8</v>
      </c>
      <c r="W333" s="34"/>
      <c r="X333" s="6"/>
      <c r="Y333" s="6">
        <v>-2.6493875704896998E-2</v>
      </c>
      <c r="Z333" s="3"/>
      <c r="AE333" s="31"/>
      <c r="AF333" s="28"/>
      <c r="AG333" s="28"/>
      <c r="AH333" s="28"/>
      <c r="AI333" s="29"/>
      <c r="AJ333" s="38"/>
      <c r="AK333" s="38"/>
      <c r="AL333" s="38"/>
      <c r="AM333" s="29"/>
      <c r="AN333" s="29"/>
      <c r="AO333" s="29"/>
      <c r="AP333" s="28"/>
      <c r="AQ333" s="28"/>
      <c r="AR333" s="28"/>
      <c r="AS333" s="28"/>
      <c r="AT333" s="28"/>
      <c r="AU333" s="28"/>
      <c r="AV333" s="28"/>
      <c r="AW333" s="28"/>
      <c r="AX333" s="28"/>
      <c r="AY333" s="28"/>
      <c r="AZ333" s="28"/>
      <c r="BA333" s="28"/>
      <c r="BB333" s="28"/>
      <c r="BC333" s="28"/>
      <c r="BD333" s="28"/>
      <c r="BE333" s="28"/>
      <c r="BF333" s="28"/>
      <c r="BG333" s="28"/>
    </row>
    <row r="334" spans="1:59" s="24" customFormat="1" ht="13.8" x14ac:dyDescent="0.25">
      <c r="A334" s="33">
        <v>37530</v>
      </c>
      <c r="B334" s="24">
        <f t="shared" si="9"/>
        <v>319</v>
      </c>
      <c r="C334" s="34">
        <v>-0.5</v>
      </c>
      <c r="D334" s="34">
        <v>1.75</v>
      </c>
      <c r="E334" s="25">
        <f t="shared" si="8"/>
        <v>1.25</v>
      </c>
      <c r="F334" s="34">
        <v>1</v>
      </c>
      <c r="G334" s="34">
        <v>1.8</v>
      </c>
      <c r="H334" s="34">
        <v>1.6</v>
      </c>
      <c r="I334" s="34">
        <v>1.2</v>
      </c>
      <c r="J334" s="26">
        <v>-0.10000000000000009</v>
      </c>
      <c r="K334" s="26">
        <v>0.60000000000000009</v>
      </c>
      <c r="L334" s="26">
        <v>-0.29999999999999982</v>
      </c>
      <c r="M334" s="26">
        <v>-0.30000000000000004</v>
      </c>
      <c r="N334" s="34">
        <v>3.1</v>
      </c>
      <c r="O334" s="34">
        <v>1</v>
      </c>
      <c r="P334" s="34">
        <v>2.2000000000000002</v>
      </c>
      <c r="Q334" s="34">
        <v>2.6</v>
      </c>
      <c r="R334" s="26">
        <v>-0.10000000000000009</v>
      </c>
      <c r="S334" s="26">
        <v>-1</v>
      </c>
      <c r="T334" s="26">
        <v>-0.69999999999999973</v>
      </c>
      <c r="U334" s="26">
        <v>-0.5</v>
      </c>
      <c r="V334" s="34">
        <v>5.9</v>
      </c>
      <c r="W334" s="34"/>
      <c r="X334" s="6"/>
      <c r="Y334" s="6">
        <v>-0.251912957644853</v>
      </c>
      <c r="Z334" s="3"/>
      <c r="AE334" s="31"/>
      <c r="AF334" s="28"/>
      <c r="AG334" s="28"/>
      <c r="AH334" s="28"/>
      <c r="AI334" s="29"/>
      <c r="AJ334" s="38"/>
      <c r="AK334" s="38"/>
      <c r="AL334" s="38"/>
      <c r="AM334" s="29"/>
      <c r="AN334" s="29"/>
      <c r="AO334" s="29"/>
      <c r="AP334" s="28"/>
      <c r="AQ334" s="28"/>
      <c r="AR334" s="28"/>
      <c r="AS334" s="28"/>
      <c r="AT334" s="28"/>
      <c r="AU334" s="28"/>
      <c r="AV334" s="28"/>
      <c r="AW334" s="28"/>
      <c r="AX334" s="28"/>
      <c r="AY334" s="28"/>
      <c r="AZ334" s="28"/>
      <c r="BA334" s="28"/>
      <c r="BB334" s="28"/>
      <c r="BC334" s="28"/>
      <c r="BD334" s="28"/>
      <c r="BE334" s="28"/>
      <c r="BF334" s="28"/>
      <c r="BG334" s="28"/>
    </row>
    <row r="335" spans="1:59" s="24" customFormat="1" ht="13.8" x14ac:dyDescent="0.25">
      <c r="A335" s="33">
        <v>37591</v>
      </c>
      <c r="B335" s="24">
        <f t="shared" si="9"/>
        <v>320</v>
      </c>
      <c r="C335" s="34">
        <v>0</v>
      </c>
      <c r="D335" s="34">
        <v>1.25</v>
      </c>
      <c r="E335" s="25">
        <f t="shared" si="8"/>
        <v>1.25</v>
      </c>
      <c r="F335" s="34">
        <v>1</v>
      </c>
      <c r="G335" s="34">
        <v>2.1</v>
      </c>
      <c r="H335" s="34">
        <v>1.7</v>
      </c>
      <c r="I335" s="34">
        <v>1.2</v>
      </c>
      <c r="J335" s="26">
        <v>0</v>
      </c>
      <c r="K335" s="26">
        <v>0.30000000000000004</v>
      </c>
      <c r="L335" s="26">
        <v>9.9999999999999867E-2</v>
      </c>
      <c r="M335" s="26">
        <v>0</v>
      </c>
      <c r="N335" s="34">
        <v>4</v>
      </c>
      <c r="O335" s="34">
        <v>1</v>
      </c>
      <c r="P335" s="34">
        <v>2.2999999999999998</v>
      </c>
      <c r="Q335" s="34">
        <v>2.9</v>
      </c>
      <c r="R335" s="26">
        <v>0.89999999999999991</v>
      </c>
      <c r="S335" s="26">
        <v>0</v>
      </c>
      <c r="T335" s="26">
        <v>9.9999999999999645E-2</v>
      </c>
      <c r="U335" s="26">
        <v>0.29999999999999982</v>
      </c>
      <c r="V335" s="34">
        <v>5.8</v>
      </c>
      <c r="W335" s="34"/>
      <c r="X335" s="6"/>
      <c r="Y335" s="6">
        <v>1.5527443141778599E-2</v>
      </c>
      <c r="Z335" s="3"/>
      <c r="AE335" s="31"/>
      <c r="AF335" s="28"/>
      <c r="AG335" s="28"/>
      <c r="AH335" s="28"/>
      <c r="AI335" s="29"/>
      <c r="AJ335" s="38"/>
      <c r="AK335" s="38"/>
      <c r="AL335" s="38"/>
      <c r="AM335" s="29"/>
      <c r="AN335" s="29"/>
      <c r="AO335" s="29"/>
      <c r="AP335" s="38"/>
      <c r="AQ335" s="28"/>
      <c r="AR335" s="28"/>
      <c r="AS335" s="28"/>
      <c r="AT335" s="28"/>
      <c r="AU335" s="28"/>
      <c r="AV335" s="28"/>
      <c r="AW335" s="28"/>
      <c r="AX335" s="28"/>
      <c r="AY335" s="28"/>
      <c r="AZ335" s="28"/>
      <c r="BA335" s="28"/>
      <c r="BB335" s="28"/>
      <c r="BC335" s="28"/>
      <c r="BD335" s="28"/>
      <c r="BE335" s="28"/>
      <c r="BF335" s="28"/>
      <c r="BG335" s="28"/>
    </row>
    <row r="336" spans="1:59" s="24" customFormat="1" ht="13.8" x14ac:dyDescent="0.25">
      <c r="A336" s="33">
        <v>37649</v>
      </c>
      <c r="B336" s="24">
        <f t="shared" si="9"/>
        <v>321</v>
      </c>
      <c r="C336" s="34">
        <v>0</v>
      </c>
      <c r="D336" s="34">
        <v>1.25</v>
      </c>
      <c r="E336" s="25">
        <f t="shared" si="8"/>
        <v>1.25</v>
      </c>
      <c r="F336" s="34">
        <v>1.8</v>
      </c>
      <c r="G336" s="34">
        <v>1.2</v>
      </c>
      <c r="H336" s="34">
        <v>1.2</v>
      </c>
      <c r="I336" s="34">
        <v>1.2</v>
      </c>
      <c r="J336" s="26">
        <v>-0.30000000000000004</v>
      </c>
      <c r="K336" s="26">
        <v>-0.5</v>
      </c>
      <c r="L336" s="26">
        <v>0</v>
      </c>
      <c r="M336" s="26">
        <v>-0.10000000000000009</v>
      </c>
      <c r="N336" s="34">
        <v>0.2</v>
      </c>
      <c r="O336" s="34">
        <v>2.6</v>
      </c>
      <c r="P336" s="34">
        <v>2.9</v>
      </c>
      <c r="Q336" s="34">
        <v>4.3</v>
      </c>
      <c r="R336" s="26">
        <v>-0.8</v>
      </c>
      <c r="S336" s="26">
        <v>0.30000000000000027</v>
      </c>
      <c r="T336" s="26">
        <v>0</v>
      </c>
      <c r="U336" s="26">
        <v>0.39999999999999991</v>
      </c>
      <c r="V336" s="34">
        <v>6.2</v>
      </c>
      <c r="W336" s="34"/>
      <c r="X336" s="6"/>
      <c r="Y336" s="6">
        <v>8.5891849214094207E-3</v>
      </c>
      <c r="Z336" s="3"/>
      <c r="AE336" s="31"/>
      <c r="AF336" s="28"/>
      <c r="AG336" s="28"/>
      <c r="AH336" s="28"/>
      <c r="AI336" s="29"/>
      <c r="AJ336" s="38"/>
      <c r="AK336" s="38"/>
      <c r="AL336" s="38"/>
      <c r="AM336" s="29"/>
      <c r="AN336" s="29"/>
      <c r="AO336" s="29"/>
      <c r="AP336" s="38"/>
      <c r="AQ336" s="28"/>
      <c r="AR336" s="28"/>
      <c r="AS336" s="28"/>
      <c r="AT336" s="28"/>
      <c r="AU336" s="28"/>
      <c r="AV336" s="28"/>
      <c r="AW336" s="28"/>
      <c r="AX336" s="28"/>
      <c r="AY336" s="28"/>
      <c r="AZ336" s="28"/>
      <c r="BA336" s="28"/>
      <c r="BB336" s="28"/>
      <c r="BC336" s="28"/>
      <c r="BD336" s="28"/>
      <c r="BE336" s="28"/>
      <c r="BF336" s="28"/>
      <c r="BG336" s="28"/>
    </row>
    <row r="337" spans="1:59" s="24" customFormat="1" ht="13.8" x14ac:dyDescent="0.25">
      <c r="A337" s="33">
        <v>37698</v>
      </c>
      <c r="B337" s="24">
        <f t="shared" si="9"/>
        <v>322</v>
      </c>
      <c r="C337" s="34">
        <v>0</v>
      </c>
      <c r="D337" s="34">
        <v>1.25</v>
      </c>
      <c r="E337" s="25">
        <f t="shared" ref="E337:E400" si="10">D337+C337</f>
        <v>1.25</v>
      </c>
      <c r="F337" s="34">
        <v>1.6</v>
      </c>
      <c r="G337" s="34">
        <v>2</v>
      </c>
      <c r="H337" s="34">
        <v>1.4</v>
      </c>
      <c r="I337" s="34">
        <v>1</v>
      </c>
      <c r="J337" s="26">
        <v>-0.19999999999999996</v>
      </c>
      <c r="K337" s="26">
        <v>0.8</v>
      </c>
      <c r="L337" s="26">
        <v>0.19999999999999996</v>
      </c>
      <c r="M337" s="26">
        <v>-0.19999999999999996</v>
      </c>
      <c r="N337" s="34">
        <v>1.4</v>
      </c>
      <c r="O337" s="34">
        <v>2.2999999999999998</v>
      </c>
      <c r="P337" s="34">
        <v>2.2999999999999998</v>
      </c>
      <c r="Q337" s="34">
        <v>3.8</v>
      </c>
      <c r="R337" s="26">
        <v>1.2</v>
      </c>
      <c r="S337" s="26">
        <v>-0.30000000000000027</v>
      </c>
      <c r="T337" s="26">
        <v>-0.60000000000000009</v>
      </c>
      <c r="U337" s="26">
        <v>-0.5</v>
      </c>
      <c r="V337" s="34">
        <v>5.8</v>
      </c>
      <c r="W337" s="34"/>
      <c r="X337" s="6"/>
      <c r="Y337" s="6">
        <v>5.0218676719284198E-2</v>
      </c>
      <c r="Z337" s="3"/>
      <c r="AE337" s="31"/>
      <c r="AF337" s="28"/>
      <c r="AG337" s="28"/>
      <c r="AH337" s="28"/>
      <c r="AI337" s="29"/>
      <c r="AJ337" s="38"/>
      <c r="AK337" s="38"/>
      <c r="AL337" s="38"/>
      <c r="AM337" s="29"/>
      <c r="AN337" s="29"/>
      <c r="AO337" s="29"/>
      <c r="AP337" s="38"/>
      <c r="AQ337" s="28"/>
      <c r="AR337" s="28"/>
      <c r="AS337" s="28"/>
      <c r="AT337" s="28"/>
      <c r="AU337" s="28"/>
      <c r="AV337" s="28"/>
      <c r="AW337" s="28"/>
      <c r="AX337" s="28"/>
      <c r="AY337" s="28"/>
      <c r="AZ337" s="28"/>
      <c r="BA337" s="28"/>
      <c r="BB337" s="28"/>
      <c r="BC337" s="28"/>
      <c r="BD337" s="28"/>
      <c r="BE337" s="28"/>
      <c r="BF337" s="28"/>
      <c r="BG337" s="28"/>
    </row>
    <row r="338" spans="1:59" s="24" customFormat="1" ht="13.8" x14ac:dyDescent="0.25">
      <c r="A338" s="33">
        <v>37747</v>
      </c>
      <c r="B338" s="24">
        <f t="shared" ref="B338:B401" si="11">B337+1</f>
        <v>323</v>
      </c>
      <c r="C338" s="34">
        <v>0</v>
      </c>
      <c r="D338" s="34">
        <v>1.25</v>
      </c>
      <c r="E338" s="25">
        <f t="shared" si="10"/>
        <v>1.25</v>
      </c>
      <c r="F338" s="34">
        <v>2.6</v>
      </c>
      <c r="G338" s="34">
        <v>1</v>
      </c>
      <c r="H338" s="34">
        <v>1.1000000000000001</v>
      </c>
      <c r="I338" s="34">
        <v>1.2</v>
      </c>
      <c r="J338" s="26">
        <v>0.60000000000000009</v>
      </c>
      <c r="K338" s="26">
        <v>-0.39999999999999991</v>
      </c>
      <c r="L338" s="26">
        <v>0.10000000000000009</v>
      </c>
      <c r="M338" s="26">
        <v>0</v>
      </c>
      <c r="N338" s="34">
        <v>1.6</v>
      </c>
      <c r="O338" s="34">
        <v>2</v>
      </c>
      <c r="P338" s="34">
        <v>3.4</v>
      </c>
      <c r="Q338" s="34">
        <v>4.3</v>
      </c>
      <c r="R338" s="26">
        <v>-0.69999999999999973</v>
      </c>
      <c r="S338" s="26">
        <v>-0.29999999999999982</v>
      </c>
      <c r="T338" s="26">
        <v>-0.39999999999999991</v>
      </c>
      <c r="U338" s="26">
        <v>-0.20000000000000018</v>
      </c>
      <c r="V338" s="34">
        <v>6</v>
      </c>
      <c r="W338" s="34"/>
      <c r="X338" s="6"/>
      <c r="Y338" s="6">
        <v>1.0041572539372301E-2</v>
      </c>
      <c r="Z338" s="3"/>
      <c r="AE338" s="31"/>
      <c r="AF338" s="28"/>
      <c r="AG338" s="28"/>
      <c r="AH338" s="28"/>
      <c r="AI338" s="29"/>
      <c r="AJ338" s="38"/>
      <c r="AK338" s="38"/>
      <c r="AL338" s="38"/>
      <c r="AM338" s="29"/>
      <c r="AN338" s="29"/>
      <c r="AO338" s="29"/>
      <c r="AP338" s="38"/>
      <c r="AQ338" s="28"/>
      <c r="AR338" s="28"/>
      <c r="AS338" s="28"/>
      <c r="AT338" s="28"/>
      <c r="AU338" s="28"/>
      <c r="AV338" s="28"/>
      <c r="AW338" s="28"/>
      <c r="AX338" s="28"/>
      <c r="AY338" s="28"/>
      <c r="AZ338" s="28"/>
      <c r="BA338" s="28"/>
      <c r="BB338" s="28"/>
      <c r="BC338" s="28"/>
      <c r="BD338" s="28"/>
      <c r="BE338" s="28"/>
      <c r="BF338" s="28"/>
      <c r="BG338" s="28"/>
    </row>
    <row r="339" spans="1:59" s="24" customFormat="1" ht="13.8" x14ac:dyDescent="0.25">
      <c r="A339" s="33">
        <v>37796</v>
      </c>
      <c r="B339" s="24">
        <f t="shared" si="11"/>
        <v>324</v>
      </c>
      <c r="C339" s="34">
        <v>-0.25</v>
      </c>
      <c r="D339" s="34">
        <v>1.25</v>
      </c>
      <c r="E339" s="25">
        <f t="shared" si="10"/>
        <v>1</v>
      </c>
      <c r="F339" s="34">
        <v>2.5</v>
      </c>
      <c r="G339" s="34">
        <v>0.9</v>
      </c>
      <c r="H339" s="34">
        <v>0.4</v>
      </c>
      <c r="I339" s="34">
        <v>1.1000000000000001</v>
      </c>
      <c r="J339" s="26">
        <v>-0.10000000000000009</v>
      </c>
      <c r="K339" s="26">
        <v>-9.9999999999999978E-2</v>
      </c>
      <c r="L339" s="26">
        <v>-0.70000000000000007</v>
      </c>
      <c r="M339" s="26">
        <v>-9.9999999999999867E-2</v>
      </c>
      <c r="N339" s="34">
        <v>1.6</v>
      </c>
      <c r="O339" s="34">
        <v>1.5</v>
      </c>
      <c r="P339" s="34">
        <v>3.8</v>
      </c>
      <c r="Q339" s="34">
        <v>4.5999999999999996</v>
      </c>
      <c r="R339" s="26">
        <v>0</v>
      </c>
      <c r="S339" s="26">
        <v>-0.5</v>
      </c>
      <c r="T339" s="26">
        <v>0.39999999999999991</v>
      </c>
      <c r="U339" s="26">
        <v>0.29999999999999982</v>
      </c>
      <c r="V339" s="34">
        <v>6.1</v>
      </c>
      <c r="W339" s="34"/>
      <c r="X339" s="6"/>
      <c r="Y339" s="6">
        <v>-0.198262888927072</v>
      </c>
      <c r="Z339" s="3"/>
      <c r="AE339" s="31"/>
      <c r="AF339" s="28"/>
      <c r="AG339" s="28"/>
      <c r="AH339" s="28"/>
      <c r="AI339" s="29"/>
      <c r="AJ339" s="38"/>
      <c r="AK339" s="38"/>
      <c r="AL339" s="38"/>
      <c r="AM339" s="29"/>
      <c r="AN339" s="29"/>
      <c r="AO339" s="29"/>
      <c r="AP339" s="38"/>
      <c r="AQ339" s="28"/>
      <c r="AR339" s="28"/>
      <c r="AS339" s="28"/>
      <c r="AT339" s="28"/>
      <c r="AU339" s="28"/>
      <c r="AV339" s="28"/>
      <c r="AW339" s="28"/>
      <c r="AX339" s="28"/>
      <c r="AY339" s="28"/>
      <c r="AZ339" s="28"/>
      <c r="BA339" s="28"/>
      <c r="BB339" s="28"/>
      <c r="BC339" s="28"/>
      <c r="BD339" s="28"/>
      <c r="BE339" s="28"/>
      <c r="BF339" s="28"/>
      <c r="BG339" s="28"/>
    </row>
    <row r="340" spans="1:59" s="24" customFormat="1" ht="13.8" x14ac:dyDescent="0.25">
      <c r="A340" s="33">
        <v>37845</v>
      </c>
      <c r="B340" s="24">
        <f t="shared" si="11"/>
        <v>325</v>
      </c>
      <c r="C340" s="34">
        <v>0</v>
      </c>
      <c r="D340" s="34">
        <v>1</v>
      </c>
      <c r="E340" s="25">
        <f t="shared" si="10"/>
        <v>1</v>
      </c>
      <c r="F340" s="34">
        <v>1</v>
      </c>
      <c r="G340" s="34">
        <v>0.9</v>
      </c>
      <c r="H340" s="34">
        <v>1</v>
      </c>
      <c r="I340" s="34">
        <v>1.3</v>
      </c>
      <c r="J340" s="26">
        <v>9.9999999999999978E-2</v>
      </c>
      <c r="K340" s="26">
        <v>0.5</v>
      </c>
      <c r="L340" s="26">
        <v>-0.10000000000000009</v>
      </c>
      <c r="M340" s="26">
        <v>-0.19999999999999996</v>
      </c>
      <c r="N340" s="34">
        <v>2.6</v>
      </c>
      <c r="O340" s="34">
        <v>3.6</v>
      </c>
      <c r="P340" s="34">
        <v>4.4000000000000004</v>
      </c>
      <c r="Q340" s="34">
        <v>4.8</v>
      </c>
      <c r="R340" s="26">
        <v>1.1000000000000001</v>
      </c>
      <c r="S340" s="26">
        <v>-0.19999999999999973</v>
      </c>
      <c r="T340" s="26">
        <v>-0.19999999999999929</v>
      </c>
      <c r="U340" s="26">
        <v>-0.5</v>
      </c>
      <c r="V340" s="34">
        <v>6.3</v>
      </c>
      <c r="W340" s="34"/>
      <c r="X340" s="6"/>
      <c r="Y340" s="6">
        <v>-6.0005842558297703E-2</v>
      </c>
      <c r="Z340" s="3"/>
      <c r="AE340" s="31"/>
      <c r="AF340" s="28"/>
      <c r="AG340" s="28"/>
      <c r="AH340" s="28"/>
      <c r="AI340" s="29"/>
      <c r="AJ340" s="38"/>
      <c r="AK340" s="38"/>
      <c r="AL340" s="38"/>
      <c r="AM340" s="29"/>
      <c r="AN340" s="29"/>
      <c r="AO340" s="29"/>
      <c r="AP340" s="38"/>
      <c r="AQ340" s="28"/>
      <c r="AR340" s="28"/>
      <c r="AS340" s="28"/>
      <c r="AT340" s="28"/>
      <c r="AU340" s="28"/>
      <c r="AV340" s="28"/>
      <c r="AW340" s="28"/>
      <c r="AX340" s="28"/>
      <c r="AY340" s="28"/>
      <c r="AZ340" s="28"/>
      <c r="BA340" s="28"/>
      <c r="BB340" s="28"/>
      <c r="BC340" s="28"/>
      <c r="BD340" s="28"/>
      <c r="BE340" s="28"/>
      <c r="BF340" s="28"/>
      <c r="BG340" s="28"/>
    </row>
    <row r="341" spans="1:59" s="24" customFormat="1" ht="13.8" x14ac:dyDescent="0.25">
      <c r="A341" s="33">
        <v>37880</v>
      </c>
      <c r="B341" s="24">
        <f t="shared" si="11"/>
        <v>326</v>
      </c>
      <c r="C341" s="34">
        <v>0</v>
      </c>
      <c r="D341" s="34">
        <v>1</v>
      </c>
      <c r="E341" s="25">
        <f t="shared" si="10"/>
        <v>1</v>
      </c>
      <c r="F341" s="34">
        <v>0.8</v>
      </c>
      <c r="G341" s="34">
        <v>1.5</v>
      </c>
      <c r="H341" s="34">
        <v>1.1000000000000001</v>
      </c>
      <c r="I341" s="34">
        <v>1.1000000000000001</v>
      </c>
      <c r="J341" s="26">
        <v>-0.19999999999999996</v>
      </c>
      <c r="K341" s="26">
        <v>0.6</v>
      </c>
      <c r="L341" s="26">
        <v>0.10000000000000009</v>
      </c>
      <c r="M341" s="26">
        <v>-0.19999999999999996</v>
      </c>
      <c r="N341" s="34">
        <v>3.3</v>
      </c>
      <c r="O341" s="34">
        <v>4.4000000000000004</v>
      </c>
      <c r="P341" s="34">
        <v>4.5999999999999996</v>
      </c>
      <c r="Q341" s="34">
        <v>5.2</v>
      </c>
      <c r="R341" s="26">
        <v>0.69999999999999973</v>
      </c>
      <c r="S341" s="26">
        <v>0.80000000000000027</v>
      </c>
      <c r="T341" s="26">
        <v>0.19999999999999929</v>
      </c>
      <c r="U341" s="26">
        <v>0.40000000000000036</v>
      </c>
      <c r="V341" s="34">
        <v>6.2</v>
      </c>
      <c r="W341" s="34"/>
      <c r="X341" s="6"/>
      <c r="Y341" s="6">
        <v>-0.19406701780909499</v>
      </c>
      <c r="Z341" s="3"/>
      <c r="AE341" s="31"/>
      <c r="AF341" s="28"/>
      <c r="AG341" s="28"/>
      <c r="AH341" s="28"/>
      <c r="AI341" s="29"/>
      <c r="AJ341" s="38"/>
      <c r="AK341" s="38"/>
      <c r="AL341" s="38"/>
      <c r="AM341" s="29"/>
      <c r="AN341" s="29"/>
      <c r="AO341" s="29"/>
      <c r="AP341" s="38"/>
      <c r="AQ341" s="28"/>
      <c r="AR341" s="28"/>
      <c r="AS341" s="28"/>
      <c r="AT341" s="28"/>
      <c r="AU341" s="28"/>
      <c r="AV341" s="28"/>
      <c r="AW341" s="28"/>
      <c r="AX341" s="28"/>
      <c r="AY341" s="28"/>
      <c r="AZ341" s="28"/>
      <c r="BA341" s="28"/>
      <c r="BB341" s="28"/>
      <c r="BC341" s="28"/>
      <c r="BD341" s="28"/>
      <c r="BE341" s="28"/>
      <c r="BF341" s="28"/>
      <c r="BG341" s="28"/>
    </row>
    <row r="342" spans="1:59" s="24" customFormat="1" ht="13.8" x14ac:dyDescent="0.25">
      <c r="A342" s="33">
        <v>37922</v>
      </c>
      <c r="B342" s="24">
        <f t="shared" si="11"/>
        <v>327</v>
      </c>
      <c r="C342" s="34">
        <v>0</v>
      </c>
      <c r="D342" s="34">
        <v>1</v>
      </c>
      <c r="E342" s="25">
        <f t="shared" si="10"/>
        <v>1</v>
      </c>
      <c r="F342" s="34">
        <v>1.8</v>
      </c>
      <c r="G342" s="34">
        <v>0.8</v>
      </c>
      <c r="H342" s="34">
        <v>1.1000000000000001</v>
      </c>
      <c r="I342" s="34">
        <v>0.9</v>
      </c>
      <c r="J342" s="26">
        <v>0.30000000000000004</v>
      </c>
      <c r="K342" s="26">
        <v>-0.30000000000000004</v>
      </c>
      <c r="L342" s="26">
        <v>0</v>
      </c>
      <c r="M342" s="26">
        <v>0</v>
      </c>
      <c r="N342" s="34">
        <v>6.3</v>
      </c>
      <c r="O342" s="34">
        <v>4.4000000000000004</v>
      </c>
      <c r="P342" s="34">
        <v>5.2</v>
      </c>
      <c r="Q342" s="34">
        <v>5.2</v>
      </c>
      <c r="R342" s="26">
        <v>1.8999999999999995</v>
      </c>
      <c r="S342" s="26">
        <v>-0.19999999999999929</v>
      </c>
      <c r="T342" s="26">
        <v>0</v>
      </c>
      <c r="U342" s="26">
        <v>0.10000000000000053</v>
      </c>
      <c r="V342" s="34">
        <v>6.2</v>
      </c>
      <c r="W342" s="34"/>
      <c r="X342" s="6"/>
      <c r="Y342" s="6">
        <v>-0.180404737753455</v>
      </c>
      <c r="Z342" s="3"/>
      <c r="AE342" s="31"/>
      <c r="AF342" s="28"/>
      <c r="AG342" s="28"/>
      <c r="AH342" s="28"/>
      <c r="AI342" s="29"/>
      <c r="AJ342" s="38"/>
      <c r="AK342" s="38"/>
      <c r="AL342" s="38"/>
      <c r="AM342" s="29"/>
      <c r="AN342" s="29"/>
      <c r="AO342" s="29"/>
      <c r="AP342" s="38"/>
      <c r="AQ342" s="28"/>
      <c r="AR342" s="28"/>
      <c r="AS342" s="28"/>
      <c r="AT342" s="28"/>
      <c r="AU342" s="28"/>
      <c r="AV342" s="28"/>
      <c r="AW342" s="28"/>
      <c r="AX342" s="28"/>
      <c r="AY342" s="28"/>
      <c r="AZ342" s="28"/>
      <c r="BA342" s="28"/>
      <c r="BB342" s="28"/>
      <c r="BC342" s="28"/>
      <c r="BD342" s="28"/>
      <c r="BE342" s="28"/>
      <c r="BF342" s="28"/>
      <c r="BG342" s="28"/>
    </row>
    <row r="343" spans="1:59" s="24" customFormat="1" ht="13.8" x14ac:dyDescent="0.25">
      <c r="A343" s="33">
        <v>37964</v>
      </c>
      <c r="B343" s="24">
        <f t="shared" si="11"/>
        <v>328</v>
      </c>
      <c r="C343" s="34">
        <v>0</v>
      </c>
      <c r="D343" s="34">
        <v>1</v>
      </c>
      <c r="E343" s="25">
        <f t="shared" si="10"/>
        <v>1</v>
      </c>
      <c r="F343" s="34">
        <v>1.7</v>
      </c>
      <c r="G343" s="34">
        <v>1.1000000000000001</v>
      </c>
      <c r="H343" s="34">
        <v>1.2</v>
      </c>
      <c r="I343" s="34">
        <v>0.9</v>
      </c>
      <c r="J343" s="26">
        <v>-0.10000000000000009</v>
      </c>
      <c r="K343" s="26">
        <v>0.30000000000000004</v>
      </c>
      <c r="L343" s="26">
        <v>9.9999999999999867E-2</v>
      </c>
      <c r="M343" s="26">
        <v>0</v>
      </c>
      <c r="N343" s="34">
        <v>5.3</v>
      </c>
      <c r="O343" s="34">
        <v>4.9000000000000004</v>
      </c>
      <c r="P343" s="34">
        <v>3.8</v>
      </c>
      <c r="Q343" s="34">
        <v>4</v>
      </c>
      <c r="R343" s="26">
        <v>-1</v>
      </c>
      <c r="S343" s="26">
        <v>0.5</v>
      </c>
      <c r="T343" s="26">
        <v>-1.4000000000000004</v>
      </c>
      <c r="U343" s="26">
        <v>-1.2000000000000002</v>
      </c>
      <c r="V343" s="34">
        <v>6</v>
      </c>
      <c r="W343" s="34"/>
      <c r="X343" s="6"/>
      <c r="Y343" s="6">
        <v>-2.1630553171370699E-2</v>
      </c>
      <c r="Z343" s="3"/>
      <c r="AE343" s="31"/>
      <c r="AF343" s="28"/>
      <c r="AG343" s="28"/>
      <c r="AH343" s="28"/>
      <c r="AI343" s="29"/>
      <c r="AJ343" s="38"/>
      <c r="AK343" s="38"/>
      <c r="AL343" s="38"/>
      <c r="AM343" s="29"/>
      <c r="AN343" s="29"/>
      <c r="AO343" s="29"/>
      <c r="AP343" s="38"/>
      <c r="AQ343" s="28"/>
      <c r="AR343" s="28"/>
      <c r="AS343" s="28"/>
      <c r="AT343" s="28"/>
      <c r="AU343" s="28"/>
      <c r="AV343" s="28"/>
      <c r="AW343" s="28"/>
      <c r="AX343" s="28"/>
      <c r="AY343" s="28"/>
      <c r="AZ343" s="28"/>
      <c r="BA343" s="28"/>
      <c r="BB343" s="28"/>
      <c r="BC343" s="28"/>
      <c r="BD343" s="28"/>
      <c r="BE343" s="28"/>
      <c r="BF343" s="28"/>
      <c r="BG343" s="28"/>
    </row>
    <row r="344" spans="1:59" s="24" customFormat="1" ht="13.8" x14ac:dyDescent="0.25">
      <c r="A344" s="33">
        <v>38014</v>
      </c>
      <c r="B344" s="24">
        <f t="shared" si="11"/>
        <v>329</v>
      </c>
      <c r="C344" s="34">
        <v>0</v>
      </c>
      <c r="D344" s="34">
        <v>1</v>
      </c>
      <c r="E344" s="25">
        <f t="shared" si="10"/>
        <v>1</v>
      </c>
      <c r="F344" s="34">
        <v>1.4</v>
      </c>
      <c r="G344" s="34">
        <v>1.6</v>
      </c>
      <c r="H344" s="34">
        <v>0.6</v>
      </c>
      <c r="I344" s="34">
        <v>0.6</v>
      </c>
      <c r="J344" s="26">
        <v>0.29999999999999982</v>
      </c>
      <c r="K344" s="26">
        <v>0.40000000000000013</v>
      </c>
      <c r="L344" s="26">
        <v>-0.30000000000000004</v>
      </c>
      <c r="M344" s="26">
        <v>-0.30000000000000004</v>
      </c>
      <c r="N344" s="34">
        <v>4.8</v>
      </c>
      <c r="O344" s="34">
        <v>5</v>
      </c>
      <c r="P344" s="34">
        <v>5.4</v>
      </c>
      <c r="Q344" s="34">
        <v>5.4</v>
      </c>
      <c r="R344" s="26">
        <v>-0.10000000000000053</v>
      </c>
      <c r="S344" s="26">
        <v>1.2000000000000002</v>
      </c>
      <c r="T344" s="26">
        <v>1.4000000000000004</v>
      </c>
      <c r="U344" s="26">
        <v>1.5000000000000004</v>
      </c>
      <c r="V344" s="34">
        <v>5.8</v>
      </c>
      <c r="W344" s="34"/>
      <c r="X344" s="6"/>
      <c r="Y344" s="6">
        <v>-0.31719593680534702</v>
      </c>
      <c r="Z344" s="3"/>
      <c r="AE344" s="31"/>
      <c r="AF344" s="28"/>
      <c r="AG344" s="28"/>
      <c r="AH344" s="28"/>
      <c r="AI344" s="29"/>
      <c r="AJ344" s="38"/>
      <c r="AK344" s="38"/>
      <c r="AL344" s="38"/>
      <c r="AM344" s="29"/>
      <c r="AN344" s="29"/>
      <c r="AO344" s="29"/>
      <c r="AP344" s="38"/>
      <c r="AQ344" s="28"/>
      <c r="AR344" s="28"/>
      <c r="AS344" s="28"/>
      <c r="AT344" s="28"/>
      <c r="AU344" s="28"/>
      <c r="AV344" s="28"/>
      <c r="AW344" s="28"/>
      <c r="AX344" s="28"/>
      <c r="AY344" s="28"/>
      <c r="AZ344" s="28"/>
      <c r="BA344" s="28"/>
      <c r="BB344" s="28"/>
      <c r="BC344" s="28"/>
      <c r="BD344" s="28"/>
      <c r="BE344" s="28"/>
      <c r="BF344" s="28"/>
      <c r="BG344" s="28"/>
    </row>
    <row r="345" spans="1:59" s="24" customFormat="1" ht="13.8" x14ac:dyDescent="0.25">
      <c r="A345" s="33">
        <v>38062</v>
      </c>
      <c r="B345" s="24">
        <f t="shared" si="11"/>
        <v>330</v>
      </c>
      <c r="C345" s="34">
        <v>0</v>
      </c>
      <c r="D345" s="34">
        <v>1</v>
      </c>
      <c r="E345" s="25">
        <f t="shared" si="10"/>
        <v>1</v>
      </c>
      <c r="F345" s="34">
        <v>1.3</v>
      </c>
      <c r="G345" s="34">
        <v>2.1</v>
      </c>
      <c r="H345" s="34">
        <v>0.9</v>
      </c>
      <c r="I345" s="34">
        <v>0.4</v>
      </c>
      <c r="J345" s="26">
        <v>-9.9999999999999867E-2</v>
      </c>
      <c r="K345" s="26">
        <v>0.5</v>
      </c>
      <c r="L345" s="26">
        <v>0.30000000000000004</v>
      </c>
      <c r="M345" s="26">
        <v>-0.19999999999999996</v>
      </c>
      <c r="N345" s="34">
        <v>4</v>
      </c>
      <c r="O345" s="34">
        <v>4.4000000000000004</v>
      </c>
      <c r="P345" s="34">
        <v>4.9000000000000004</v>
      </c>
      <c r="Q345" s="34">
        <v>5.3</v>
      </c>
      <c r="R345" s="26">
        <v>-0.79999999999999982</v>
      </c>
      <c r="S345" s="26">
        <v>-0.59999999999999964</v>
      </c>
      <c r="T345" s="26">
        <v>-0.5</v>
      </c>
      <c r="U345" s="26">
        <v>-0.10000000000000053</v>
      </c>
      <c r="V345" s="34">
        <v>5.6</v>
      </c>
      <c r="W345" s="34"/>
      <c r="X345" s="6"/>
      <c r="Y345" s="6">
        <v>6.9882555581476796E-2</v>
      </c>
      <c r="Z345" s="3"/>
      <c r="AE345" s="31"/>
      <c r="AF345" s="28"/>
      <c r="AG345" s="28"/>
      <c r="AH345" s="28"/>
      <c r="AI345" s="29"/>
      <c r="AJ345" s="38"/>
      <c r="AK345" s="38"/>
      <c r="AL345" s="38"/>
      <c r="AM345" s="29"/>
      <c r="AN345" s="29"/>
      <c r="AO345" s="29"/>
      <c r="AP345" s="38"/>
      <c r="AQ345" s="28"/>
      <c r="AR345" s="28"/>
      <c r="AS345" s="28"/>
      <c r="AT345" s="28"/>
      <c r="AU345" s="28"/>
      <c r="AV345" s="28"/>
      <c r="AW345" s="28"/>
      <c r="AX345" s="28"/>
      <c r="AY345" s="28"/>
      <c r="AZ345" s="28"/>
      <c r="BA345" s="28"/>
      <c r="BB345" s="28"/>
      <c r="BC345" s="28"/>
      <c r="BD345" s="28"/>
      <c r="BE345" s="28"/>
      <c r="BF345" s="28"/>
      <c r="BG345" s="28"/>
    </row>
    <row r="346" spans="1:59" s="24" customFormat="1" ht="13.8" x14ac:dyDescent="0.25">
      <c r="A346" s="33">
        <v>38111</v>
      </c>
      <c r="B346" s="24">
        <f t="shared" si="11"/>
        <v>331</v>
      </c>
      <c r="C346" s="34">
        <v>0</v>
      </c>
      <c r="D346" s="34">
        <v>1</v>
      </c>
      <c r="E346" s="25">
        <f t="shared" si="10"/>
        <v>1</v>
      </c>
      <c r="F346" s="34">
        <v>2.2999999999999998</v>
      </c>
      <c r="G346" s="34">
        <v>1.6</v>
      </c>
      <c r="H346" s="34">
        <v>0.6</v>
      </c>
      <c r="I346" s="34">
        <v>0.7</v>
      </c>
      <c r="J346" s="26">
        <v>0.19999999999999973</v>
      </c>
      <c r="K346" s="26">
        <v>0.70000000000000007</v>
      </c>
      <c r="L346" s="26">
        <v>0.19999999999999996</v>
      </c>
      <c r="M346" s="26">
        <v>0</v>
      </c>
      <c r="N346" s="34">
        <v>5.2</v>
      </c>
      <c r="O346" s="34">
        <v>4.5999999999999996</v>
      </c>
      <c r="P346" s="34">
        <v>5.0999999999999996</v>
      </c>
      <c r="Q346" s="34">
        <v>5.0999999999999996</v>
      </c>
      <c r="R346" s="26">
        <v>0.79999999999999982</v>
      </c>
      <c r="S346" s="26">
        <v>-0.30000000000000071</v>
      </c>
      <c r="T346" s="26">
        <v>-0.20000000000000018</v>
      </c>
      <c r="U346" s="26">
        <v>-0.20000000000000018</v>
      </c>
      <c r="V346" s="34">
        <v>5.6</v>
      </c>
      <c r="W346" s="34"/>
      <c r="X346" s="6"/>
      <c r="Y346" s="6">
        <v>-0.11115572037954601</v>
      </c>
      <c r="Z346" s="3"/>
      <c r="AE346" s="31"/>
      <c r="AF346" s="28"/>
      <c r="AG346" s="28"/>
      <c r="AH346" s="28"/>
      <c r="AI346" s="29"/>
      <c r="AJ346" s="38"/>
      <c r="AK346" s="38"/>
      <c r="AL346" s="38"/>
      <c r="AM346" s="29"/>
      <c r="AN346" s="29"/>
      <c r="AO346" s="29"/>
      <c r="AP346" s="38"/>
      <c r="AQ346" s="28"/>
      <c r="AR346" s="28"/>
      <c r="AS346" s="28"/>
      <c r="AT346" s="28"/>
      <c r="AU346" s="28"/>
      <c r="AV346" s="28"/>
      <c r="AW346" s="28"/>
      <c r="AX346" s="28"/>
      <c r="AY346" s="28"/>
      <c r="AZ346" s="28"/>
      <c r="BA346" s="28"/>
      <c r="BB346" s="28"/>
      <c r="BC346" s="28"/>
      <c r="BD346" s="28"/>
      <c r="BE346" s="28"/>
      <c r="BF346" s="28"/>
      <c r="BG346" s="28"/>
    </row>
    <row r="347" spans="1:59" s="24" customFormat="1" ht="13.8" x14ac:dyDescent="0.25">
      <c r="A347" s="33">
        <v>38167</v>
      </c>
      <c r="B347" s="24">
        <f t="shared" si="11"/>
        <v>332</v>
      </c>
      <c r="C347" s="34">
        <v>0.25</v>
      </c>
      <c r="D347" s="34">
        <v>1</v>
      </c>
      <c r="E347" s="25">
        <f t="shared" si="10"/>
        <v>1.25</v>
      </c>
      <c r="F347" s="34">
        <v>2.7</v>
      </c>
      <c r="G347" s="34">
        <v>2.6</v>
      </c>
      <c r="H347" s="34">
        <v>1.1000000000000001</v>
      </c>
      <c r="I347" s="34">
        <v>0.8</v>
      </c>
      <c r="J347" s="26">
        <v>0.40000000000000036</v>
      </c>
      <c r="K347" s="26">
        <v>1</v>
      </c>
      <c r="L347" s="26">
        <v>0.50000000000000011</v>
      </c>
      <c r="M347" s="26">
        <v>0.10000000000000009</v>
      </c>
      <c r="N347" s="34">
        <v>4.4000000000000004</v>
      </c>
      <c r="O347" s="34">
        <v>4.7</v>
      </c>
      <c r="P347" s="34">
        <v>5.2</v>
      </c>
      <c r="Q347" s="34">
        <v>4.9000000000000004</v>
      </c>
      <c r="R347" s="26">
        <v>-0.79999999999999982</v>
      </c>
      <c r="S347" s="26">
        <v>0.10000000000000053</v>
      </c>
      <c r="T347" s="26">
        <v>0.10000000000000053</v>
      </c>
      <c r="U347" s="26">
        <v>-0.19999999999999929</v>
      </c>
      <c r="V347" s="34">
        <v>5.6</v>
      </c>
      <c r="W347" s="34"/>
      <c r="X347" s="6"/>
      <c r="Y347" s="6">
        <v>0.15210393344378401</v>
      </c>
      <c r="Z347" s="3"/>
      <c r="AE347" s="31"/>
      <c r="AF347" s="28"/>
      <c r="AG347" s="28"/>
      <c r="AH347" s="28"/>
      <c r="AI347" s="29"/>
      <c r="AJ347" s="38"/>
      <c r="AK347" s="38"/>
      <c r="AL347" s="38"/>
      <c r="AM347" s="29"/>
      <c r="AN347" s="29"/>
      <c r="AO347" s="29"/>
      <c r="AP347" s="38"/>
      <c r="AQ347" s="28"/>
      <c r="AR347" s="28"/>
      <c r="AS347" s="28"/>
      <c r="AT347" s="28"/>
      <c r="AU347" s="28"/>
      <c r="AV347" s="28"/>
      <c r="AW347" s="28"/>
      <c r="AX347" s="28"/>
      <c r="AY347" s="28"/>
      <c r="AZ347" s="28"/>
      <c r="BA347" s="28"/>
      <c r="BB347" s="28"/>
      <c r="BC347" s="28"/>
      <c r="BD347" s="28"/>
      <c r="BE347" s="28"/>
      <c r="BF347" s="28"/>
      <c r="BG347" s="28"/>
    </row>
    <row r="348" spans="1:59" s="24" customFormat="1" ht="13.8" x14ac:dyDescent="0.25">
      <c r="A348" s="33">
        <v>38209</v>
      </c>
      <c r="B348" s="24">
        <f t="shared" si="11"/>
        <v>333</v>
      </c>
      <c r="C348" s="34">
        <v>0.25</v>
      </c>
      <c r="D348" s="34">
        <v>1.25</v>
      </c>
      <c r="E348" s="25">
        <f t="shared" si="10"/>
        <v>1.5</v>
      </c>
      <c r="F348" s="34">
        <v>3.2</v>
      </c>
      <c r="G348" s="34">
        <v>0.9</v>
      </c>
      <c r="H348" s="34">
        <v>1.2</v>
      </c>
      <c r="I348" s="34">
        <v>1.9</v>
      </c>
      <c r="J348" s="26">
        <v>0.60000000000000009</v>
      </c>
      <c r="K348" s="26">
        <v>-0.20000000000000007</v>
      </c>
      <c r="L348" s="26">
        <v>0.39999999999999991</v>
      </c>
      <c r="M348" s="26">
        <v>0.39999999999999991</v>
      </c>
      <c r="N348" s="34">
        <v>3.1</v>
      </c>
      <c r="O348" s="34">
        <v>3.9</v>
      </c>
      <c r="P348" s="34">
        <v>4.7</v>
      </c>
      <c r="Q348" s="34">
        <v>3.9</v>
      </c>
      <c r="R348" s="26">
        <v>-1.6</v>
      </c>
      <c r="S348" s="26">
        <v>-1.3000000000000003</v>
      </c>
      <c r="T348" s="26">
        <v>-0.20000000000000018</v>
      </c>
      <c r="U348" s="26">
        <v>0.19999999999999973</v>
      </c>
      <c r="V348" s="34">
        <v>5.6</v>
      </c>
      <c r="W348" s="34"/>
      <c r="X348" s="6"/>
      <c r="Y348" s="6">
        <v>0.30417654963177498</v>
      </c>
      <c r="Z348" s="3"/>
      <c r="AE348" s="31"/>
      <c r="AF348" s="28"/>
      <c r="AG348" s="28"/>
      <c r="AH348" s="28"/>
      <c r="AI348" s="29"/>
      <c r="AJ348" s="38"/>
      <c r="AK348" s="38"/>
      <c r="AL348" s="38"/>
      <c r="AM348" s="29"/>
      <c r="AN348" s="29"/>
      <c r="AO348" s="29"/>
      <c r="AP348" s="38"/>
      <c r="AQ348" s="28"/>
      <c r="AR348" s="28"/>
      <c r="AS348" s="28"/>
      <c r="AT348" s="28"/>
      <c r="AU348" s="28"/>
      <c r="AV348" s="28"/>
      <c r="AW348" s="28"/>
      <c r="AX348" s="28"/>
      <c r="AY348" s="28"/>
      <c r="AZ348" s="28"/>
      <c r="BA348" s="28"/>
      <c r="BB348" s="28"/>
      <c r="BC348" s="28"/>
      <c r="BD348" s="28"/>
      <c r="BE348" s="28"/>
      <c r="BF348" s="28"/>
      <c r="BG348" s="28"/>
    </row>
    <row r="349" spans="1:59" s="24" customFormat="1" ht="13.8" x14ac:dyDescent="0.25">
      <c r="A349" s="33">
        <v>38251</v>
      </c>
      <c r="B349" s="24">
        <f t="shared" si="11"/>
        <v>334</v>
      </c>
      <c r="C349" s="34">
        <v>0.25</v>
      </c>
      <c r="D349" s="34">
        <v>1.5</v>
      </c>
      <c r="E349" s="25">
        <f t="shared" si="10"/>
        <v>1.75</v>
      </c>
      <c r="F349" s="34">
        <v>3.2</v>
      </c>
      <c r="G349" s="34">
        <v>0.8</v>
      </c>
      <c r="H349" s="34">
        <v>1.1000000000000001</v>
      </c>
      <c r="I349" s="34">
        <v>2.1</v>
      </c>
      <c r="J349" s="26">
        <v>0</v>
      </c>
      <c r="K349" s="26">
        <v>-9.9999999999999978E-2</v>
      </c>
      <c r="L349" s="26">
        <v>-9.9999999999999867E-2</v>
      </c>
      <c r="M349" s="26">
        <v>0.20000000000000018</v>
      </c>
      <c r="N349" s="34">
        <v>3.3</v>
      </c>
      <c r="O349" s="34">
        <v>3.6</v>
      </c>
      <c r="P349" s="34">
        <v>4.0999999999999996</v>
      </c>
      <c r="Q349" s="34">
        <v>3.7</v>
      </c>
      <c r="R349" s="26">
        <v>0.19999999999999973</v>
      </c>
      <c r="S349" s="26">
        <v>-0.29999999999999982</v>
      </c>
      <c r="T349" s="26">
        <v>-0.60000000000000053</v>
      </c>
      <c r="U349" s="26">
        <v>-0.19999999999999973</v>
      </c>
      <c r="V349" s="34">
        <v>5.5</v>
      </c>
      <c r="W349" s="34"/>
      <c r="X349" s="6"/>
      <c r="Y349" s="6">
        <v>0.15705458550637</v>
      </c>
      <c r="Z349" s="3"/>
      <c r="AE349" s="31"/>
      <c r="AF349" s="28"/>
      <c r="AG349" s="28"/>
      <c r="AH349" s="28"/>
      <c r="AI349" s="29"/>
      <c r="AJ349" s="38"/>
      <c r="AK349" s="38"/>
      <c r="AL349" s="38"/>
      <c r="AM349" s="29"/>
      <c r="AN349" s="29"/>
      <c r="AO349" s="29"/>
      <c r="AP349" s="38"/>
      <c r="AQ349" s="28"/>
      <c r="AR349" s="28"/>
      <c r="AS349" s="28"/>
      <c r="AT349" s="28"/>
      <c r="AU349" s="28"/>
      <c r="AV349" s="28"/>
      <c r="AW349" s="28"/>
      <c r="AX349" s="28"/>
      <c r="AY349" s="28"/>
      <c r="AZ349" s="28"/>
      <c r="BA349" s="28"/>
      <c r="BB349" s="28"/>
      <c r="BC349" s="28"/>
      <c r="BD349" s="28"/>
      <c r="BE349" s="28"/>
      <c r="BF349" s="28"/>
      <c r="BG349" s="28"/>
    </row>
    <row r="350" spans="1:59" s="24" customFormat="1" ht="13.8" x14ac:dyDescent="0.25">
      <c r="A350" s="33">
        <v>38301</v>
      </c>
      <c r="B350" s="24">
        <f t="shared" si="11"/>
        <v>335</v>
      </c>
      <c r="C350" s="34">
        <v>0.25</v>
      </c>
      <c r="D350" s="34">
        <v>1.75</v>
      </c>
      <c r="E350" s="25">
        <f t="shared" si="10"/>
        <v>2</v>
      </c>
      <c r="F350" s="34">
        <v>1.3</v>
      </c>
      <c r="G350" s="34">
        <v>1.7</v>
      </c>
      <c r="H350" s="34">
        <v>1.6</v>
      </c>
      <c r="I350" s="34">
        <v>1.3</v>
      </c>
      <c r="J350" s="26">
        <v>0.5</v>
      </c>
      <c r="K350" s="26">
        <v>0.59999999999999987</v>
      </c>
      <c r="L350" s="26">
        <v>-0.5</v>
      </c>
      <c r="M350" s="26">
        <v>-0.39999999999999991</v>
      </c>
      <c r="N350" s="34">
        <v>3.4</v>
      </c>
      <c r="O350" s="34">
        <v>3.4</v>
      </c>
      <c r="P350" s="34">
        <v>3.1</v>
      </c>
      <c r="Q350" s="34">
        <v>3.8</v>
      </c>
      <c r="R350" s="26">
        <v>-0.20000000000000018</v>
      </c>
      <c r="S350" s="26">
        <v>-0.69999999999999973</v>
      </c>
      <c r="T350" s="26">
        <v>-0.60000000000000009</v>
      </c>
      <c r="U350" s="26">
        <v>0</v>
      </c>
      <c r="V350" s="34">
        <v>5.5</v>
      </c>
      <c r="W350" s="34"/>
      <c r="X350" s="6"/>
      <c r="Y350" s="6">
        <v>0.33018541420493103</v>
      </c>
      <c r="Z350" s="3"/>
      <c r="AE350" s="31"/>
      <c r="AF350" s="28"/>
      <c r="AG350" s="28"/>
      <c r="AH350" s="28"/>
      <c r="AI350" s="29"/>
      <c r="AJ350" s="38"/>
      <c r="AK350" s="38"/>
      <c r="AL350" s="38"/>
      <c r="AM350" s="29"/>
      <c r="AN350" s="29"/>
      <c r="AO350" s="29"/>
      <c r="AP350" s="38"/>
      <c r="AQ350" s="28"/>
      <c r="AR350" s="28"/>
      <c r="AS350" s="28"/>
      <c r="AT350" s="28"/>
      <c r="AU350" s="28"/>
      <c r="AV350" s="28"/>
      <c r="AW350" s="28"/>
      <c r="AX350" s="28"/>
      <c r="AY350" s="28"/>
      <c r="AZ350" s="28"/>
      <c r="BA350" s="28"/>
      <c r="BB350" s="28"/>
      <c r="BC350" s="28"/>
      <c r="BD350" s="28"/>
      <c r="BE350" s="28"/>
      <c r="BF350" s="28"/>
      <c r="BG350" s="28"/>
    </row>
    <row r="351" spans="1:59" s="24" customFormat="1" ht="13.8" x14ac:dyDescent="0.25">
      <c r="A351" s="33">
        <v>38335</v>
      </c>
      <c r="B351" s="24">
        <f t="shared" si="11"/>
        <v>336</v>
      </c>
      <c r="C351" s="34">
        <v>0.25</v>
      </c>
      <c r="D351" s="34">
        <v>2</v>
      </c>
      <c r="E351" s="25">
        <f t="shared" si="10"/>
        <v>2.25</v>
      </c>
      <c r="F351" s="34">
        <v>1.9</v>
      </c>
      <c r="G351" s="34">
        <v>1.6</v>
      </c>
      <c r="H351" s="34">
        <v>1.3</v>
      </c>
      <c r="I351" s="34">
        <v>1.5</v>
      </c>
      <c r="J351" s="26">
        <v>0.59999999999999987</v>
      </c>
      <c r="K351" s="26">
        <v>-9.9999999999999867E-2</v>
      </c>
      <c r="L351" s="26">
        <v>-0.30000000000000004</v>
      </c>
      <c r="M351" s="26">
        <v>0.19999999999999996</v>
      </c>
      <c r="N351" s="34">
        <v>3.7</v>
      </c>
      <c r="O351" s="34">
        <v>3.7</v>
      </c>
      <c r="P351" s="34">
        <v>3.4</v>
      </c>
      <c r="Q351" s="34">
        <v>4</v>
      </c>
      <c r="R351" s="26">
        <v>0.30000000000000027</v>
      </c>
      <c r="S351" s="26">
        <v>0.30000000000000027</v>
      </c>
      <c r="T351" s="26">
        <v>0.29999999999999982</v>
      </c>
      <c r="U351" s="26">
        <v>0.20000000000000018</v>
      </c>
      <c r="V351" s="34">
        <v>5.4</v>
      </c>
      <c r="W351" s="34"/>
      <c r="X351" s="6"/>
      <c r="Y351" s="6">
        <v>0.14030102379339701</v>
      </c>
      <c r="Z351" s="3"/>
      <c r="AE351" s="39"/>
      <c r="AF351" s="28"/>
      <c r="AG351" s="28"/>
      <c r="AH351" s="28"/>
      <c r="AI351" s="29"/>
      <c r="AJ351" s="38"/>
      <c r="AK351" s="38"/>
      <c r="AL351" s="38"/>
      <c r="AM351" s="29"/>
      <c r="AN351" s="29"/>
      <c r="AO351" s="29"/>
      <c r="AP351" s="38"/>
      <c r="AQ351" s="28"/>
      <c r="AR351" s="28"/>
      <c r="AS351" s="28"/>
      <c r="AT351" s="28"/>
      <c r="AU351" s="28"/>
      <c r="AV351" s="28"/>
      <c r="AW351" s="28"/>
      <c r="AX351" s="28"/>
      <c r="AY351" s="28"/>
      <c r="AZ351" s="28"/>
      <c r="BA351" s="28"/>
      <c r="BB351" s="28"/>
      <c r="BC351" s="28"/>
      <c r="BD351" s="28"/>
      <c r="BE351" s="28"/>
      <c r="BF351" s="28"/>
      <c r="BG351" s="28"/>
    </row>
    <row r="352" spans="1:59" s="24" customFormat="1" ht="13.8" x14ac:dyDescent="0.25">
      <c r="A352" s="40">
        <v>38385</v>
      </c>
      <c r="B352" s="24">
        <f t="shared" si="11"/>
        <v>337</v>
      </c>
      <c r="C352" s="34">
        <v>0.25</v>
      </c>
      <c r="D352" s="34">
        <v>2.25</v>
      </c>
      <c r="E352" s="25">
        <f t="shared" si="10"/>
        <v>2.5</v>
      </c>
      <c r="F352" s="34">
        <v>1.9</v>
      </c>
      <c r="G352" s="34">
        <v>1.3</v>
      </c>
      <c r="H352" s="34">
        <v>1.6</v>
      </c>
      <c r="I352" s="34">
        <v>1.6</v>
      </c>
      <c r="J352" s="26">
        <v>0.29999999999999982</v>
      </c>
      <c r="K352" s="26">
        <v>0</v>
      </c>
      <c r="L352" s="26">
        <v>0.10000000000000009</v>
      </c>
      <c r="M352" s="26">
        <v>0</v>
      </c>
      <c r="N352" s="34">
        <v>3.5</v>
      </c>
      <c r="O352" s="34">
        <v>3.8</v>
      </c>
      <c r="P352" s="34">
        <v>4</v>
      </c>
      <c r="Q352" s="34">
        <v>3.9</v>
      </c>
      <c r="R352" s="26">
        <v>-0.20000000000000018</v>
      </c>
      <c r="S352" s="26">
        <v>0.39999999999999991</v>
      </c>
      <c r="T352" s="26">
        <v>0</v>
      </c>
      <c r="U352" s="26">
        <v>-0.19999999999999973</v>
      </c>
      <c r="V352" s="34">
        <v>5.4</v>
      </c>
      <c r="W352" s="34"/>
      <c r="X352" s="6"/>
      <c r="Y352" s="6">
        <v>0.115438561928904</v>
      </c>
      <c r="Z352" s="3"/>
      <c r="AE352" s="39"/>
      <c r="AF352" s="28"/>
      <c r="AG352" s="28"/>
      <c r="AH352" s="28"/>
      <c r="AI352" s="29"/>
      <c r="AJ352" s="38"/>
      <c r="AK352" s="38"/>
      <c r="AL352" s="38"/>
      <c r="AM352" s="29"/>
      <c r="AN352" s="29"/>
      <c r="AO352" s="29"/>
      <c r="AP352" s="38"/>
      <c r="AQ352" s="28"/>
      <c r="AR352" s="28"/>
      <c r="AS352" s="28"/>
      <c r="AT352" s="28"/>
      <c r="AU352" s="28"/>
      <c r="AV352" s="28"/>
      <c r="AW352" s="28"/>
      <c r="AX352" s="28"/>
      <c r="AY352" s="28"/>
      <c r="AZ352" s="28"/>
      <c r="BA352" s="28"/>
      <c r="BB352" s="28"/>
      <c r="BC352" s="28"/>
      <c r="BD352" s="28"/>
      <c r="BE352" s="28"/>
      <c r="BF352" s="28"/>
      <c r="BG352" s="28"/>
    </row>
    <row r="353" spans="1:59" s="24" customFormat="1" ht="13.8" x14ac:dyDescent="0.25">
      <c r="A353" s="40">
        <v>38433</v>
      </c>
      <c r="B353" s="24">
        <f t="shared" si="11"/>
        <v>338</v>
      </c>
      <c r="C353" s="34">
        <v>0.25</v>
      </c>
      <c r="D353" s="34">
        <v>2.5</v>
      </c>
      <c r="E353" s="25">
        <f t="shared" si="10"/>
        <v>2.75</v>
      </c>
      <c r="F353" s="34">
        <v>2.2000000000000002</v>
      </c>
      <c r="G353" s="34">
        <v>2.8</v>
      </c>
      <c r="H353" s="34">
        <v>1.8</v>
      </c>
      <c r="I353" s="34">
        <v>1.2</v>
      </c>
      <c r="J353" s="26">
        <v>0.30000000000000027</v>
      </c>
      <c r="K353" s="26">
        <v>1.4999999999999998</v>
      </c>
      <c r="L353" s="26">
        <v>0.19999999999999996</v>
      </c>
      <c r="M353" s="26">
        <v>-0.40000000000000013</v>
      </c>
      <c r="N353" s="34">
        <v>4.3</v>
      </c>
      <c r="O353" s="34">
        <v>4.3</v>
      </c>
      <c r="P353" s="34">
        <v>4.0999999999999996</v>
      </c>
      <c r="Q353" s="34">
        <v>3.9</v>
      </c>
      <c r="R353" s="26">
        <v>0.79999999999999982</v>
      </c>
      <c r="S353" s="26">
        <v>0.5</v>
      </c>
      <c r="T353" s="26">
        <v>9.9999999999999645E-2</v>
      </c>
      <c r="U353" s="26">
        <v>0</v>
      </c>
      <c r="V353" s="34">
        <v>5.3</v>
      </c>
      <c r="W353" s="34"/>
      <c r="X353" s="6"/>
      <c r="Y353" s="6">
        <v>6.1345531957713299E-2</v>
      </c>
      <c r="Z353" s="3"/>
      <c r="AE353" s="39"/>
      <c r="AF353" s="28"/>
      <c r="AG353" s="28"/>
      <c r="AH353" s="28"/>
      <c r="AI353" s="29"/>
      <c r="AJ353" s="38"/>
      <c r="AK353" s="38"/>
      <c r="AL353" s="38"/>
      <c r="AM353" s="29"/>
      <c r="AN353" s="29"/>
      <c r="AO353" s="29"/>
      <c r="AP353" s="38"/>
      <c r="AQ353" s="28"/>
      <c r="AR353" s="28"/>
      <c r="AS353" s="28"/>
      <c r="AT353" s="28"/>
      <c r="AU353" s="28"/>
      <c r="AV353" s="28"/>
      <c r="AW353" s="28"/>
      <c r="AX353" s="28"/>
      <c r="AY353" s="28"/>
      <c r="AZ353" s="28"/>
      <c r="BA353" s="28"/>
      <c r="BB353" s="28"/>
      <c r="BC353" s="28"/>
      <c r="BD353" s="28"/>
      <c r="BE353" s="28"/>
      <c r="BF353" s="28"/>
      <c r="BG353" s="28"/>
    </row>
    <row r="354" spans="1:59" s="24" customFormat="1" ht="13.8" x14ac:dyDescent="0.25">
      <c r="A354" s="40">
        <v>38475</v>
      </c>
      <c r="B354" s="24">
        <f t="shared" si="11"/>
        <v>339</v>
      </c>
      <c r="C354" s="34">
        <v>0.25</v>
      </c>
      <c r="D354" s="34">
        <v>2.75</v>
      </c>
      <c r="E354" s="25">
        <f t="shared" si="10"/>
        <v>3</v>
      </c>
      <c r="F354" s="34">
        <v>3.3</v>
      </c>
      <c r="G354" s="34">
        <v>2.6</v>
      </c>
      <c r="H354" s="34">
        <v>1.2</v>
      </c>
      <c r="I354" s="34">
        <v>1.5</v>
      </c>
      <c r="J354" s="26">
        <v>0.5</v>
      </c>
      <c r="K354" s="26">
        <v>0.8</v>
      </c>
      <c r="L354" s="26">
        <v>0</v>
      </c>
      <c r="M354" s="26">
        <v>0.10000000000000009</v>
      </c>
      <c r="N354" s="34">
        <v>3.1</v>
      </c>
      <c r="O354" s="34">
        <v>3.6</v>
      </c>
      <c r="P354" s="34">
        <v>3.7</v>
      </c>
      <c r="Q354" s="34">
        <v>3.7</v>
      </c>
      <c r="R354" s="26">
        <v>-1.1999999999999997</v>
      </c>
      <c r="S354" s="26">
        <v>-0.49999999999999956</v>
      </c>
      <c r="T354" s="26">
        <v>-0.19999999999999973</v>
      </c>
      <c r="U354" s="26">
        <v>-9.9999999999999645E-2</v>
      </c>
      <c r="V354" s="34">
        <v>5.3</v>
      </c>
      <c r="W354" s="34"/>
      <c r="X354" s="6"/>
      <c r="Y354" s="6">
        <v>0.30947416662800298</v>
      </c>
      <c r="Z354" s="3"/>
      <c r="AE354" s="39"/>
      <c r="AF354" s="28"/>
      <c r="AG354" s="28"/>
      <c r="AH354" s="28"/>
      <c r="AI354" s="29"/>
      <c r="AJ354" s="38"/>
      <c r="AK354" s="38"/>
      <c r="AL354" s="38"/>
      <c r="AM354" s="29"/>
      <c r="AN354" s="29"/>
      <c r="AO354" s="29"/>
      <c r="AP354" s="38"/>
      <c r="AQ354" s="28"/>
      <c r="AR354" s="28"/>
      <c r="AS354" s="28"/>
      <c r="AT354" s="28"/>
      <c r="AU354" s="28"/>
      <c r="AV354" s="28"/>
      <c r="AW354" s="28"/>
      <c r="AX354" s="28"/>
      <c r="AY354" s="28"/>
      <c r="AZ354" s="28"/>
      <c r="BA354" s="28"/>
      <c r="BB354" s="28"/>
      <c r="BC354" s="28"/>
      <c r="BD354" s="28"/>
      <c r="BE354" s="28"/>
      <c r="BF354" s="28"/>
      <c r="BG354" s="28"/>
    </row>
    <row r="355" spans="1:59" s="24" customFormat="1" ht="13.8" x14ac:dyDescent="0.25">
      <c r="A355" s="40">
        <v>38533</v>
      </c>
      <c r="B355" s="24">
        <f t="shared" si="11"/>
        <v>340</v>
      </c>
      <c r="C355" s="34">
        <v>0.25</v>
      </c>
      <c r="D355" s="34">
        <v>3</v>
      </c>
      <c r="E355" s="25">
        <f t="shared" si="10"/>
        <v>3.25</v>
      </c>
      <c r="F355" s="34">
        <v>3.1</v>
      </c>
      <c r="G355" s="34">
        <v>2.5</v>
      </c>
      <c r="H355" s="34">
        <v>1.6</v>
      </c>
      <c r="I355" s="34">
        <v>1.9</v>
      </c>
      <c r="J355" s="26">
        <v>-0.19999999999999973</v>
      </c>
      <c r="K355" s="26">
        <v>-0.10000000000000009</v>
      </c>
      <c r="L355" s="26">
        <v>0.40000000000000013</v>
      </c>
      <c r="M355" s="26">
        <v>0.39999999999999991</v>
      </c>
      <c r="N355" s="34">
        <v>3.9</v>
      </c>
      <c r="O355" s="34">
        <v>3</v>
      </c>
      <c r="P355" s="34">
        <v>3.8</v>
      </c>
      <c r="Q355" s="34">
        <v>3.7</v>
      </c>
      <c r="R355" s="26">
        <v>0.79999999999999982</v>
      </c>
      <c r="S355" s="26">
        <v>-0.60000000000000009</v>
      </c>
      <c r="T355" s="26">
        <v>9.9999999999999645E-2</v>
      </c>
      <c r="U355" s="26">
        <v>0</v>
      </c>
      <c r="V355" s="34">
        <v>5.0999999999999996</v>
      </c>
      <c r="W355" s="34"/>
      <c r="X355" s="6"/>
      <c r="Y355" s="6">
        <v>0.23907231756171701</v>
      </c>
      <c r="Z355" s="3"/>
      <c r="AE355" s="39"/>
      <c r="AF355" s="28"/>
      <c r="AG355" s="28"/>
      <c r="AH355" s="28"/>
      <c r="AI355" s="29"/>
      <c r="AJ355" s="38"/>
      <c r="AK355" s="38"/>
      <c r="AL355" s="38"/>
      <c r="AM355" s="29"/>
      <c r="AN355" s="29"/>
      <c r="AO355" s="29"/>
      <c r="AP355" s="38"/>
      <c r="AQ355" s="28"/>
      <c r="AR355" s="28"/>
      <c r="AS355" s="28"/>
      <c r="AT355" s="28"/>
      <c r="AU355" s="28"/>
      <c r="AV355" s="28"/>
      <c r="AW355" s="28"/>
      <c r="AX355" s="28"/>
      <c r="AY355" s="28"/>
      <c r="AZ355" s="28"/>
      <c r="BA355" s="28"/>
      <c r="BB355" s="28"/>
      <c r="BC355" s="28"/>
      <c r="BD355" s="28"/>
      <c r="BE355" s="28"/>
      <c r="BF355" s="28"/>
      <c r="BG355" s="28"/>
    </row>
    <row r="356" spans="1:59" s="24" customFormat="1" ht="13.8" x14ac:dyDescent="0.25">
      <c r="A356" s="40">
        <v>38573</v>
      </c>
      <c r="B356" s="24">
        <f t="shared" si="11"/>
        <v>341</v>
      </c>
      <c r="C356" s="34">
        <v>0.25</v>
      </c>
      <c r="D356" s="34">
        <v>3.25</v>
      </c>
      <c r="E356" s="25">
        <f t="shared" si="10"/>
        <v>3.5</v>
      </c>
      <c r="F356" s="34">
        <v>2.5</v>
      </c>
      <c r="G356" s="34">
        <v>1.6</v>
      </c>
      <c r="H356" s="34">
        <v>2</v>
      </c>
      <c r="I356" s="34">
        <v>2.4</v>
      </c>
      <c r="J356" s="26">
        <v>0</v>
      </c>
      <c r="K356" s="26">
        <v>0</v>
      </c>
      <c r="L356" s="26">
        <v>0.10000000000000009</v>
      </c>
      <c r="M356" s="26">
        <v>0.19999999999999973</v>
      </c>
      <c r="N356" s="34">
        <v>3.3</v>
      </c>
      <c r="O356" s="34">
        <v>4.3</v>
      </c>
      <c r="P356" s="34">
        <v>4</v>
      </c>
      <c r="Q356" s="34">
        <v>3</v>
      </c>
      <c r="R356" s="26">
        <v>0.29999999999999982</v>
      </c>
      <c r="S356" s="26">
        <v>0.5</v>
      </c>
      <c r="T356" s="26">
        <v>0.29999999999999982</v>
      </c>
      <c r="U356" s="26">
        <v>-0.5</v>
      </c>
      <c r="V356" s="34">
        <v>5</v>
      </c>
      <c r="W356" s="34"/>
      <c r="X356" s="6"/>
      <c r="Y356" s="6">
        <v>7.2904051480488105E-2</v>
      </c>
      <c r="Z356" s="3"/>
      <c r="AE356" s="39"/>
      <c r="AF356" s="28"/>
      <c r="AG356" s="28"/>
      <c r="AH356" s="28"/>
      <c r="AI356" s="29"/>
      <c r="AJ356" s="38"/>
      <c r="AK356" s="38"/>
      <c r="AL356" s="38"/>
      <c r="AM356" s="29"/>
      <c r="AN356" s="29"/>
      <c r="AO356" s="29"/>
      <c r="AP356" s="38"/>
      <c r="AQ356" s="28"/>
      <c r="AR356" s="28"/>
      <c r="AS356" s="28"/>
      <c r="AT356" s="28"/>
      <c r="AU356" s="28"/>
      <c r="AV356" s="28"/>
      <c r="AW356" s="28"/>
      <c r="AX356" s="28"/>
      <c r="AY356" s="28"/>
      <c r="AZ356" s="28"/>
      <c r="BA356" s="28"/>
      <c r="BB356" s="28"/>
      <c r="BC356" s="28"/>
      <c r="BD356" s="28"/>
      <c r="BE356" s="28"/>
      <c r="BF356" s="28"/>
      <c r="BG356" s="28"/>
    </row>
    <row r="357" spans="1:59" s="24" customFormat="1" ht="13.8" x14ac:dyDescent="0.25">
      <c r="A357" s="40">
        <v>38615</v>
      </c>
      <c r="B357" s="24">
        <f t="shared" si="11"/>
        <v>342</v>
      </c>
      <c r="C357" s="34">
        <v>0.25</v>
      </c>
      <c r="D357" s="34">
        <v>3.5</v>
      </c>
      <c r="E357" s="25">
        <f t="shared" si="10"/>
        <v>3.75</v>
      </c>
      <c r="F357" s="34">
        <v>2.5</v>
      </c>
      <c r="G357" s="34">
        <v>2.6</v>
      </c>
      <c r="H357" s="34">
        <v>2.8</v>
      </c>
      <c r="I357" s="34">
        <v>1.7</v>
      </c>
      <c r="J357" s="26">
        <v>0</v>
      </c>
      <c r="K357" s="26">
        <v>1</v>
      </c>
      <c r="L357" s="26">
        <v>0.79999999999999982</v>
      </c>
      <c r="M357" s="26">
        <v>-0.7</v>
      </c>
      <c r="N357" s="34">
        <v>3.2</v>
      </c>
      <c r="O357" s="34">
        <v>3.1</v>
      </c>
      <c r="P357" s="34">
        <v>3.7</v>
      </c>
      <c r="Q357" s="34">
        <v>4.2</v>
      </c>
      <c r="R357" s="26">
        <v>-9.9999999999999645E-2</v>
      </c>
      <c r="S357" s="26">
        <v>-1.1999999999999997</v>
      </c>
      <c r="T357" s="26">
        <v>-0.29999999999999982</v>
      </c>
      <c r="U357" s="26">
        <v>1.2000000000000002</v>
      </c>
      <c r="V357" s="34">
        <v>5</v>
      </c>
      <c r="W357" s="34"/>
      <c r="X357" s="6"/>
      <c r="Y357" s="6">
        <v>0.24580705610459</v>
      </c>
      <c r="Z357" s="3"/>
      <c r="AE357" s="39"/>
      <c r="AF357" s="28"/>
      <c r="AG357" s="28"/>
      <c r="AH357" s="28"/>
      <c r="AI357" s="29"/>
      <c r="AJ357" s="38"/>
      <c r="AK357" s="38"/>
      <c r="AL357" s="38"/>
      <c r="AM357" s="29"/>
      <c r="AN357" s="29"/>
      <c r="AO357" s="29"/>
      <c r="AP357" s="38"/>
      <c r="AQ357" s="28"/>
      <c r="AR357" s="28"/>
      <c r="AS357" s="28"/>
      <c r="AT357" s="28"/>
      <c r="AU357" s="28"/>
      <c r="AV357" s="28"/>
      <c r="AW357" s="28"/>
      <c r="AX357" s="28"/>
      <c r="AY357" s="28"/>
      <c r="AZ357" s="28"/>
      <c r="BA357" s="28"/>
      <c r="BB357" s="28"/>
      <c r="BC357" s="28"/>
      <c r="BD357" s="28"/>
      <c r="BE357" s="28"/>
      <c r="BF357" s="28"/>
      <c r="BG357" s="28"/>
    </row>
    <row r="358" spans="1:59" s="24" customFormat="1" ht="13.8" x14ac:dyDescent="0.25">
      <c r="A358" s="40">
        <v>38657</v>
      </c>
      <c r="B358" s="24">
        <f t="shared" si="11"/>
        <v>343</v>
      </c>
      <c r="C358" s="34">
        <v>0.25</v>
      </c>
      <c r="D358" s="34">
        <v>3.75</v>
      </c>
      <c r="E358" s="25">
        <f t="shared" si="10"/>
        <v>4</v>
      </c>
      <c r="F358" s="34">
        <v>2.6</v>
      </c>
      <c r="G358" s="34">
        <v>3</v>
      </c>
      <c r="H358" s="34">
        <v>1.8</v>
      </c>
      <c r="I358" s="34">
        <v>2.2000000000000002</v>
      </c>
      <c r="J358" s="26">
        <v>0</v>
      </c>
      <c r="K358" s="26">
        <v>0.20000000000000018</v>
      </c>
      <c r="L358" s="26">
        <v>0.10000000000000009</v>
      </c>
      <c r="M358" s="26">
        <v>0.10000000000000009</v>
      </c>
      <c r="N358" s="34">
        <v>3.2</v>
      </c>
      <c r="O358" s="34">
        <v>3.5</v>
      </c>
      <c r="P358" s="34">
        <v>4</v>
      </c>
      <c r="Q358" s="34">
        <v>3.6</v>
      </c>
      <c r="R358" s="26">
        <v>0.10000000000000009</v>
      </c>
      <c r="S358" s="26">
        <v>-0.20000000000000018</v>
      </c>
      <c r="T358" s="26">
        <v>-0.20000000000000018</v>
      </c>
      <c r="U358" s="26">
        <v>0.10000000000000009</v>
      </c>
      <c r="V358" s="34">
        <v>5</v>
      </c>
      <c r="W358" s="34"/>
      <c r="X358" s="6"/>
      <c r="Y358" s="6">
        <v>0.22570486994651101</v>
      </c>
      <c r="Z358" s="3"/>
      <c r="AE358" s="39"/>
      <c r="AF358" s="28"/>
      <c r="AG358" s="28"/>
      <c r="AH358" s="28"/>
      <c r="AI358" s="29"/>
      <c r="AJ358" s="38"/>
      <c r="AK358" s="38"/>
      <c r="AL358" s="38"/>
      <c r="AM358" s="29"/>
      <c r="AN358" s="29"/>
      <c r="AO358" s="29"/>
      <c r="AP358" s="38"/>
      <c r="AQ358" s="28"/>
      <c r="AR358" s="28"/>
      <c r="AS358" s="28"/>
      <c r="AT358" s="28"/>
      <c r="AU358" s="28"/>
      <c r="AV358" s="28"/>
      <c r="AW358" s="28"/>
      <c r="AX358" s="28"/>
      <c r="AY358" s="28"/>
      <c r="AZ358" s="28"/>
      <c r="BA358" s="28"/>
      <c r="BB358" s="28"/>
      <c r="BC358" s="28"/>
      <c r="BD358" s="28"/>
      <c r="BE358" s="28"/>
      <c r="BF358" s="28"/>
      <c r="BG358" s="28"/>
    </row>
    <row r="359" spans="1:59" s="24" customFormat="1" ht="13.8" x14ac:dyDescent="0.25">
      <c r="A359" s="40">
        <v>38699</v>
      </c>
      <c r="B359" s="24">
        <f t="shared" si="11"/>
        <v>344</v>
      </c>
      <c r="C359" s="34">
        <v>0.25</v>
      </c>
      <c r="D359" s="34">
        <v>4</v>
      </c>
      <c r="E359" s="25">
        <f t="shared" si="10"/>
        <v>4.25</v>
      </c>
      <c r="F359" s="34">
        <v>3.1</v>
      </c>
      <c r="G359" s="34">
        <v>2.2000000000000002</v>
      </c>
      <c r="H359" s="34">
        <v>2.7</v>
      </c>
      <c r="I359" s="34">
        <v>2.4</v>
      </c>
      <c r="J359" s="26">
        <v>0.5</v>
      </c>
      <c r="K359" s="26">
        <v>-0.79999999999999982</v>
      </c>
      <c r="L359" s="26">
        <v>0.90000000000000013</v>
      </c>
      <c r="M359" s="26">
        <v>0.19999999999999973</v>
      </c>
      <c r="N359" s="34">
        <v>4.3</v>
      </c>
      <c r="O359" s="34">
        <v>3.4</v>
      </c>
      <c r="P359" s="34">
        <v>3.7</v>
      </c>
      <c r="Q359" s="34">
        <v>3.5</v>
      </c>
      <c r="R359" s="26">
        <v>1.0999999999999996</v>
      </c>
      <c r="S359" s="26">
        <v>-0.10000000000000009</v>
      </c>
      <c r="T359" s="26">
        <v>-0.29999999999999982</v>
      </c>
      <c r="U359" s="26">
        <v>-0.10000000000000009</v>
      </c>
      <c r="V359" s="34">
        <v>5</v>
      </c>
      <c r="W359" s="34"/>
      <c r="X359" s="6"/>
      <c r="Y359" s="6">
        <v>6.6912490948671396E-2</v>
      </c>
      <c r="Z359" s="3"/>
      <c r="AE359" s="39"/>
      <c r="AF359" s="28"/>
      <c r="AG359" s="28"/>
      <c r="AH359" s="28"/>
      <c r="AI359" s="29"/>
      <c r="AJ359" s="38"/>
      <c r="AK359" s="38"/>
      <c r="AL359" s="38"/>
      <c r="AM359" s="29"/>
      <c r="AN359" s="29"/>
      <c r="AO359" s="29"/>
      <c r="AP359" s="38"/>
      <c r="AQ359" s="28"/>
      <c r="AR359" s="28"/>
      <c r="AS359" s="28"/>
      <c r="AT359" s="28"/>
      <c r="AU359" s="28"/>
      <c r="AV359" s="28"/>
      <c r="AW359" s="28"/>
      <c r="AX359" s="28"/>
      <c r="AY359" s="28"/>
      <c r="AZ359" s="28"/>
      <c r="BA359" s="28"/>
      <c r="BB359" s="28"/>
      <c r="BC359" s="28"/>
      <c r="BD359" s="28"/>
      <c r="BE359" s="28"/>
      <c r="BF359" s="28"/>
      <c r="BG359" s="28"/>
    </row>
    <row r="360" spans="1:59" s="24" customFormat="1" ht="13.8" x14ac:dyDescent="0.25">
      <c r="A360" s="40">
        <v>38748</v>
      </c>
      <c r="B360" s="24">
        <f t="shared" si="11"/>
        <v>345</v>
      </c>
      <c r="C360" s="34">
        <v>0.25</v>
      </c>
      <c r="D360" s="34">
        <v>4.25</v>
      </c>
      <c r="E360" s="25">
        <f t="shared" si="10"/>
        <v>4.5</v>
      </c>
      <c r="F360" s="34">
        <v>2.6</v>
      </c>
      <c r="G360" s="34">
        <v>2.1</v>
      </c>
      <c r="H360" s="34">
        <v>2.5</v>
      </c>
      <c r="I360" s="34">
        <v>2.2000000000000002</v>
      </c>
      <c r="J360" s="26">
        <v>0.39999999999999991</v>
      </c>
      <c r="K360" s="26">
        <v>-0.60000000000000009</v>
      </c>
      <c r="L360" s="26">
        <v>0.10000000000000009</v>
      </c>
      <c r="M360" s="26">
        <v>0</v>
      </c>
      <c r="N360" s="34">
        <v>2.4</v>
      </c>
      <c r="O360" s="34">
        <v>4.0999999999999996</v>
      </c>
      <c r="P360" s="34">
        <v>3.8</v>
      </c>
      <c r="Q360" s="34">
        <v>3.6</v>
      </c>
      <c r="R360" s="26">
        <v>-1</v>
      </c>
      <c r="S360" s="26">
        <v>0.39999999999999947</v>
      </c>
      <c r="T360" s="26">
        <v>0.29999999999999982</v>
      </c>
      <c r="U360" s="26">
        <v>0.20000000000000018</v>
      </c>
      <c r="V360" s="34">
        <v>5</v>
      </c>
      <c r="W360" s="34"/>
      <c r="X360" s="6"/>
      <c r="Y360" s="6">
        <v>0.13900562645963199</v>
      </c>
      <c r="Z360" s="3"/>
      <c r="AE360" s="39"/>
      <c r="AF360" s="28"/>
      <c r="AG360" s="28"/>
      <c r="AH360" s="28"/>
      <c r="AI360" s="29"/>
      <c r="AJ360" s="38"/>
      <c r="AK360" s="38"/>
      <c r="AL360" s="38"/>
      <c r="AM360" s="29"/>
      <c r="AN360" s="29"/>
      <c r="AO360" s="29"/>
      <c r="AP360" s="38"/>
      <c r="AQ360" s="28"/>
      <c r="AR360" s="28"/>
      <c r="AS360" s="28"/>
      <c r="AT360" s="28"/>
      <c r="AU360" s="28"/>
      <c r="AV360" s="28"/>
      <c r="AW360" s="28"/>
      <c r="AX360" s="28"/>
      <c r="AY360" s="28"/>
      <c r="AZ360" s="28"/>
      <c r="BA360" s="28"/>
      <c r="BB360" s="28"/>
      <c r="BC360" s="28"/>
      <c r="BD360" s="28"/>
      <c r="BE360" s="28"/>
      <c r="BF360" s="28"/>
      <c r="BG360" s="28"/>
    </row>
    <row r="361" spans="1:59" s="24" customFormat="1" ht="13.8" x14ac:dyDescent="0.25">
      <c r="A361" s="40">
        <v>38804</v>
      </c>
      <c r="B361" s="24">
        <f t="shared" si="11"/>
        <v>346</v>
      </c>
      <c r="C361" s="34">
        <v>0.25</v>
      </c>
      <c r="D361" s="34">
        <v>4.5</v>
      </c>
      <c r="E361" s="25">
        <f t="shared" si="10"/>
        <v>4.75</v>
      </c>
      <c r="F361" s="34">
        <v>3.3</v>
      </c>
      <c r="G361" s="34">
        <v>3.4</v>
      </c>
      <c r="H361" s="34">
        <v>2.6</v>
      </c>
      <c r="I361" s="34">
        <v>2</v>
      </c>
      <c r="J361" s="26">
        <v>0.69999999999999973</v>
      </c>
      <c r="K361" s="26">
        <v>1.2999999999999998</v>
      </c>
      <c r="L361" s="26">
        <v>0.10000000000000009</v>
      </c>
      <c r="M361" s="26">
        <v>-0.20000000000000018</v>
      </c>
      <c r="N361" s="34">
        <v>1.8</v>
      </c>
      <c r="O361" s="34">
        <v>4.7</v>
      </c>
      <c r="P361" s="34">
        <v>3.5</v>
      </c>
      <c r="Q361" s="34">
        <v>3.7</v>
      </c>
      <c r="R361" s="26">
        <v>-0.59999999999999987</v>
      </c>
      <c r="S361" s="26">
        <v>0.60000000000000053</v>
      </c>
      <c r="T361" s="26">
        <v>-0.29999999999999982</v>
      </c>
      <c r="U361" s="26">
        <v>0.10000000000000009</v>
      </c>
      <c r="V361" s="34">
        <v>4.8</v>
      </c>
      <c r="W361" s="34"/>
      <c r="X361" s="6"/>
      <c r="Y361" s="6">
        <v>0.11002738174841099</v>
      </c>
      <c r="Z361" s="3"/>
      <c r="AE361" s="39"/>
      <c r="AF361" s="28"/>
      <c r="AG361" s="28"/>
      <c r="AH361" s="28"/>
      <c r="AI361" s="29"/>
      <c r="AJ361" s="38"/>
      <c r="AK361" s="38"/>
      <c r="AL361" s="38"/>
      <c r="AM361" s="29"/>
      <c r="AN361" s="29"/>
      <c r="AO361" s="29"/>
      <c r="AP361" s="38"/>
      <c r="AQ361" s="28"/>
      <c r="AR361" s="28"/>
      <c r="AS361" s="28"/>
      <c r="AT361" s="28"/>
      <c r="AU361" s="28"/>
      <c r="AV361" s="28"/>
      <c r="AW361" s="28"/>
      <c r="AX361" s="28"/>
      <c r="AY361" s="28"/>
      <c r="AZ361" s="28"/>
      <c r="BA361" s="28"/>
      <c r="BB361" s="28"/>
      <c r="BC361" s="28"/>
      <c r="BD361" s="28"/>
      <c r="BE361" s="28"/>
      <c r="BF361" s="28"/>
      <c r="BG361" s="28"/>
    </row>
    <row r="362" spans="1:59" s="24" customFormat="1" ht="13.8" x14ac:dyDescent="0.25">
      <c r="A362" s="40">
        <v>38847</v>
      </c>
      <c r="B362" s="24">
        <f t="shared" si="11"/>
        <v>347</v>
      </c>
      <c r="C362" s="34">
        <v>0.25</v>
      </c>
      <c r="D362" s="34">
        <v>4.75</v>
      </c>
      <c r="E362" s="25">
        <f t="shared" si="10"/>
        <v>5</v>
      </c>
      <c r="F362" s="34">
        <v>3.3</v>
      </c>
      <c r="G362" s="34">
        <v>3.2</v>
      </c>
      <c r="H362" s="34">
        <v>1.9</v>
      </c>
      <c r="I362" s="34">
        <v>2.1</v>
      </c>
      <c r="J362" s="26">
        <v>-0.10000000000000009</v>
      </c>
      <c r="K362" s="26">
        <v>0.60000000000000009</v>
      </c>
      <c r="L362" s="26">
        <v>-0.10000000000000009</v>
      </c>
      <c r="M362" s="26">
        <v>0.10000000000000009</v>
      </c>
      <c r="N362" s="34">
        <v>5.3</v>
      </c>
      <c r="O362" s="34">
        <v>3.7</v>
      </c>
      <c r="P362" s="34">
        <v>3.2</v>
      </c>
      <c r="Q362" s="34">
        <v>3.1</v>
      </c>
      <c r="R362" s="26">
        <v>0.59999999999999964</v>
      </c>
      <c r="S362" s="26">
        <v>0.20000000000000018</v>
      </c>
      <c r="T362" s="26">
        <v>-0.5</v>
      </c>
      <c r="U362" s="26">
        <v>-0.29999999999999982</v>
      </c>
      <c r="V362" s="34">
        <v>4.7</v>
      </c>
      <c r="W362" s="34"/>
      <c r="X362" s="6"/>
      <c r="Y362" s="6">
        <v>0.18648122315945401</v>
      </c>
      <c r="Z362" s="3"/>
      <c r="AE362" s="39"/>
      <c r="AF362" s="28"/>
      <c r="AG362" s="28"/>
      <c r="AH362" s="28"/>
      <c r="AI362" s="29"/>
      <c r="AJ362" s="38"/>
      <c r="AK362" s="38"/>
      <c r="AL362" s="38"/>
      <c r="AM362" s="29"/>
      <c r="AN362" s="29"/>
      <c r="AO362" s="29"/>
      <c r="AP362" s="38"/>
      <c r="AQ362" s="28"/>
      <c r="AR362" s="28"/>
      <c r="AS362" s="28"/>
      <c r="AT362" s="28"/>
      <c r="AU362" s="28"/>
      <c r="AV362" s="28"/>
      <c r="AW362" s="28"/>
      <c r="AX362" s="28"/>
      <c r="AY362" s="28"/>
      <c r="AZ362" s="28"/>
      <c r="BA362" s="28"/>
      <c r="BB362" s="28"/>
      <c r="BC362" s="28"/>
      <c r="BD362" s="28"/>
      <c r="BE362" s="28"/>
      <c r="BF362" s="28"/>
      <c r="BG362" s="28"/>
    </row>
    <row r="363" spans="1:59" s="24" customFormat="1" ht="13.8" x14ac:dyDescent="0.25">
      <c r="A363" s="40">
        <v>38897</v>
      </c>
      <c r="B363" s="24">
        <f t="shared" si="11"/>
        <v>348</v>
      </c>
      <c r="C363" s="34">
        <v>0.25</v>
      </c>
      <c r="D363" s="34">
        <v>5</v>
      </c>
      <c r="E363" s="25">
        <f t="shared" si="10"/>
        <v>5.25</v>
      </c>
      <c r="F363" s="34">
        <v>3.3</v>
      </c>
      <c r="G363" s="34">
        <v>3.8</v>
      </c>
      <c r="H363" s="34">
        <v>2.2999999999999998</v>
      </c>
      <c r="I363" s="34">
        <v>1.6</v>
      </c>
      <c r="J363" s="26">
        <v>0</v>
      </c>
      <c r="K363" s="26">
        <v>0.59999999999999964</v>
      </c>
      <c r="L363" s="26">
        <v>0.39999999999999991</v>
      </c>
      <c r="M363" s="26">
        <v>-0.5</v>
      </c>
      <c r="N363" s="34">
        <v>5.8</v>
      </c>
      <c r="O363" s="34">
        <v>2</v>
      </c>
      <c r="P363" s="34">
        <v>2.7</v>
      </c>
      <c r="Q363" s="34">
        <v>2.7</v>
      </c>
      <c r="R363" s="26">
        <v>0.5</v>
      </c>
      <c r="S363" s="26">
        <v>-1.7000000000000002</v>
      </c>
      <c r="T363" s="26">
        <v>-0.5</v>
      </c>
      <c r="U363" s="26">
        <v>-0.39999999999999991</v>
      </c>
      <c r="V363" s="34">
        <v>4.7</v>
      </c>
      <c r="W363" s="34"/>
      <c r="X363" s="6"/>
      <c r="Y363" s="6">
        <v>0.44110500123437801</v>
      </c>
      <c r="Z363" s="3"/>
      <c r="AE363" s="39"/>
      <c r="AF363" s="28"/>
      <c r="AG363" s="28"/>
      <c r="AH363" s="28"/>
      <c r="AI363" s="29"/>
      <c r="AJ363" s="38"/>
      <c r="AK363" s="38"/>
      <c r="AL363" s="38"/>
      <c r="AM363" s="29"/>
      <c r="AN363" s="29"/>
      <c r="AO363" s="29"/>
      <c r="AP363" s="38"/>
      <c r="AQ363" s="28"/>
      <c r="AR363" s="28"/>
      <c r="AS363" s="28"/>
      <c r="AT363" s="28"/>
      <c r="AU363" s="28"/>
      <c r="AV363" s="28"/>
      <c r="AW363" s="28"/>
      <c r="AX363" s="28"/>
      <c r="AY363" s="28"/>
      <c r="AZ363" s="28"/>
      <c r="BA363" s="28"/>
      <c r="BB363" s="28"/>
      <c r="BC363" s="28"/>
      <c r="BD363" s="28"/>
      <c r="BE363" s="28"/>
      <c r="BF363" s="28"/>
      <c r="BG363" s="28"/>
    </row>
    <row r="364" spans="1:59" s="24" customFormat="1" ht="13.8" x14ac:dyDescent="0.25">
      <c r="A364" s="40">
        <v>38937</v>
      </c>
      <c r="B364" s="24">
        <f t="shared" si="11"/>
        <v>349</v>
      </c>
      <c r="C364" s="34">
        <v>0</v>
      </c>
      <c r="D364" s="34">
        <v>5.25</v>
      </c>
      <c r="E364" s="25">
        <f t="shared" si="10"/>
        <v>5.25</v>
      </c>
      <c r="F364" s="34">
        <v>3.3</v>
      </c>
      <c r="G364" s="34">
        <v>3</v>
      </c>
      <c r="H364" s="34">
        <v>1.6</v>
      </c>
      <c r="I364" s="34">
        <v>2.1</v>
      </c>
      <c r="J364" s="26">
        <v>-0.5</v>
      </c>
      <c r="K364" s="26">
        <v>0.70000000000000018</v>
      </c>
      <c r="L364" s="26">
        <v>0</v>
      </c>
      <c r="M364" s="26">
        <v>-0.19999999999999973</v>
      </c>
      <c r="N364" s="34">
        <v>3</v>
      </c>
      <c r="O364" s="34">
        <v>2.2000000000000002</v>
      </c>
      <c r="P364" s="34">
        <v>2.1</v>
      </c>
      <c r="Q364" s="34">
        <v>2.2000000000000002</v>
      </c>
      <c r="R364" s="26">
        <v>1</v>
      </c>
      <c r="S364" s="26">
        <v>-0.5</v>
      </c>
      <c r="T364" s="26">
        <v>-0.60000000000000009</v>
      </c>
      <c r="U364" s="26">
        <v>-0.29999999999999982</v>
      </c>
      <c r="V364" s="34">
        <v>4.7</v>
      </c>
      <c r="W364" s="34"/>
      <c r="X364" s="6"/>
      <c r="Y364" s="6">
        <v>6.8774647207783202E-2</v>
      </c>
      <c r="Z364" s="3"/>
      <c r="AE364" s="39"/>
      <c r="AF364" s="28"/>
      <c r="AG364" s="28"/>
      <c r="AH364" s="28"/>
      <c r="AI364" s="29"/>
      <c r="AJ364" s="38"/>
      <c r="AK364" s="38"/>
      <c r="AL364" s="38"/>
      <c r="AM364" s="29"/>
      <c r="AN364" s="29"/>
      <c r="AO364" s="29"/>
      <c r="AP364" s="38"/>
      <c r="AQ364" s="28"/>
      <c r="AR364" s="28"/>
      <c r="AS364" s="28"/>
      <c r="AT364" s="28"/>
      <c r="AU364" s="28"/>
      <c r="AV364" s="28"/>
      <c r="AW364" s="28"/>
      <c r="AX364" s="28"/>
      <c r="AY364" s="28"/>
      <c r="AZ364" s="28"/>
      <c r="BA364" s="28"/>
      <c r="BB364" s="28"/>
      <c r="BC364" s="28"/>
      <c r="BD364" s="28"/>
      <c r="BE364" s="28"/>
      <c r="BF364" s="28"/>
      <c r="BG364" s="28"/>
    </row>
    <row r="365" spans="1:59" s="24" customFormat="1" ht="13.8" x14ac:dyDescent="0.25">
      <c r="A365" s="40">
        <v>38980</v>
      </c>
      <c r="B365" s="24">
        <f t="shared" si="11"/>
        <v>350</v>
      </c>
      <c r="C365" s="34">
        <v>0</v>
      </c>
      <c r="D365" s="34">
        <v>5.25</v>
      </c>
      <c r="E365" s="25">
        <f t="shared" si="10"/>
        <v>5.25</v>
      </c>
      <c r="F365" s="34">
        <v>3.4</v>
      </c>
      <c r="G365" s="34">
        <v>2.2000000000000002</v>
      </c>
      <c r="H365" s="34">
        <v>1.9</v>
      </c>
      <c r="I365" s="34">
        <v>2.1</v>
      </c>
      <c r="J365" s="26">
        <v>0.10000000000000009</v>
      </c>
      <c r="K365" s="26">
        <v>-0.79999999999999982</v>
      </c>
      <c r="L365" s="26">
        <v>0.29999999999999982</v>
      </c>
      <c r="M365" s="26">
        <v>0</v>
      </c>
      <c r="N365" s="34">
        <v>2.8</v>
      </c>
      <c r="O365" s="34">
        <v>1.8</v>
      </c>
      <c r="P365" s="34">
        <v>1.7</v>
      </c>
      <c r="Q365" s="34">
        <v>1.9</v>
      </c>
      <c r="R365" s="26">
        <v>-0.20000000000000018</v>
      </c>
      <c r="S365" s="26">
        <v>-0.40000000000000013</v>
      </c>
      <c r="T365" s="26">
        <v>-0.40000000000000013</v>
      </c>
      <c r="U365" s="26">
        <v>-0.30000000000000027</v>
      </c>
      <c r="V365" s="34">
        <v>4.7</v>
      </c>
      <c r="W365" s="34"/>
      <c r="X365" s="6"/>
      <c r="Y365" s="6">
        <v>6.23208440937894E-2</v>
      </c>
      <c r="Z365" s="3"/>
      <c r="AE365" s="39"/>
      <c r="AF365" s="28"/>
      <c r="AG365" s="28"/>
      <c r="AH365" s="28"/>
      <c r="AI365" s="29"/>
      <c r="AJ365" s="38"/>
      <c r="AK365" s="38"/>
      <c r="AL365" s="38"/>
      <c r="AM365" s="29"/>
      <c r="AN365" s="29"/>
      <c r="AO365" s="29"/>
      <c r="AP365" s="38"/>
      <c r="AQ365" s="28"/>
      <c r="AR365" s="28"/>
      <c r="AS365" s="28"/>
      <c r="AT365" s="28"/>
      <c r="AU365" s="28"/>
      <c r="AV365" s="28"/>
      <c r="AW365" s="28"/>
      <c r="AX365" s="28"/>
      <c r="AY365" s="28"/>
      <c r="AZ365" s="28"/>
      <c r="BA365" s="28"/>
      <c r="BB365" s="28"/>
      <c r="BC365" s="28"/>
      <c r="BD365" s="28"/>
      <c r="BE365" s="28"/>
      <c r="BF365" s="28"/>
      <c r="BG365" s="28"/>
    </row>
    <row r="366" spans="1:59" s="24" customFormat="1" ht="13.8" x14ac:dyDescent="0.25">
      <c r="A366" s="40">
        <v>39015</v>
      </c>
      <c r="B366" s="24">
        <f t="shared" si="11"/>
        <v>351</v>
      </c>
      <c r="C366" s="34">
        <v>0</v>
      </c>
      <c r="D366" s="34">
        <v>5.25</v>
      </c>
      <c r="E366" s="25">
        <f t="shared" si="10"/>
        <v>5.25</v>
      </c>
      <c r="F366" s="34">
        <v>1.8</v>
      </c>
      <c r="G366" s="34">
        <v>1.6</v>
      </c>
      <c r="H366" s="34">
        <v>3</v>
      </c>
      <c r="I366" s="34">
        <v>2.6</v>
      </c>
      <c r="J366" s="26">
        <v>-0.40000000000000013</v>
      </c>
      <c r="K366" s="26">
        <v>-0.29999999999999982</v>
      </c>
      <c r="L366" s="26">
        <v>0.89999999999999991</v>
      </c>
      <c r="M366" s="26">
        <v>-0.19999999999999973</v>
      </c>
      <c r="N366" s="34">
        <v>1</v>
      </c>
      <c r="O366" s="34">
        <v>2.2999999999999998</v>
      </c>
      <c r="P366" s="34">
        <v>2.1</v>
      </c>
      <c r="Q366" s="34">
        <v>2.1</v>
      </c>
      <c r="R366" s="26">
        <v>-0.8</v>
      </c>
      <c r="S366" s="26">
        <v>0.59999999999999987</v>
      </c>
      <c r="T366" s="26">
        <v>0.20000000000000018</v>
      </c>
      <c r="U366" s="26">
        <v>0.10000000000000009</v>
      </c>
      <c r="V366" s="34">
        <v>4.7</v>
      </c>
      <c r="W366" s="34"/>
      <c r="X366" s="6"/>
      <c r="Y366" s="6">
        <v>-9.6554555969199998E-2</v>
      </c>
      <c r="Z366" s="3"/>
      <c r="AE366" s="39"/>
      <c r="AF366" s="28"/>
      <c r="AG366" s="28"/>
      <c r="AH366" s="28"/>
      <c r="AI366" s="29"/>
      <c r="AJ366" s="38"/>
      <c r="AK366" s="38"/>
      <c r="AL366" s="38"/>
      <c r="AM366" s="29"/>
      <c r="AN366" s="29"/>
      <c r="AO366" s="29"/>
      <c r="AP366" s="38"/>
      <c r="AQ366" s="28"/>
      <c r="AR366" s="28"/>
      <c r="AS366" s="28"/>
      <c r="AT366" s="28"/>
      <c r="AU366" s="28"/>
      <c r="AV366" s="28"/>
      <c r="AW366" s="28"/>
      <c r="AX366" s="28"/>
      <c r="AY366" s="28"/>
      <c r="AZ366" s="28"/>
      <c r="BA366" s="28"/>
      <c r="BB366" s="28"/>
      <c r="BC366" s="28"/>
      <c r="BD366" s="28"/>
      <c r="BE366" s="28"/>
      <c r="BF366" s="28"/>
      <c r="BG366" s="28"/>
    </row>
    <row r="367" spans="1:59" s="24" customFormat="1" ht="13.8" x14ac:dyDescent="0.25">
      <c r="A367" s="40">
        <v>39063</v>
      </c>
      <c r="B367" s="24">
        <f t="shared" si="11"/>
        <v>352</v>
      </c>
      <c r="C367" s="34">
        <v>0</v>
      </c>
      <c r="D367" s="34">
        <v>5.25</v>
      </c>
      <c r="E367" s="25">
        <f t="shared" si="10"/>
        <v>5.25</v>
      </c>
      <c r="F367" s="34">
        <v>1.8</v>
      </c>
      <c r="G367" s="34">
        <v>1.5</v>
      </c>
      <c r="H367" s="34">
        <v>3.5</v>
      </c>
      <c r="I367" s="34">
        <v>2.7</v>
      </c>
      <c r="J367" s="26">
        <v>0</v>
      </c>
      <c r="K367" s="26">
        <v>-0.10000000000000009</v>
      </c>
      <c r="L367" s="26">
        <v>0.5</v>
      </c>
      <c r="M367" s="26">
        <v>0.10000000000000009</v>
      </c>
      <c r="N367" s="34">
        <v>2</v>
      </c>
      <c r="O367" s="34">
        <v>1.3</v>
      </c>
      <c r="P367" s="34">
        <v>1.7</v>
      </c>
      <c r="Q367" s="34">
        <v>2.2000000000000002</v>
      </c>
      <c r="R367" s="26">
        <v>1</v>
      </c>
      <c r="S367" s="26">
        <v>-0.99999999999999978</v>
      </c>
      <c r="T367" s="26">
        <v>-0.40000000000000013</v>
      </c>
      <c r="U367" s="26">
        <v>0.10000000000000009</v>
      </c>
      <c r="V367" s="34">
        <v>4.5</v>
      </c>
      <c r="W367" s="34"/>
      <c r="X367" s="6"/>
      <c r="Y367" s="6">
        <v>7.3440272354890895E-2</v>
      </c>
      <c r="Z367" s="3"/>
      <c r="AE367" s="39"/>
      <c r="AF367" s="28"/>
      <c r="AG367" s="28"/>
      <c r="AH367" s="28"/>
      <c r="AI367" s="29"/>
      <c r="AJ367" s="38"/>
      <c r="AK367" s="38"/>
      <c r="AL367" s="38"/>
      <c r="AM367" s="29"/>
      <c r="AN367" s="29"/>
      <c r="AO367" s="29"/>
      <c r="AP367" s="38"/>
      <c r="AQ367" s="28"/>
      <c r="AR367" s="28"/>
      <c r="AS367" s="28"/>
      <c r="AT367" s="28"/>
      <c r="AU367" s="28"/>
      <c r="AV367" s="28"/>
      <c r="AW367" s="28"/>
      <c r="AX367" s="28"/>
      <c r="AY367" s="28"/>
      <c r="AZ367" s="28"/>
      <c r="BA367" s="28"/>
      <c r="BB367" s="28"/>
      <c r="BC367" s="28"/>
      <c r="BD367" s="28"/>
      <c r="BE367" s="28"/>
      <c r="BF367" s="28"/>
      <c r="BG367" s="28"/>
    </row>
    <row r="368" spans="1:59" s="24" customFormat="1" ht="13.8" x14ac:dyDescent="0.25">
      <c r="A368" s="40">
        <v>39113</v>
      </c>
      <c r="B368" s="24">
        <f t="shared" si="11"/>
        <v>353</v>
      </c>
      <c r="C368" s="34">
        <v>0</v>
      </c>
      <c r="D368" s="34">
        <v>5.25</v>
      </c>
      <c r="E368" s="25">
        <f t="shared" si="10"/>
        <v>5.25</v>
      </c>
      <c r="F368" s="34">
        <v>1.9</v>
      </c>
      <c r="G368" s="34">
        <v>3.7</v>
      </c>
      <c r="H368" s="34">
        <v>2.4</v>
      </c>
      <c r="I368" s="34">
        <v>2.2999999999999998</v>
      </c>
      <c r="J368" s="26">
        <f>F368-G367</f>
        <v>0.39999999999999991</v>
      </c>
      <c r="K368" s="26">
        <f t="shared" ref="K368:L368" si="12">G368-H367</f>
        <v>0.20000000000000018</v>
      </c>
      <c r="L368" s="26">
        <f t="shared" si="12"/>
        <v>-0.30000000000000027</v>
      </c>
      <c r="M368" s="26">
        <f>I368-2.4</f>
        <v>-0.10000000000000009</v>
      </c>
      <c r="N368" s="34">
        <v>2.6</v>
      </c>
      <c r="O368" s="34">
        <v>2</v>
      </c>
      <c r="P368" s="34">
        <v>2.2999999999999998</v>
      </c>
      <c r="Q368" s="34">
        <v>2.4</v>
      </c>
      <c r="R368" s="26">
        <f>N368-O367</f>
        <v>1.3</v>
      </c>
      <c r="S368" s="26">
        <f t="shared" ref="S368:T368" si="13">O368-P367</f>
        <v>0.30000000000000004</v>
      </c>
      <c r="T368" s="26">
        <f t="shared" si="13"/>
        <v>9.9999999999999645E-2</v>
      </c>
      <c r="U368" s="26">
        <f>Q368-2.4</f>
        <v>0</v>
      </c>
      <c r="V368" s="34">
        <v>4.5999999999999996</v>
      </c>
      <c r="W368" s="34"/>
      <c r="X368" s="6"/>
      <c r="Y368" s="6">
        <v>-3.7440958392854398E-2</v>
      </c>
      <c r="Z368" s="3"/>
      <c r="AE368" s="39"/>
      <c r="AF368" s="28"/>
      <c r="AG368" s="28"/>
      <c r="AH368" s="28"/>
      <c r="AI368" s="29"/>
      <c r="AJ368" s="38"/>
      <c r="AK368" s="38"/>
      <c r="AL368" s="38"/>
      <c r="AM368" s="29"/>
      <c r="AN368" s="29"/>
      <c r="AO368" s="29"/>
      <c r="AP368" s="38"/>
      <c r="AQ368" s="28"/>
      <c r="AR368" s="28"/>
      <c r="AS368" s="28"/>
      <c r="AT368" s="28"/>
      <c r="AU368" s="28"/>
      <c r="AV368" s="28"/>
      <c r="AW368" s="28"/>
      <c r="AX368" s="28"/>
      <c r="AY368" s="28"/>
      <c r="AZ368" s="28"/>
      <c r="BA368" s="28"/>
      <c r="BB368" s="28"/>
      <c r="BC368" s="28"/>
      <c r="BD368" s="28"/>
      <c r="BE368" s="28"/>
      <c r="BF368" s="28"/>
      <c r="BG368" s="28"/>
    </row>
    <row r="369" spans="1:59" s="24" customFormat="1" ht="13.8" x14ac:dyDescent="0.25">
      <c r="A369" s="40">
        <v>39162</v>
      </c>
      <c r="B369" s="24">
        <f t="shared" si="11"/>
        <v>354</v>
      </c>
      <c r="C369" s="34">
        <v>0</v>
      </c>
      <c r="D369" s="34">
        <v>5.25</v>
      </c>
      <c r="E369" s="25">
        <f t="shared" si="10"/>
        <v>5.25</v>
      </c>
      <c r="F369" s="34">
        <v>1.6</v>
      </c>
      <c r="G369" s="34">
        <v>3.9</v>
      </c>
      <c r="H369" s="34">
        <v>2.7</v>
      </c>
      <c r="I369" s="34">
        <v>2</v>
      </c>
      <c r="J369" s="26">
        <f>F369-F368</f>
        <v>-0.29999999999999982</v>
      </c>
      <c r="K369" s="26">
        <f t="shared" ref="K369:M369" si="14">G369-G368</f>
        <v>0.19999999999999973</v>
      </c>
      <c r="L369" s="26">
        <f t="shared" si="14"/>
        <v>0.30000000000000027</v>
      </c>
      <c r="M369" s="26">
        <f t="shared" si="14"/>
        <v>-0.29999999999999982</v>
      </c>
      <c r="N369" s="34">
        <v>2.2000000000000002</v>
      </c>
      <c r="O369" s="34">
        <v>1.5</v>
      </c>
      <c r="P369" s="34">
        <v>2.2999999999999998</v>
      </c>
      <c r="Q369" s="34">
        <v>2.2999999999999998</v>
      </c>
      <c r="R369" s="26">
        <f>N369-N368</f>
        <v>-0.39999999999999991</v>
      </c>
      <c r="S369" s="26">
        <f t="shared" ref="S369:U369" si="15">O369-O368</f>
        <v>-0.5</v>
      </c>
      <c r="T369" s="26">
        <f t="shared" si="15"/>
        <v>0</v>
      </c>
      <c r="U369" s="26">
        <f t="shared" si="15"/>
        <v>-0.10000000000000009</v>
      </c>
      <c r="V369" s="34">
        <v>4.5999999999999996</v>
      </c>
      <c r="W369" s="34"/>
      <c r="X369" s="6"/>
      <c r="Y369" s="6">
        <v>0.16869718405799</v>
      </c>
      <c r="Z369" s="3"/>
      <c r="AE369" s="39"/>
      <c r="AF369" s="28"/>
      <c r="AG369" s="28"/>
      <c r="AH369" s="28"/>
      <c r="AI369" s="29"/>
      <c r="AJ369" s="38"/>
      <c r="AK369" s="38"/>
      <c r="AL369" s="38"/>
      <c r="AM369" s="29"/>
      <c r="AN369" s="29"/>
      <c r="AO369" s="29"/>
      <c r="AP369" s="38"/>
      <c r="AQ369" s="28"/>
      <c r="AR369" s="28"/>
      <c r="AS369" s="28"/>
      <c r="AT369" s="28"/>
      <c r="AU369" s="28"/>
      <c r="AV369" s="28"/>
      <c r="AW369" s="28"/>
      <c r="AX369" s="28"/>
      <c r="AY369" s="28"/>
      <c r="AZ369" s="28"/>
      <c r="BA369" s="28"/>
      <c r="BB369" s="28"/>
      <c r="BC369" s="28"/>
      <c r="BD369" s="28"/>
      <c r="BE369" s="28"/>
      <c r="BF369" s="28"/>
      <c r="BG369" s="28"/>
    </row>
    <row r="370" spans="1:59" s="24" customFormat="1" ht="13.8" x14ac:dyDescent="0.25">
      <c r="A370" s="40">
        <v>39211</v>
      </c>
      <c r="B370" s="24">
        <f t="shared" si="11"/>
        <v>355</v>
      </c>
      <c r="C370" s="34">
        <v>0</v>
      </c>
      <c r="D370" s="34">
        <v>5.25</v>
      </c>
      <c r="E370" s="25">
        <f t="shared" si="10"/>
        <v>5.25</v>
      </c>
      <c r="F370" s="34">
        <v>3.9</v>
      </c>
      <c r="G370" s="34">
        <v>2.8</v>
      </c>
      <c r="H370" s="34">
        <v>1.7</v>
      </c>
      <c r="I370" s="34">
        <v>2.1</v>
      </c>
      <c r="J370" s="26">
        <f>F370-G369</f>
        <v>0</v>
      </c>
      <c r="K370" s="26">
        <f t="shared" ref="K370:L370" si="16">G370-H369</f>
        <v>9.9999999999999645E-2</v>
      </c>
      <c r="L370" s="26">
        <f t="shared" si="16"/>
        <v>-0.30000000000000004</v>
      </c>
      <c r="M370" s="26">
        <f>0</f>
        <v>0</v>
      </c>
      <c r="N370" s="34">
        <v>1.3</v>
      </c>
      <c r="O370" s="34">
        <v>2.6</v>
      </c>
      <c r="P370" s="34">
        <v>2</v>
      </c>
      <c r="Q370" s="34">
        <v>2.1</v>
      </c>
      <c r="R370" s="26">
        <f>N370-O369</f>
        <v>-0.19999999999999996</v>
      </c>
      <c r="S370" s="26">
        <f t="shared" ref="S370:T370" si="17">O370-P369</f>
        <v>0.30000000000000027</v>
      </c>
      <c r="T370" s="26">
        <f t="shared" si="17"/>
        <v>-0.29999999999999982</v>
      </c>
      <c r="U370" s="26">
        <f>Q370-2.3</f>
        <v>-0.19999999999999973</v>
      </c>
      <c r="V370" s="34">
        <v>4.5999999999999996</v>
      </c>
      <c r="W370" s="34"/>
      <c r="X370" s="6"/>
      <c r="Y370" s="6">
        <v>1.3067523245E-4</v>
      </c>
      <c r="Z370" s="3"/>
      <c r="AE370" s="39"/>
      <c r="AF370" s="28"/>
      <c r="AG370" s="28"/>
      <c r="AH370" s="28"/>
      <c r="AI370" s="29"/>
      <c r="AJ370" s="38"/>
      <c r="AK370" s="38"/>
      <c r="AL370" s="38"/>
      <c r="AM370" s="29"/>
      <c r="AN370" s="29"/>
      <c r="AO370" s="29"/>
      <c r="AP370" s="38"/>
      <c r="AQ370" s="28"/>
      <c r="AR370" s="28"/>
      <c r="AS370" s="28"/>
      <c r="AT370" s="28"/>
      <c r="AU370" s="28"/>
      <c r="AV370" s="28"/>
      <c r="AW370" s="28"/>
      <c r="AX370" s="28"/>
      <c r="AY370" s="28"/>
      <c r="AZ370" s="28"/>
      <c r="BA370" s="28"/>
      <c r="BB370" s="28"/>
      <c r="BC370" s="28"/>
      <c r="BD370" s="28"/>
      <c r="BE370" s="28"/>
      <c r="BF370" s="28"/>
      <c r="BG370" s="28"/>
    </row>
    <row r="371" spans="1:59" s="24" customFormat="1" ht="13.8" x14ac:dyDescent="0.25">
      <c r="A371" s="40">
        <v>39261</v>
      </c>
      <c r="B371" s="24">
        <f t="shared" si="11"/>
        <v>356</v>
      </c>
      <c r="C371" s="34">
        <v>0</v>
      </c>
      <c r="D371" s="34">
        <v>5.25</v>
      </c>
      <c r="E371" s="25">
        <f t="shared" si="10"/>
        <v>5.25</v>
      </c>
      <c r="F371" s="34">
        <v>4.0999999999999996</v>
      </c>
      <c r="G371" s="34">
        <v>2.9</v>
      </c>
      <c r="H371" s="34">
        <v>1.3</v>
      </c>
      <c r="I371" s="34">
        <v>1.9</v>
      </c>
      <c r="J371" s="26">
        <f>F371-F370</f>
        <v>0.19999999999999973</v>
      </c>
      <c r="K371" s="26">
        <f t="shared" ref="K371:M371" si="18">G371-G370</f>
        <v>0.10000000000000009</v>
      </c>
      <c r="L371" s="26">
        <f t="shared" si="18"/>
        <v>-0.39999999999999991</v>
      </c>
      <c r="M371" s="26">
        <f t="shared" si="18"/>
        <v>-0.20000000000000018</v>
      </c>
      <c r="N371" s="34">
        <v>1</v>
      </c>
      <c r="O371" s="34">
        <v>3</v>
      </c>
      <c r="P371" s="34">
        <v>2.5</v>
      </c>
      <c r="Q371" s="34">
        <v>2.2000000000000002</v>
      </c>
      <c r="R371" s="26">
        <f>N371-N370</f>
        <v>-0.30000000000000004</v>
      </c>
      <c r="S371" s="26">
        <f t="shared" ref="S371:U371" si="19">O371-O370</f>
        <v>0.39999999999999991</v>
      </c>
      <c r="T371" s="26">
        <f t="shared" si="19"/>
        <v>0.5</v>
      </c>
      <c r="U371" s="26">
        <f t="shared" si="19"/>
        <v>0.10000000000000009</v>
      </c>
      <c r="V371" s="34">
        <v>4.5</v>
      </c>
      <c r="W371" s="34"/>
      <c r="X371" s="6"/>
      <c r="Y371" s="6">
        <v>-6.3592946423587093E-2</v>
      </c>
      <c r="Z371" s="3"/>
      <c r="AE371" s="39"/>
      <c r="AF371" s="28"/>
      <c r="AG371" s="28"/>
      <c r="AH371" s="28"/>
      <c r="AI371" s="29"/>
      <c r="AJ371" s="38"/>
      <c r="AK371" s="38"/>
      <c r="AL371" s="38"/>
      <c r="AM371" s="29"/>
      <c r="AN371" s="29"/>
      <c r="AO371" s="29"/>
      <c r="AP371" s="38"/>
      <c r="AQ371" s="28"/>
      <c r="AR371" s="28"/>
      <c r="AS371" s="28"/>
      <c r="AT371" s="28"/>
      <c r="AU371" s="28"/>
      <c r="AV371" s="28"/>
      <c r="AW371" s="28"/>
      <c r="AX371" s="28"/>
      <c r="AY371" s="28"/>
      <c r="AZ371" s="28"/>
      <c r="BA371" s="28"/>
      <c r="BB371" s="28"/>
      <c r="BC371" s="28"/>
      <c r="BD371" s="28"/>
      <c r="BE371" s="28"/>
      <c r="BF371" s="28"/>
      <c r="BG371" s="28"/>
    </row>
    <row r="372" spans="1:59" s="24" customFormat="1" ht="13.8" x14ac:dyDescent="0.25">
      <c r="A372" s="40">
        <v>39301</v>
      </c>
      <c r="B372" s="24">
        <f t="shared" si="11"/>
        <v>357</v>
      </c>
      <c r="C372" s="34">
        <v>0</v>
      </c>
      <c r="D372" s="34">
        <v>5.25</v>
      </c>
      <c r="E372" s="25">
        <f t="shared" si="10"/>
        <v>5.25</v>
      </c>
      <c r="F372" s="34">
        <v>2.7</v>
      </c>
      <c r="G372" s="34">
        <v>1.4</v>
      </c>
      <c r="H372" s="34">
        <v>2.1</v>
      </c>
      <c r="I372" s="34">
        <v>2.2000000000000002</v>
      </c>
      <c r="J372" s="26">
        <f>F372-G371</f>
        <v>-0.19999999999999973</v>
      </c>
      <c r="K372" s="26">
        <f t="shared" ref="K372:L372" si="20">G372-H371</f>
        <v>9.9999999999999867E-2</v>
      </c>
      <c r="L372" s="26">
        <f t="shared" si="20"/>
        <v>0.20000000000000018</v>
      </c>
      <c r="M372" s="26">
        <f>I372-2.2</f>
        <v>0</v>
      </c>
      <c r="N372" s="34">
        <v>3.4</v>
      </c>
      <c r="O372" s="34">
        <v>2.2000000000000002</v>
      </c>
      <c r="P372" s="34">
        <v>1.6</v>
      </c>
      <c r="Q372" s="34">
        <v>1.8</v>
      </c>
      <c r="R372" s="26">
        <f>N372-O371</f>
        <v>0.39999999999999991</v>
      </c>
      <c r="S372" s="26">
        <f t="shared" ref="S372:T372" si="21">O372-P371</f>
        <v>-0.29999999999999982</v>
      </c>
      <c r="T372" s="26">
        <f t="shared" si="21"/>
        <v>-0.60000000000000009</v>
      </c>
      <c r="U372" s="26">
        <f>Q372-2.5</f>
        <v>-0.7</v>
      </c>
      <c r="V372" s="34">
        <v>4.5999999999999996</v>
      </c>
      <c r="W372" s="34"/>
      <c r="X372" s="6"/>
      <c r="Y372" s="6">
        <v>3.6366623096745702E-2</v>
      </c>
      <c r="Z372" s="3"/>
      <c r="AE372" s="39"/>
      <c r="AF372" s="28"/>
      <c r="AG372" s="28"/>
      <c r="AH372" s="28"/>
      <c r="AI372" s="29"/>
      <c r="AJ372" s="38"/>
      <c r="AK372" s="38"/>
      <c r="AL372" s="38"/>
      <c r="AM372" s="29"/>
      <c r="AN372" s="29"/>
      <c r="AO372" s="29"/>
      <c r="AP372" s="38"/>
      <c r="AQ372" s="28"/>
      <c r="AR372" s="28"/>
      <c r="AS372" s="28"/>
      <c r="AT372" s="28"/>
      <c r="AU372" s="28"/>
      <c r="AV372" s="28"/>
      <c r="AW372" s="28"/>
      <c r="AX372" s="28"/>
      <c r="AY372" s="28"/>
      <c r="AZ372" s="28"/>
      <c r="BA372" s="28"/>
      <c r="BB372" s="28"/>
      <c r="BC372" s="28"/>
      <c r="BD372" s="28"/>
      <c r="BE372" s="28"/>
      <c r="BF372" s="28"/>
      <c r="BG372" s="28"/>
    </row>
    <row r="373" spans="1:59" s="24" customFormat="1" ht="13.8" x14ac:dyDescent="0.25">
      <c r="A373" s="40">
        <v>39343</v>
      </c>
      <c r="B373" s="24">
        <f t="shared" si="11"/>
        <v>358</v>
      </c>
      <c r="C373" s="34">
        <v>-0.5</v>
      </c>
      <c r="D373" s="34">
        <v>5.25</v>
      </c>
      <c r="E373" s="25">
        <f t="shared" si="10"/>
        <v>4.75</v>
      </c>
      <c r="F373" s="34">
        <v>2.7</v>
      </c>
      <c r="G373" s="34">
        <v>0.8</v>
      </c>
      <c r="H373" s="34">
        <v>2.2999999999999998</v>
      </c>
      <c r="I373" s="34">
        <v>2.1</v>
      </c>
      <c r="J373" s="26">
        <f>F373-F372</f>
        <v>0</v>
      </c>
      <c r="K373" s="26">
        <f t="shared" ref="K373:M373" si="22">G373-G372</f>
        <v>-0.59999999999999987</v>
      </c>
      <c r="L373" s="26">
        <f t="shared" si="22"/>
        <v>0.19999999999999973</v>
      </c>
      <c r="M373" s="26">
        <f t="shared" si="22"/>
        <v>-0.10000000000000009</v>
      </c>
      <c r="N373" s="34">
        <v>3.7</v>
      </c>
      <c r="O373" s="34">
        <v>2.6</v>
      </c>
      <c r="P373" s="34">
        <v>1</v>
      </c>
      <c r="Q373" s="34">
        <v>1.3</v>
      </c>
      <c r="R373" s="26">
        <f>N373-N372</f>
        <v>0.30000000000000027</v>
      </c>
      <c r="S373" s="26">
        <f t="shared" ref="S373:U373" si="23">O373-O372</f>
        <v>0.39999999999999991</v>
      </c>
      <c r="T373" s="26">
        <f t="shared" si="23"/>
        <v>-0.60000000000000009</v>
      </c>
      <c r="U373" s="26">
        <f t="shared" si="23"/>
        <v>-0.5</v>
      </c>
      <c r="V373" s="34">
        <v>4.5999999999999996</v>
      </c>
      <c r="W373" s="34"/>
      <c r="X373" s="6"/>
      <c r="Y373" s="6">
        <v>-0.57714049644881005</v>
      </c>
      <c r="Z373" s="3"/>
      <c r="AE373" s="39"/>
      <c r="AF373" s="28"/>
      <c r="AG373" s="28"/>
      <c r="AH373" s="28"/>
      <c r="AI373" s="29"/>
      <c r="AJ373" s="38"/>
      <c r="AK373" s="38"/>
      <c r="AL373" s="38"/>
      <c r="AM373" s="29"/>
      <c r="AN373" s="29"/>
      <c r="AO373" s="29"/>
      <c r="AP373" s="38"/>
      <c r="AQ373" s="28"/>
      <c r="AR373" s="28"/>
      <c r="AS373" s="28"/>
      <c r="AT373" s="28"/>
      <c r="AU373" s="28"/>
      <c r="AV373" s="28"/>
      <c r="AW373" s="28"/>
      <c r="AX373" s="28"/>
      <c r="AY373" s="28"/>
      <c r="AZ373" s="28"/>
      <c r="BA373" s="28"/>
      <c r="BB373" s="28"/>
      <c r="BC373" s="28"/>
      <c r="BD373" s="28"/>
      <c r="BE373" s="28"/>
      <c r="BF373" s="28"/>
      <c r="BG373" s="28"/>
    </row>
    <row r="374" spans="1:59" s="24" customFormat="1" ht="13.8" x14ac:dyDescent="0.25">
      <c r="A374" s="40">
        <v>39386</v>
      </c>
      <c r="B374" s="24">
        <f t="shared" si="11"/>
        <v>359</v>
      </c>
      <c r="C374" s="34">
        <v>-0.25</v>
      </c>
      <c r="D374" s="34">
        <v>4.75</v>
      </c>
      <c r="E374" s="25">
        <f t="shared" si="10"/>
        <v>4.5</v>
      </c>
      <c r="F374" s="34">
        <v>0.5</v>
      </c>
      <c r="G374" s="34">
        <v>0.8</v>
      </c>
      <c r="H374" s="34">
        <v>2.7</v>
      </c>
      <c r="I374" s="34">
        <v>2.2000000000000002</v>
      </c>
      <c r="J374" s="26">
        <f>F374-G373</f>
        <v>-0.30000000000000004</v>
      </c>
      <c r="K374" s="26">
        <f t="shared" ref="K374:L374" si="24">G374-H373</f>
        <v>-1.4999999999999998</v>
      </c>
      <c r="L374" s="26">
        <f t="shared" si="24"/>
        <v>0.60000000000000009</v>
      </c>
      <c r="M374" s="26">
        <f>I374-2.1</f>
        <v>0.10000000000000009</v>
      </c>
      <c r="N374" s="34">
        <v>3.3</v>
      </c>
      <c r="O374" s="34">
        <v>1.4</v>
      </c>
      <c r="P374" s="34">
        <v>1.5</v>
      </c>
      <c r="Q374" s="34">
        <v>1.8</v>
      </c>
      <c r="R374" s="26">
        <f>N374-O373</f>
        <v>0.69999999999999973</v>
      </c>
      <c r="S374" s="26">
        <f t="shared" ref="S374:T374" si="25">O374-P373</f>
        <v>0.39999999999999991</v>
      </c>
      <c r="T374" s="26">
        <f t="shared" si="25"/>
        <v>0.19999999999999996</v>
      </c>
      <c r="U374" s="26">
        <f>Q374-1.7</f>
        <v>0.10000000000000009</v>
      </c>
      <c r="V374" s="34">
        <v>4.7</v>
      </c>
      <c r="W374" s="34"/>
      <c r="X374" s="6"/>
      <c r="Y374" s="6">
        <v>-0.31403175180082299</v>
      </c>
      <c r="Z374" s="3"/>
      <c r="AE374" s="39"/>
      <c r="AF374" s="28"/>
      <c r="AG374" s="28"/>
      <c r="AH374" s="28"/>
      <c r="AI374" s="29"/>
      <c r="AJ374" s="38"/>
      <c r="AK374" s="38"/>
      <c r="AL374" s="38"/>
      <c r="AM374" s="29"/>
      <c r="AN374" s="29"/>
      <c r="AO374" s="29"/>
      <c r="AP374" s="38"/>
      <c r="AQ374" s="28"/>
      <c r="AR374" s="28"/>
      <c r="AS374" s="28"/>
      <c r="AT374" s="28"/>
      <c r="AU374" s="28"/>
      <c r="AV374" s="28"/>
      <c r="AW374" s="28"/>
      <c r="AX374" s="28"/>
      <c r="AY374" s="28"/>
      <c r="AZ374" s="28"/>
      <c r="BA374" s="28"/>
      <c r="BB374" s="28"/>
      <c r="BC374" s="28"/>
      <c r="BD374" s="28"/>
      <c r="BE374" s="28"/>
      <c r="BF374" s="28"/>
      <c r="BG374" s="28"/>
    </row>
    <row r="375" spans="1:59" s="24" customFormat="1" ht="13.8" x14ac:dyDescent="0.25">
      <c r="A375" s="40">
        <v>39427</v>
      </c>
      <c r="B375" s="24">
        <f t="shared" si="11"/>
        <v>360</v>
      </c>
      <c r="C375" s="34">
        <v>-0.25</v>
      </c>
      <c r="D375" s="34">
        <v>4.5</v>
      </c>
      <c r="E375" s="25">
        <f t="shared" si="10"/>
        <v>4.25</v>
      </c>
      <c r="F375" s="34">
        <v>0.9</v>
      </c>
      <c r="G375" s="34">
        <v>1.8</v>
      </c>
      <c r="H375" s="34">
        <v>2.5</v>
      </c>
      <c r="I375" s="34">
        <v>2.2000000000000002</v>
      </c>
      <c r="J375" s="26">
        <f>F375-F374</f>
        <v>0.4</v>
      </c>
      <c r="K375" s="26">
        <f t="shared" ref="K375:M375" si="26">G375-G374</f>
        <v>1</v>
      </c>
      <c r="L375" s="26">
        <f t="shared" si="26"/>
        <v>-0.20000000000000018</v>
      </c>
      <c r="M375" s="26">
        <f t="shared" si="26"/>
        <v>0</v>
      </c>
      <c r="N375" s="34">
        <v>5</v>
      </c>
      <c r="O375" s="34">
        <v>0.1</v>
      </c>
      <c r="P375" s="34">
        <v>0.7</v>
      </c>
      <c r="Q375" s="34">
        <v>1.4</v>
      </c>
      <c r="R375" s="26">
        <f>N375-N374</f>
        <v>1.7000000000000002</v>
      </c>
      <c r="S375" s="26">
        <f t="shared" ref="S375:U375" si="27">O375-O374</f>
        <v>-1.2999999999999998</v>
      </c>
      <c r="T375" s="26">
        <f t="shared" si="27"/>
        <v>-0.8</v>
      </c>
      <c r="U375" s="26">
        <f t="shared" si="27"/>
        <v>-0.40000000000000013</v>
      </c>
      <c r="V375" s="34">
        <v>4.7</v>
      </c>
      <c r="W375" s="34"/>
      <c r="X375" s="6"/>
      <c r="Y375" s="6">
        <v>-5.5390409543757999E-2</v>
      </c>
      <c r="Z375" s="3"/>
      <c r="AE375" s="39"/>
      <c r="AF375" s="28"/>
      <c r="AG375" s="28"/>
      <c r="AH375" s="28"/>
      <c r="AI375" s="29"/>
      <c r="AJ375" s="38"/>
      <c r="AK375" s="41"/>
      <c r="AL375" s="41"/>
      <c r="AM375" s="29"/>
      <c r="AN375" s="29"/>
      <c r="AO375" s="29"/>
      <c r="AP375" s="38"/>
      <c r="AQ375" s="28"/>
      <c r="AR375" s="28"/>
      <c r="AS375" s="28"/>
      <c r="AT375" s="28"/>
      <c r="AU375" s="28"/>
      <c r="AV375" s="28"/>
      <c r="AW375" s="28"/>
      <c r="AX375" s="28"/>
      <c r="AY375" s="28"/>
      <c r="AZ375" s="28"/>
      <c r="BA375" s="28"/>
      <c r="BB375" s="28"/>
      <c r="BC375" s="28"/>
      <c r="BD375" s="28"/>
      <c r="BE375" s="28"/>
      <c r="BF375" s="28"/>
      <c r="BG375" s="28"/>
    </row>
    <row r="376" spans="1:59" s="43" customFormat="1" ht="13.8" x14ac:dyDescent="0.25">
      <c r="A376" s="42">
        <v>39477</v>
      </c>
      <c r="B376" s="43">
        <f t="shared" si="11"/>
        <v>361</v>
      </c>
      <c r="C376" s="44">
        <v>-0.5</v>
      </c>
      <c r="D376" s="44">
        <v>3.5</v>
      </c>
      <c r="E376" s="45">
        <f t="shared" si="10"/>
        <v>3</v>
      </c>
      <c r="F376" s="44">
        <v>2.3260000000000001</v>
      </c>
      <c r="G376" s="44">
        <v>2.5180000000000002</v>
      </c>
      <c r="H376" s="44">
        <v>2.0759999999999996</v>
      </c>
      <c r="I376" s="44">
        <v>2.02</v>
      </c>
      <c r="J376" s="46">
        <v>0.22599999999999998</v>
      </c>
      <c r="K376" s="46">
        <v>0.11800000000000033</v>
      </c>
      <c r="L376" s="46">
        <v>-2.4000000000000465E-2</v>
      </c>
      <c r="M376" s="46">
        <v>2.0000000000000018E-2</v>
      </c>
      <c r="N376" s="47">
        <v>1.3</v>
      </c>
      <c r="O376" s="47">
        <v>1.2647058823529411</v>
      </c>
      <c r="P376" s="47">
        <v>1.8980392156862751</v>
      </c>
      <c r="Q376" s="47">
        <v>2.3392156862745099</v>
      </c>
      <c r="R376" s="46">
        <v>0.5</v>
      </c>
      <c r="S376" s="46">
        <v>-0.13529411764705879</v>
      </c>
      <c r="T376" s="46">
        <v>-0.10196078431372491</v>
      </c>
      <c r="U376" s="46">
        <v>-6.078431372548998E-2</v>
      </c>
      <c r="V376" s="44">
        <v>4.8509803921568651</v>
      </c>
      <c r="W376" s="44"/>
      <c r="X376" s="6"/>
      <c r="Y376" s="6">
        <v>-0.47246368368986802</v>
      </c>
      <c r="Z376" s="3"/>
      <c r="AE376" s="48"/>
      <c r="AF376" s="49"/>
      <c r="AG376" s="49"/>
      <c r="AH376" s="49"/>
      <c r="AI376" s="50"/>
      <c r="AJ376" s="51"/>
      <c r="AK376" s="52"/>
      <c r="AL376" s="52"/>
      <c r="AM376" s="50"/>
      <c r="AN376" s="50"/>
      <c r="AO376" s="50"/>
      <c r="AP376" s="51"/>
      <c r="AQ376" s="49"/>
      <c r="AR376" s="49"/>
      <c r="AS376" s="49"/>
      <c r="AT376" s="49"/>
      <c r="AU376" s="49"/>
      <c r="AV376" s="49"/>
      <c r="AW376" s="49"/>
      <c r="AX376" s="49"/>
      <c r="AY376" s="49"/>
      <c r="AZ376" s="49"/>
      <c r="BA376" s="49"/>
      <c r="BB376" s="49"/>
      <c r="BC376" s="49"/>
      <c r="BD376" s="49"/>
      <c r="BE376" s="49"/>
      <c r="BF376" s="49"/>
      <c r="BG376" s="49"/>
    </row>
    <row r="377" spans="1:59" s="43" customFormat="1" ht="13.8" x14ac:dyDescent="0.25">
      <c r="A377" s="42">
        <v>39525</v>
      </c>
      <c r="B377" s="43">
        <f t="shared" si="11"/>
        <v>362</v>
      </c>
      <c r="C377" s="44">
        <v>-0.75</v>
      </c>
      <c r="D377" s="44">
        <v>3</v>
      </c>
      <c r="E377" s="45">
        <f t="shared" si="10"/>
        <v>2.25</v>
      </c>
      <c r="F377" s="44">
        <v>2.7</v>
      </c>
      <c r="G377" s="44">
        <v>2.8673469387755102</v>
      </c>
      <c r="H377" s="44">
        <v>2.2612244897959179</v>
      </c>
      <c r="I377" s="44">
        <v>2.2428571428571433</v>
      </c>
      <c r="J377" s="46">
        <v>0.37400000000000011</v>
      </c>
      <c r="K377" s="46">
        <v>0.34934693877550993</v>
      </c>
      <c r="L377" s="46">
        <v>0.18522448979591832</v>
      </c>
      <c r="M377" s="46">
        <v>0.22285714285714331</v>
      </c>
      <c r="N377" s="47">
        <v>0.6</v>
      </c>
      <c r="O377" s="47">
        <v>0.14400000000000002</v>
      </c>
      <c r="P377" s="47">
        <v>0.53</v>
      </c>
      <c r="Q377" s="47">
        <v>2.4060000000000001</v>
      </c>
      <c r="R377" s="46">
        <v>-0.70000000000000007</v>
      </c>
      <c r="S377" s="46">
        <v>-1.120705882352941</v>
      </c>
      <c r="T377" s="46">
        <v>-1.3680392156862751</v>
      </c>
      <c r="U377" s="46">
        <v>6.6784313725490208E-2</v>
      </c>
      <c r="V377" s="44">
        <v>5.0139999999999993</v>
      </c>
      <c r="W377" s="44"/>
      <c r="X377" s="6"/>
      <c r="Y377" s="6">
        <v>-0.48796609742436697</v>
      </c>
      <c r="Z377" s="3"/>
      <c r="AE377" s="48"/>
      <c r="AF377" s="49"/>
      <c r="AG377" s="49"/>
      <c r="AH377" s="49"/>
      <c r="AI377" s="50"/>
      <c r="AJ377" s="51"/>
      <c r="AK377" s="52"/>
      <c r="AL377" s="52"/>
      <c r="AM377" s="50"/>
      <c r="AN377" s="50"/>
      <c r="AO377" s="50"/>
      <c r="AP377" s="51"/>
      <c r="AQ377" s="49"/>
      <c r="AR377" s="49"/>
      <c r="AS377" s="49"/>
      <c r="AT377" s="49"/>
      <c r="AU377" s="49"/>
      <c r="AV377" s="49"/>
      <c r="AW377" s="49"/>
      <c r="AX377" s="49"/>
      <c r="AY377" s="49"/>
      <c r="AZ377" s="49"/>
      <c r="BA377" s="49"/>
      <c r="BB377" s="49"/>
      <c r="BC377" s="49"/>
      <c r="BD377" s="49"/>
      <c r="BE377" s="49"/>
      <c r="BF377" s="49"/>
      <c r="BG377" s="49"/>
    </row>
    <row r="378" spans="1:59" s="43" customFormat="1" ht="13.8" x14ac:dyDescent="0.25">
      <c r="A378" s="42">
        <v>39568</v>
      </c>
      <c r="B378" s="43">
        <f t="shared" si="11"/>
        <v>363</v>
      </c>
      <c r="C378" s="44">
        <v>-0.25</v>
      </c>
      <c r="D378" s="44">
        <v>2.25</v>
      </c>
      <c r="E378" s="45">
        <f t="shared" si="10"/>
        <v>2</v>
      </c>
      <c r="F378" s="44">
        <v>2.8183673469387767</v>
      </c>
      <c r="G378" s="44">
        <v>2.2530612244897954</v>
      </c>
      <c r="H378" s="44">
        <v>2.3795918367346944</v>
      </c>
      <c r="I378" s="44">
        <v>2.1877551020408159</v>
      </c>
      <c r="J378" s="46">
        <v>-4.8979591836733505E-2</v>
      </c>
      <c r="K378" s="46">
        <v>-8.1632653061225469E-3</v>
      </c>
      <c r="L378" s="46">
        <v>0.13673469387755111</v>
      </c>
      <c r="M378" s="46">
        <v>0.12448979591836684</v>
      </c>
      <c r="N378" s="47">
        <v>0.13</v>
      </c>
      <c r="O378" s="47">
        <v>0.10800000000000003</v>
      </c>
      <c r="P378" s="47">
        <v>2.1419999999999999</v>
      </c>
      <c r="Q378" s="47">
        <v>1.8940000000000001</v>
      </c>
      <c r="R378" s="46">
        <v>-1.4000000000000012E-2</v>
      </c>
      <c r="S378" s="46">
        <v>-0.42199999999999999</v>
      </c>
      <c r="T378" s="46">
        <v>-0.26400000000000023</v>
      </c>
      <c r="U378" s="46">
        <v>-0.34799999999999986</v>
      </c>
      <c r="V378" s="44">
        <v>5.2221999999999991</v>
      </c>
      <c r="W378" s="44"/>
      <c r="X378" s="6"/>
      <c r="Y378" s="6">
        <v>-0.15965348026100001</v>
      </c>
      <c r="Z378" s="3"/>
      <c r="AE378" s="48"/>
      <c r="AF378" s="49"/>
      <c r="AG378" s="49"/>
      <c r="AH378" s="49"/>
      <c r="AI378" s="50"/>
      <c r="AJ378" s="51"/>
      <c r="AK378" s="52"/>
      <c r="AL378" s="52"/>
      <c r="AM378" s="50"/>
      <c r="AN378" s="50"/>
      <c r="AO378" s="50"/>
      <c r="AP378" s="51"/>
      <c r="AQ378" s="49"/>
      <c r="AR378" s="49"/>
      <c r="AS378" s="49"/>
      <c r="AT378" s="49"/>
      <c r="AU378" s="49"/>
      <c r="AV378" s="49"/>
      <c r="AW378" s="49"/>
      <c r="AX378" s="49"/>
      <c r="AY378" s="49"/>
      <c r="AZ378" s="49"/>
      <c r="BA378" s="49"/>
      <c r="BB378" s="49"/>
      <c r="BC378" s="49"/>
      <c r="BD378" s="49"/>
      <c r="BE378" s="49"/>
      <c r="BF378" s="49"/>
      <c r="BG378" s="49"/>
    </row>
    <row r="379" spans="1:59" s="43" customFormat="1" ht="13.8" x14ac:dyDescent="0.25">
      <c r="A379" s="42">
        <v>39624</v>
      </c>
      <c r="B379" s="43">
        <f t="shared" si="11"/>
        <v>364</v>
      </c>
      <c r="C379" s="44">
        <v>0</v>
      </c>
      <c r="D379" s="44">
        <v>2</v>
      </c>
      <c r="E379" s="45">
        <f t="shared" si="10"/>
        <v>2</v>
      </c>
      <c r="F379" s="44">
        <v>2.6</v>
      </c>
      <c r="G379" s="44">
        <v>2.3723404255319149</v>
      </c>
      <c r="H379" s="44">
        <v>2.6638297872340422</v>
      </c>
      <c r="I379" s="44">
        <v>2.310638297872341</v>
      </c>
      <c r="J379" s="46">
        <v>-0.21836734693877657</v>
      </c>
      <c r="K379" s="46">
        <v>0.11927920104211953</v>
      </c>
      <c r="L379" s="46">
        <v>0.28423795049934775</v>
      </c>
      <c r="M379" s="46">
        <v>0.12288319583152507</v>
      </c>
      <c r="N379" s="47">
        <v>0.9</v>
      </c>
      <c r="O379" s="47">
        <v>0.3979166666666667</v>
      </c>
      <c r="P379" s="47">
        <v>1.4833333333333327</v>
      </c>
      <c r="Q379" s="47">
        <v>1.1937500000000001</v>
      </c>
      <c r="R379" s="46">
        <v>0.77</v>
      </c>
      <c r="S379" s="46">
        <v>0.28991666666666666</v>
      </c>
      <c r="T379" s="46">
        <v>-0.65866666666666718</v>
      </c>
      <c r="U379" s="46">
        <v>-0.70025000000000004</v>
      </c>
      <c r="V379" s="44">
        <v>5.1645833333333302</v>
      </c>
      <c r="W379" s="44"/>
      <c r="X379" s="6"/>
      <c r="Y379" s="6">
        <v>-1.07337878666087E-2</v>
      </c>
      <c r="Z379" s="3"/>
      <c r="AE379" s="48"/>
      <c r="AF379" s="49"/>
      <c r="AG379" s="49"/>
      <c r="AH379" s="49"/>
      <c r="AI379" s="50"/>
      <c r="AJ379" s="51"/>
      <c r="AK379" s="52"/>
      <c r="AL379" s="52"/>
      <c r="AM379" s="50"/>
      <c r="AN379" s="50"/>
      <c r="AO379" s="50"/>
      <c r="AP379" s="51"/>
      <c r="AQ379" s="49"/>
      <c r="AR379" s="49"/>
      <c r="AS379" s="49"/>
      <c r="AT379" s="49"/>
      <c r="AU379" s="49"/>
      <c r="AV379" s="49"/>
      <c r="AW379" s="49"/>
      <c r="AX379" s="49"/>
      <c r="AY379" s="49"/>
      <c r="AZ379" s="49"/>
      <c r="BA379" s="49"/>
      <c r="BB379" s="49"/>
      <c r="BC379" s="49"/>
      <c r="BD379" s="49"/>
      <c r="BE379" s="49"/>
      <c r="BF379" s="49"/>
      <c r="BG379" s="49"/>
    </row>
    <row r="380" spans="1:59" s="43" customFormat="1" ht="13.8" x14ac:dyDescent="0.25">
      <c r="A380" s="42">
        <v>39665</v>
      </c>
      <c r="B380" s="43">
        <f t="shared" si="11"/>
        <v>365</v>
      </c>
      <c r="C380" s="44">
        <v>0</v>
      </c>
      <c r="D380" s="44">
        <v>2</v>
      </c>
      <c r="E380" s="45">
        <f t="shared" si="10"/>
        <v>2</v>
      </c>
      <c r="F380" s="44">
        <v>1.1000000000000001</v>
      </c>
      <c r="G380" s="44">
        <v>3.012</v>
      </c>
      <c r="H380" s="44">
        <v>2.6679999999999997</v>
      </c>
      <c r="I380" s="44">
        <v>2.5180000000000002</v>
      </c>
      <c r="J380" s="46">
        <v>-1.2723404255319148</v>
      </c>
      <c r="K380" s="46">
        <v>0.34817021276595783</v>
      </c>
      <c r="L380" s="46">
        <v>0.35736170212765872</v>
      </c>
      <c r="M380" s="46">
        <v>7.7574468085106929E-2</v>
      </c>
      <c r="N380" s="47">
        <v>1.9</v>
      </c>
      <c r="O380" s="47">
        <v>1.212</v>
      </c>
      <c r="P380" s="47">
        <v>0.30200000000000005</v>
      </c>
      <c r="Q380" s="47">
        <v>1.1040000000000005</v>
      </c>
      <c r="R380" s="46">
        <v>1.5020833333333332</v>
      </c>
      <c r="S380" s="46">
        <v>-0.27133333333333276</v>
      </c>
      <c r="T380" s="46">
        <v>-0.89175000000000004</v>
      </c>
      <c r="U380" s="46">
        <v>-0.78141666666666576</v>
      </c>
      <c r="V380" s="44">
        <v>5.71</v>
      </c>
      <c r="W380" s="44"/>
      <c r="X380" s="6"/>
      <c r="Y380" s="6">
        <v>0.176852274349245</v>
      </c>
      <c r="Z380" s="3"/>
      <c r="AE380" s="48"/>
      <c r="AF380" s="49"/>
      <c r="AG380" s="49"/>
      <c r="AH380" s="49"/>
      <c r="AI380" s="50"/>
      <c r="AJ380" s="51"/>
      <c r="AK380" s="52"/>
      <c r="AL380" s="52"/>
      <c r="AM380" s="50"/>
      <c r="AN380" s="50"/>
      <c r="AO380" s="50"/>
      <c r="AP380" s="51"/>
      <c r="AQ380" s="49"/>
      <c r="AR380" s="49"/>
      <c r="AS380" s="49"/>
      <c r="AT380" s="49"/>
      <c r="AU380" s="49"/>
      <c r="AV380" s="49"/>
      <c r="AW380" s="49"/>
      <c r="AX380" s="49"/>
      <c r="AY380" s="49"/>
      <c r="AZ380" s="49"/>
      <c r="BA380" s="49"/>
      <c r="BB380" s="49"/>
      <c r="BC380" s="49"/>
      <c r="BD380" s="49"/>
      <c r="BE380" s="49"/>
      <c r="BF380" s="49"/>
      <c r="BG380" s="49"/>
    </row>
    <row r="381" spans="1:59" s="43" customFormat="1" ht="13.8" x14ac:dyDescent="0.25">
      <c r="A381" s="42">
        <v>39707</v>
      </c>
      <c r="B381" s="43">
        <f t="shared" si="11"/>
        <v>366</v>
      </c>
      <c r="C381" s="44">
        <v>0</v>
      </c>
      <c r="D381" s="44">
        <v>2</v>
      </c>
      <c r="E381" s="45">
        <f t="shared" si="10"/>
        <v>2</v>
      </c>
      <c r="F381" s="44">
        <v>1.2</v>
      </c>
      <c r="G381" s="44">
        <v>3.3163265306122449</v>
      </c>
      <c r="H381" s="44">
        <v>2.5795918367346937</v>
      </c>
      <c r="I381" s="44">
        <v>2.4591836734693873</v>
      </c>
      <c r="J381" s="46">
        <v>9.9999999999999867E-2</v>
      </c>
      <c r="K381" s="46">
        <v>0.30432653061224491</v>
      </c>
      <c r="L381" s="46">
        <v>-8.8408163265305983E-2</v>
      </c>
      <c r="M381" s="46">
        <v>-5.8816326530612972E-2</v>
      </c>
      <c r="N381" s="47">
        <v>3.3</v>
      </c>
      <c r="O381" s="47">
        <v>0.95</v>
      </c>
      <c r="P381" s="47">
        <v>0.15200000000000002</v>
      </c>
      <c r="Q381" s="47">
        <v>1.0979999999999999</v>
      </c>
      <c r="R381" s="46">
        <v>1.4</v>
      </c>
      <c r="S381" s="46">
        <v>-0.26200000000000001</v>
      </c>
      <c r="T381" s="46">
        <v>-0.15000000000000002</v>
      </c>
      <c r="U381" s="46">
        <v>-6.0000000000006715E-3</v>
      </c>
      <c r="V381" s="44">
        <v>5.7539999999999987</v>
      </c>
      <c r="W381" s="44"/>
      <c r="X381" s="6"/>
      <c r="Y381" s="6">
        <v>0.10269969136507701</v>
      </c>
      <c r="Z381" s="3"/>
      <c r="AE381" s="48"/>
      <c r="AF381" s="49"/>
      <c r="AG381" s="49"/>
      <c r="AH381" s="49"/>
      <c r="AI381" s="50"/>
      <c r="AJ381" s="51"/>
      <c r="AK381" s="52"/>
      <c r="AL381" s="52"/>
      <c r="AM381" s="50"/>
      <c r="AN381" s="50"/>
      <c r="AO381" s="50"/>
      <c r="AP381" s="51"/>
      <c r="AQ381" s="49"/>
      <c r="AR381" s="49"/>
      <c r="AS381" s="49"/>
      <c r="AT381" s="49"/>
      <c r="AU381" s="49"/>
      <c r="AV381" s="49"/>
      <c r="AW381" s="49"/>
      <c r="AX381" s="49"/>
      <c r="AY381" s="49"/>
      <c r="AZ381" s="49"/>
      <c r="BA381" s="49"/>
      <c r="BB381" s="49"/>
      <c r="BC381" s="49"/>
      <c r="BD381" s="49"/>
      <c r="BE381" s="49"/>
      <c r="BF381" s="49"/>
      <c r="BG381" s="49"/>
    </row>
    <row r="382" spans="1:59" s="43" customFormat="1" ht="13.8" x14ac:dyDescent="0.25">
      <c r="A382" s="42">
        <v>39749</v>
      </c>
      <c r="B382" s="43">
        <f t="shared" si="11"/>
        <v>367</v>
      </c>
      <c r="C382" s="44">
        <v>-0.5</v>
      </c>
      <c r="D382" s="44">
        <v>1.5</v>
      </c>
      <c r="E382" s="45">
        <f t="shared" si="10"/>
        <v>1</v>
      </c>
      <c r="F382" s="44">
        <v>3.6021739130434773</v>
      </c>
      <c r="G382" s="44">
        <v>2.1086956521739126</v>
      </c>
      <c r="H382" s="44">
        <v>2.1826086956521733</v>
      </c>
      <c r="I382" s="44">
        <v>1.8717391304347815</v>
      </c>
      <c r="J382" s="46">
        <v>0.28584738243123242</v>
      </c>
      <c r="K382" s="46">
        <v>-0.47089618456078108</v>
      </c>
      <c r="L382" s="46">
        <v>-0.27657497781721396</v>
      </c>
      <c r="M382" s="46">
        <v>1.6637089618455114E-2</v>
      </c>
      <c r="N382" s="47">
        <v>-0.31063829787234032</v>
      </c>
      <c r="O382" s="47">
        <v>-1.0957446808510638</v>
      </c>
      <c r="P382" s="47">
        <v>-0.12765957446808507</v>
      </c>
      <c r="Q382" s="47">
        <v>1.2340425531914891</v>
      </c>
      <c r="R382" s="46">
        <v>-1.2606382978723403</v>
      </c>
      <c r="S382" s="46">
        <v>-1.2477446808510639</v>
      </c>
      <c r="T382" s="46">
        <v>-1.2256595744680849</v>
      </c>
      <c r="U382" s="46">
        <v>-0.78995744680851043</v>
      </c>
      <c r="V382" s="44">
        <v>6.3489361702127667</v>
      </c>
      <c r="W382" s="44"/>
      <c r="X382" s="6"/>
      <c r="Y382" s="6">
        <v>-0.11738200920293</v>
      </c>
      <c r="Z382" s="3"/>
      <c r="AE382" s="48"/>
      <c r="AF382" s="49"/>
      <c r="AG382" s="49"/>
      <c r="AH382" s="49"/>
      <c r="AI382" s="50"/>
      <c r="AJ382" s="51"/>
      <c r="AK382" s="52"/>
      <c r="AL382" s="52"/>
      <c r="AM382" s="50"/>
      <c r="AN382" s="50"/>
      <c r="AO382" s="50"/>
      <c r="AP382" s="51"/>
      <c r="AQ382" s="49"/>
      <c r="AR382" s="49"/>
      <c r="AS382" s="49"/>
      <c r="AT382" s="49"/>
      <c r="AU382" s="49"/>
      <c r="AV382" s="49"/>
      <c r="AW382" s="49"/>
      <c r="AX382" s="49"/>
      <c r="AY382" s="49"/>
      <c r="AZ382" s="49"/>
      <c r="BA382" s="49"/>
      <c r="BB382" s="49"/>
      <c r="BC382" s="49"/>
      <c r="BD382" s="49"/>
      <c r="BE382" s="49"/>
      <c r="BF382" s="49"/>
      <c r="BG382" s="49"/>
    </row>
    <row r="383" spans="1:59" s="43" customFormat="1" ht="13.8" x14ac:dyDescent="0.25">
      <c r="A383" s="42">
        <v>39798</v>
      </c>
      <c r="B383" s="43">
        <f t="shared" si="11"/>
        <v>368</v>
      </c>
      <c r="C383" s="53">
        <v>-0.875</v>
      </c>
      <c r="D383" s="44">
        <v>1</v>
      </c>
      <c r="E383" s="45">
        <f t="shared" si="10"/>
        <v>0.125</v>
      </c>
      <c r="F383" s="44">
        <v>4.2</v>
      </c>
      <c r="G383" s="44">
        <v>1.1086956521739129</v>
      </c>
      <c r="H383" s="44">
        <v>1.4847826086956522</v>
      </c>
      <c r="I383" s="44">
        <v>1.3673913043478259</v>
      </c>
      <c r="J383" s="46">
        <v>0.59782608695652284</v>
      </c>
      <c r="K383" s="46">
        <v>-0.99999999999999978</v>
      </c>
      <c r="L383" s="46">
        <v>-0.69782608695652115</v>
      </c>
      <c r="M383" s="46">
        <v>-0.50434782608695561</v>
      </c>
      <c r="N383" s="47">
        <v>-0.5</v>
      </c>
      <c r="O383" s="47">
        <v>-4.0702127659574465</v>
      </c>
      <c r="P383" s="47">
        <v>-2.3787234042553198</v>
      </c>
      <c r="Q383" s="47">
        <v>-0.40638297872340423</v>
      </c>
      <c r="R383" s="46">
        <v>-0.18936170212765968</v>
      </c>
      <c r="S383" s="46">
        <v>-2.9744680851063827</v>
      </c>
      <c r="T383" s="46">
        <v>-2.2510638297872347</v>
      </c>
      <c r="U383" s="46">
        <v>-1.6404255319148935</v>
      </c>
      <c r="V383" s="44">
        <v>6.7021276595744679</v>
      </c>
      <c r="W383" s="44"/>
      <c r="X383" s="6"/>
      <c r="Y383" s="6">
        <v>-0.222508911122137</v>
      </c>
      <c r="Z383" s="3"/>
      <c r="AE383" s="48"/>
      <c r="AF383" s="49"/>
      <c r="AG383" s="49"/>
      <c r="AH383" s="49"/>
      <c r="AI383" s="50"/>
      <c r="AJ383" s="51"/>
      <c r="AK383" s="52"/>
      <c r="AL383" s="52"/>
      <c r="AM383" s="50"/>
      <c r="AN383" s="50"/>
      <c r="AO383" s="50"/>
      <c r="AP383" s="51"/>
      <c r="AQ383" s="49"/>
      <c r="AR383" s="49"/>
      <c r="AS383" s="49"/>
      <c r="AT383" s="49"/>
      <c r="AU383" s="49"/>
      <c r="AV383" s="49"/>
      <c r="AW383" s="49"/>
      <c r="AX383" s="49"/>
      <c r="AY383" s="49"/>
      <c r="AZ383" s="49"/>
      <c r="BA383" s="49"/>
      <c r="BB383" s="49"/>
      <c r="BC383" s="49"/>
      <c r="BD383" s="49"/>
      <c r="BE383" s="49"/>
      <c r="BF383" s="49"/>
      <c r="BG383" s="49"/>
    </row>
    <row r="384" spans="1:59" s="43" customFormat="1" ht="13.8" x14ac:dyDescent="0.25">
      <c r="A384" s="42">
        <v>39841</v>
      </c>
      <c r="B384" s="43">
        <f t="shared" si="11"/>
        <v>369</v>
      </c>
      <c r="C384" s="44">
        <v>0</v>
      </c>
      <c r="D384" s="53">
        <v>0.125</v>
      </c>
      <c r="E384" s="45">
        <f t="shared" si="10"/>
        <v>0.125</v>
      </c>
      <c r="F384" s="44">
        <v>0.6470588235294118</v>
      </c>
      <c r="G384" s="44">
        <v>0.96666666666666701</v>
      </c>
      <c r="H384" s="44">
        <v>1.2176470588235291</v>
      </c>
      <c r="I384" s="44">
        <v>1.4607843137254901</v>
      </c>
      <c r="J384" s="46">
        <v>-0.46163682864450106</v>
      </c>
      <c r="K384" s="46">
        <v>-0.51811594202898514</v>
      </c>
      <c r="L384" s="46">
        <v>-0.14974424552429677</v>
      </c>
      <c r="M384" s="46">
        <v>-4.7911338448423102E-2</v>
      </c>
      <c r="N384" s="47">
        <v>-5.1961538461538472</v>
      </c>
      <c r="O384" s="47">
        <v>-3.298076923076922</v>
      </c>
      <c r="P384" s="47">
        <v>-0.77307692307692311</v>
      </c>
      <c r="Q384" s="47">
        <v>1.1865384615384615</v>
      </c>
      <c r="R384" s="46">
        <v>-1.1259410801964007</v>
      </c>
      <c r="S384" s="46">
        <v>-0.91935351882160221</v>
      </c>
      <c r="T384" s="46">
        <v>-0.36669394435351887</v>
      </c>
      <c r="U384" s="46">
        <v>-1.3461538461538414E-2</v>
      </c>
      <c r="V384" s="44">
        <v>7.388461538461538</v>
      </c>
      <c r="W384" s="44"/>
      <c r="X384" s="6"/>
      <c r="Y384" s="6"/>
      <c r="Z384" s="3"/>
      <c r="AA384" s="43">
        <f>D$11+D384+D384*E$11+F384*F$11+G384*G$11+H384*H$11+I384*I$11+J384*J$11+K384*K$11+L384*L$11+M384*M$11+N384*N$11+O384*O$11+P384*P$11+Q384*Q$11+R384*R$11+S384*S$11+T384*T$11+U384*U$11+V384*V$11</f>
        <v>-0.35311598336901734</v>
      </c>
      <c r="AB384" s="43">
        <f>0.125-AA384</f>
        <v>0.47811598336901734</v>
      </c>
      <c r="AE384" s="48"/>
      <c r="AF384" s="49"/>
      <c r="AG384" s="49"/>
      <c r="AH384" s="49"/>
      <c r="AI384" s="50"/>
      <c r="AJ384" s="51"/>
      <c r="AK384" s="52"/>
      <c r="AL384" s="52"/>
      <c r="AM384" s="50"/>
      <c r="AN384" s="50"/>
      <c r="AO384" s="50"/>
      <c r="AP384" s="54"/>
      <c r="AQ384" s="49"/>
      <c r="AR384" s="49"/>
      <c r="AS384" s="49"/>
      <c r="AT384" s="49"/>
      <c r="AU384" s="49"/>
      <c r="AV384" s="49"/>
      <c r="AW384" s="49"/>
      <c r="AX384" s="49"/>
      <c r="AY384" s="49"/>
      <c r="AZ384" s="49"/>
      <c r="BA384" s="49"/>
      <c r="BB384" s="49"/>
      <c r="BC384" s="49"/>
      <c r="BD384" s="49"/>
      <c r="BE384" s="49"/>
      <c r="BF384" s="49"/>
      <c r="BG384" s="49"/>
    </row>
    <row r="385" spans="1:59" s="43" customFormat="1" ht="13.8" x14ac:dyDescent="0.25">
      <c r="A385" s="42">
        <v>39890</v>
      </c>
      <c r="B385" s="43">
        <f t="shared" si="11"/>
        <v>370</v>
      </c>
      <c r="C385" s="44">
        <v>0</v>
      </c>
      <c r="D385" s="53">
        <v>0.125</v>
      </c>
      <c r="E385" s="45">
        <f t="shared" si="10"/>
        <v>0.125</v>
      </c>
      <c r="F385" s="44">
        <v>0.5</v>
      </c>
      <c r="G385" s="44">
        <v>0.97400000000000009</v>
      </c>
      <c r="H385" s="44">
        <v>0.70200000000000018</v>
      </c>
      <c r="I385" s="44">
        <v>1.06</v>
      </c>
      <c r="J385" s="46">
        <v>-0.1470588235294118</v>
      </c>
      <c r="K385" s="46">
        <v>7.3333333333330808E-3</v>
      </c>
      <c r="L385" s="46">
        <v>-0.5156470588235289</v>
      </c>
      <c r="M385" s="46">
        <v>-0.40078431372549006</v>
      </c>
      <c r="N385" s="47">
        <v>-6.2</v>
      </c>
      <c r="O385" s="47">
        <v>-5.2725490196078431</v>
      </c>
      <c r="P385" s="47">
        <v>-2.0274509803921577</v>
      </c>
      <c r="Q385" s="47">
        <v>0.51568627450980375</v>
      </c>
      <c r="R385" s="46">
        <v>-1.0038461538461529</v>
      </c>
      <c r="S385" s="46">
        <v>-1.974472096530921</v>
      </c>
      <c r="T385" s="46">
        <v>-1.2543740573152347</v>
      </c>
      <c r="U385" s="46">
        <v>-0.67085218702865779</v>
      </c>
      <c r="V385" s="44">
        <v>7.8568627450980379</v>
      </c>
      <c r="W385" s="44"/>
      <c r="X385" s="6"/>
      <c r="Y385" s="6"/>
      <c r="Z385" s="3"/>
      <c r="AA385" s="43">
        <f>D$11+AA384+AA384*E$11+F385*F$11+G385*G$11+H385*H$11+I385*I$11+J385*J$11+K385*K$11+L385*L$11+M385*M$11+N385*N$11+O385*O$11+P385*P$11+Q385*Q$11+R385*R$11+S385*S$11+T385*T$11+U385*U$11+V385*V$11</f>
        <v>-1.0753623060096791</v>
      </c>
      <c r="AB385" s="43">
        <f>AB384+(AA384-AA385)</f>
        <v>1.2003623060096791</v>
      </c>
      <c r="AE385" s="48"/>
      <c r="AF385" s="49"/>
      <c r="AG385" s="49"/>
      <c r="AH385" s="49"/>
      <c r="AI385" s="50"/>
      <c r="AJ385" s="51"/>
      <c r="AK385" s="52"/>
      <c r="AL385" s="52"/>
      <c r="AM385" s="50"/>
      <c r="AN385" s="50"/>
      <c r="AO385" s="50"/>
      <c r="AP385" s="54"/>
      <c r="AQ385" s="49"/>
      <c r="AR385" s="49"/>
      <c r="AS385" s="49"/>
      <c r="AT385" s="49"/>
      <c r="AU385" s="49"/>
      <c r="AV385" s="49"/>
      <c r="AW385" s="49"/>
      <c r="AX385" s="49"/>
      <c r="AY385" s="49"/>
      <c r="AZ385" s="49"/>
      <c r="BA385" s="49"/>
      <c r="BB385" s="49"/>
      <c r="BC385" s="49"/>
      <c r="BD385" s="49"/>
      <c r="BE385" s="49"/>
      <c r="BF385" s="49"/>
      <c r="BG385" s="49"/>
    </row>
    <row r="386" spans="1:59" s="43" customFormat="1" ht="13.8" x14ac:dyDescent="0.25">
      <c r="A386" s="42">
        <v>39932</v>
      </c>
      <c r="B386" s="43">
        <f t="shared" si="11"/>
        <v>371</v>
      </c>
      <c r="C386" s="44">
        <v>0</v>
      </c>
      <c r="D386" s="53">
        <v>0.125</v>
      </c>
      <c r="E386" s="45">
        <f t="shared" si="10"/>
        <v>0.125</v>
      </c>
      <c r="F386" s="44">
        <v>1.3882352941176472</v>
      </c>
      <c r="G386" s="44">
        <v>0.8</v>
      </c>
      <c r="H386" s="44">
        <v>1.1411764705882355</v>
      </c>
      <c r="I386" s="44">
        <v>1.1509803921568627</v>
      </c>
      <c r="J386" s="46">
        <v>0.41423529411764715</v>
      </c>
      <c r="K386" s="46">
        <v>9.7999999999999865E-2</v>
      </c>
      <c r="L386" s="46">
        <v>8.1176470588235405E-2</v>
      </c>
      <c r="M386" s="46">
        <v>3.298039215686277E-2</v>
      </c>
      <c r="N386" s="47">
        <v>-5.0692307692307699</v>
      </c>
      <c r="O386" s="47">
        <v>-2.0596153846153853</v>
      </c>
      <c r="P386" s="47">
        <v>0.39423076923076922</v>
      </c>
      <c r="Q386" s="47">
        <v>1.6096153846153847</v>
      </c>
      <c r="R386" s="46">
        <v>0.20331825037707318</v>
      </c>
      <c r="S386" s="46">
        <v>-3.2164404223227638E-2</v>
      </c>
      <c r="T386" s="46">
        <v>-0.12145550527903454</v>
      </c>
      <c r="U386" s="46">
        <v>-0.20214932126696783</v>
      </c>
      <c r="V386" s="44">
        <v>8.7961538461538442</v>
      </c>
      <c r="W386" s="44"/>
      <c r="X386" s="6"/>
      <c r="Y386" s="6"/>
      <c r="Z386" s="3"/>
      <c r="AA386" s="43">
        <f t="shared" ref="AA386:AA407" si="28">D$11+AA385+AA385*E$11+F386*F$11+G386*G$11+H386*H$11+I386*I$11+J386*J$11+K386*K$11+L386*L$11+M386*M$11+N386*N$11+O386*O$11+P386*P$11+Q386*Q$11+R386*R$11+S386*S$11+T386*T$11+U386*U$11+V386*V$11</f>
        <v>-1.3115670101383943</v>
      </c>
      <c r="AB386" s="43">
        <f t="shared" ref="AB386:AB407" si="29">AB385+(AA385-AA386)</f>
        <v>1.4365670101383943</v>
      </c>
      <c r="AE386" s="48"/>
      <c r="AF386" s="49"/>
      <c r="AG386" s="49"/>
      <c r="AH386" s="49"/>
      <c r="AI386" s="50"/>
      <c r="AJ386" s="51"/>
      <c r="AK386" s="52"/>
      <c r="AL386" s="52"/>
      <c r="AM386" s="50"/>
      <c r="AN386" s="50"/>
      <c r="AO386" s="50"/>
      <c r="AP386" s="54"/>
      <c r="AQ386" s="49"/>
      <c r="AR386" s="49"/>
      <c r="AS386" s="49"/>
      <c r="AT386" s="49"/>
      <c r="AU386" s="49"/>
      <c r="AV386" s="49"/>
      <c r="AW386" s="49"/>
      <c r="AX386" s="49"/>
      <c r="AY386" s="49"/>
      <c r="AZ386" s="49"/>
      <c r="BA386" s="49"/>
      <c r="BB386" s="49"/>
      <c r="BC386" s="49"/>
      <c r="BD386" s="49"/>
      <c r="BE386" s="49"/>
      <c r="BF386" s="49"/>
      <c r="BG386" s="49"/>
    </row>
    <row r="387" spans="1:59" s="43" customFormat="1" ht="13.8" x14ac:dyDescent="0.25">
      <c r="A387" s="42">
        <v>39988</v>
      </c>
      <c r="B387" s="43">
        <f t="shared" si="11"/>
        <v>372</v>
      </c>
      <c r="C387" s="44">
        <v>0</v>
      </c>
      <c r="D387" s="53">
        <v>0.125</v>
      </c>
      <c r="E387" s="45">
        <f t="shared" si="10"/>
        <v>0.125</v>
      </c>
      <c r="F387" s="44">
        <v>2.8</v>
      </c>
      <c r="G387" s="44">
        <v>0.83921568627450993</v>
      </c>
      <c r="H387" s="44">
        <v>1.3039215686274508</v>
      </c>
      <c r="I387" s="44">
        <v>1.3764705882352946</v>
      </c>
      <c r="J387" s="46">
        <v>1.4117647058823526</v>
      </c>
      <c r="K387" s="46">
        <v>3.9215686274509887E-2</v>
      </c>
      <c r="L387" s="46">
        <v>0.16274509803921533</v>
      </c>
      <c r="M387" s="46">
        <v>0.2254901960784319</v>
      </c>
      <c r="N387" s="47">
        <v>-5.7</v>
      </c>
      <c r="O387" s="47">
        <v>-1.8423076923076924</v>
      </c>
      <c r="P387" s="47">
        <v>0.62115384615384606</v>
      </c>
      <c r="Q387" s="47">
        <v>1.8576923076923078</v>
      </c>
      <c r="R387" s="46">
        <v>-0.6307692307692303</v>
      </c>
      <c r="S387" s="46">
        <v>0.21730769230769287</v>
      </c>
      <c r="T387" s="46">
        <v>0.22692307692307684</v>
      </c>
      <c r="U387" s="46">
        <v>0.24807692307692308</v>
      </c>
      <c r="V387" s="44">
        <v>9.0923076923076938</v>
      </c>
      <c r="W387" s="44"/>
      <c r="X387" s="6"/>
      <c r="Y387" s="6"/>
      <c r="Z387" s="3"/>
      <c r="AA387" s="43">
        <f t="shared" si="28"/>
        <v>-1.4457613620183598</v>
      </c>
      <c r="AB387" s="43">
        <f t="shared" si="29"/>
        <v>1.5707613620183598</v>
      </c>
      <c r="AE387" s="48"/>
      <c r="AF387" s="49"/>
      <c r="AG387" s="49"/>
      <c r="AH387" s="49"/>
      <c r="AI387" s="50"/>
      <c r="AJ387" s="51"/>
      <c r="AK387" s="52"/>
      <c r="AL387" s="52"/>
      <c r="AM387" s="50"/>
      <c r="AN387" s="50"/>
      <c r="AO387" s="50"/>
      <c r="AP387" s="54"/>
      <c r="AQ387" s="49"/>
      <c r="AR387" s="49"/>
      <c r="AS387" s="49"/>
      <c r="AT387" s="49"/>
      <c r="AU387" s="49"/>
      <c r="AV387" s="49"/>
      <c r="AW387" s="49"/>
      <c r="AX387" s="49"/>
      <c r="AY387" s="49"/>
      <c r="AZ387" s="49"/>
      <c r="BA387" s="49"/>
      <c r="BB387" s="49"/>
      <c r="BC387" s="49"/>
      <c r="BD387" s="49"/>
      <c r="BE387" s="49"/>
      <c r="BF387" s="49"/>
      <c r="BG387" s="49"/>
    </row>
    <row r="388" spans="1:59" s="43" customFormat="1" ht="13.8" x14ac:dyDescent="0.25">
      <c r="A388" s="42">
        <v>40037</v>
      </c>
      <c r="B388" s="43">
        <f t="shared" si="11"/>
        <v>373</v>
      </c>
      <c r="C388" s="44">
        <v>0</v>
      </c>
      <c r="D388" s="53">
        <v>0.125</v>
      </c>
      <c r="E388" s="45">
        <f t="shared" si="10"/>
        <v>0.125</v>
      </c>
      <c r="F388" s="44">
        <v>0.2</v>
      </c>
      <c r="G388" s="44">
        <v>1.4555999999999996</v>
      </c>
      <c r="H388" s="44">
        <v>1.2918367346938777</v>
      </c>
      <c r="I388" s="44">
        <v>1.4819999999999995</v>
      </c>
      <c r="J388" s="46">
        <v>-0.63921568627450998</v>
      </c>
      <c r="K388" s="46">
        <v>0.15167843137254877</v>
      </c>
      <c r="L388" s="46">
        <v>-8.4633853541416837E-2</v>
      </c>
      <c r="M388" s="46">
        <v>-4.6000000000000263E-2</v>
      </c>
      <c r="N388" s="47">
        <v>-1</v>
      </c>
      <c r="O388" s="47">
        <v>2.2392156862745094</v>
      </c>
      <c r="P388" s="47">
        <v>2.2529411764705882</v>
      </c>
      <c r="Q388" s="47">
        <v>2.5098039215686279</v>
      </c>
      <c r="R388" s="46">
        <v>0.84230769230769242</v>
      </c>
      <c r="S388" s="46">
        <v>1.6180618401206632</v>
      </c>
      <c r="T388" s="46">
        <v>0.39524886877828047</v>
      </c>
      <c r="U388" s="46">
        <v>0.15686274509803955</v>
      </c>
      <c r="V388" s="44">
        <v>9.7882352941176478</v>
      </c>
      <c r="W388" s="44"/>
      <c r="X388" s="6"/>
      <c r="Y388" s="6"/>
      <c r="Z388" s="3"/>
      <c r="AA388" s="43">
        <f t="shared" si="28"/>
        <v>-1.4285238227341885</v>
      </c>
      <c r="AB388" s="43">
        <f t="shared" si="29"/>
        <v>1.5535238227341885</v>
      </c>
      <c r="AE388" s="48"/>
      <c r="AF388" s="49"/>
      <c r="AG388" s="49"/>
      <c r="AH388" s="49"/>
      <c r="AI388" s="50"/>
      <c r="AJ388" s="51"/>
      <c r="AK388" s="52"/>
      <c r="AL388" s="52"/>
      <c r="AM388" s="50"/>
      <c r="AN388" s="50"/>
      <c r="AO388" s="50"/>
      <c r="AP388" s="54"/>
      <c r="AQ388" s="49"/>
      <c r="AR388" s="49"/>
      <c r="AS388" s="49"/>
      <c r="AT388" s="49"/>
      <c r="AU388" s="49"/>
      <c r="AV388" s="49"/>
      <c r="AW388" s="49"/>
      <c r="AX388" s="49"/>
      <c r="AY388" s="49"/>
      <c r="AZ388" s="49"/>
      <c r="BA388" s="49"/>
      <c r="BB388" s="49"/>
      <c r="BC388" s="49"/>
      <c r="BD388" s="49"/>
      <c r="BE388" s="49"/>
      <c r="BF388" s="49"/>
      <c r="BG388" s="49"/>
    </row>
    <row r="389" spans="1:59" s="43" customFormat="1" ht="13.8" x14ac:dyDescent="0.25">
      <c r="A389" s="42">
        <v>40079</v>
      </c>
      <c r="B389" s="43">
        <f t="shared" si="11"/>
        <v>374</v>
      </c>
      <c r="C389" s="44">
        <v>0</v>
      </c>
      <c r="D389" s="53">
        <v>0.125</v>
      </c>
      <c r="E389" s="45">
        <f t="shared" si="10"/>
        <v>0.125</v>
      </c>
      <c r="F389" s="44">
        <v>0</v>
      </c>
      <c r="G389" s="44">
        <v>1.4843137254901964</v>
      </c>
      <c r="H389" s="44">
        <v>1.2450980392156861</v>
      </c>
      <c r="I389" s="44">
        <v>1.4725490196078432</v>
      </c>
      <c r="J389" s="46">
        <v>-0.2</v>
      </c>
      <c r="K389" s="46">
        <v>2.8713725490196795E-2</v>
      </c>
      <c r="L389" s="46">
        <v>-4.673869547819165E-2</v>
      </c>
      <c r="M389" s="46">
        <v>-9.4509803921563051E-3</v>
      </c>
      <c r="N389" s="47">
        <v>-1</v>
      </c>
      <c r="O389" s="47">
        <v>2.9750000000000001</v>
      </c>
      <c r="P389" s="47">
        <v>2.4115384615384614</v>
      </c>
      <c r="Q389" s="47">
        <v>2.4846153846153851</v>
      </c>
      <c r="R389" s="46">
        <v>0</v>
      </c>
      <c r="S389" s="46">
        <v>0.73578431372549069</v>
      </c>
      <c r="T389" s="46">
        <v>0.15859728506787318</v>
      </c>
      <c r="U389" s="46">
        <v>-2.5188536953242746E-2</v>
      </c>
      <c r="V389" s="44">
        <v>9.6346153846153868</v>
      </c>
      <c r="W389" s="44"/>
      <c r="X389" s="6"/>
      <c r="Y389" s="6"/>
      <c r="Z389" s="3"/>
      <c r="AA389" s="43">
        <f t="shared" si="28"/>
        <v>-1.5459821425725497</v>
      </c>
      <c r="AB389" s="43">
        <f t="shared" si="29"/>
        <v>1.6709821425725497</v>
      </c>
      <c r="AE389" s="55"/>
      <c r="AF389" s="49"/>
      <c r="AG389" s="49"/>
      <c r="AH389" s="49"/>
      <c r="AI389" s="50"/>
      <c r="AJ389" s="51"/>
      <c r="AK389" s="52"/>
      <c r="AL389" s="52"/>
      <c r="AM389" s="50"/>
      <c r="AN389" s="50"/>
      <c r="AO389" s="50"/>
      <c r="AP389" s="54"/>
      <c r="AQ389" s="49"/>
      <c r="AR389" s="49"/>
      <c r="AS389" s="49"/>
      <c r="AT389" s="49"/>
      <c r="AU389" s="49"/>
      <c r="AV389" s="49"/>
      <c r="AW389" s="49"/>
      <c r="AX389" s="49"/>
      <c r="AY389" s="49"/>
      <c r="AZ389" s="49"/>
      <c r="BA389" s="49"/>
      <c r="BB389" s="49"/>
      <c r="BC389" s="49"/>
      <c r="BD389" s="49"/>
      <c r="BE389" s="49"/>
      <c r="BF389" s="49"/>
      <c r="BG389" s="49"/>
    </row>
    <row r="390" spans="1:59" s="43" customFormat="1" ht="13.8" x14ac:dyDescent="0.25">
      <c r="A390" s="56">
        <v>40121</v>
      </c>
      <c r="B390" s="43">
        <f t="shared" si="11"/>
        <v>375</v>
      </c>
      <c r="C390" s="44">
        <v>0</v>
      </c>
      <c r="D390" s="53">
        <v>0.125</v>
      </c>
      <c r="E390" s="45">
        <f t="shared" si="10"/>
        <v>0.125</v>
      </c>
      <c r="F390" s="44">
        <v>1.4680000000000002</v>
      </c>
      <c r="G390" s="44">
        <v>1.214</v>
      </c>
      <c r="H390" s="44">
        <v>1.452</v>
      </c>
      <c r="I390" s="44">
        <v>1.39</v>
      </c>
      <c r="J390" s="46">
        <v>-1.6313725490196163E-2</v>
      </c>
      <c r="K390" s="46">
        <v>-3.1098039215686102E-2</v>
      </c>
      <c r="L390" s="46">
        <v>-2.0549019607843277E-2</v>
      </c>
      <c r="M390" s="46">
        <v>-5.9019607843137534E-2</v>
      </c>
      <c r="N390" s="47">
        <v>3.2274509803921569</v>
      </c>
      <c r="O390" s="47">
        <v>2.4372549019607841</v>
      </c>
      <c r="P390" s="47">
        <v>2.592156862745099</v>
      </c>
      <c r="Q390" s="47">
        <v>2.6901960784313736</v>
      </c>
      <c r="R390" s="46">
        <v>0.25245098039215685</v>
      </c>
      <c r="S390" s="46">
        <v>2.5716440422322684E-2</v>
      </c>
      <c r="T390" s="46">
        <v>0.10754147812971393</v>
      </c>
      <c r="U390" s="46">
        <v>-2.3265460030165386E-2</v>
      </c>
      <c r="V390" s="44">
        <v>9.9607843137254903</v>
      </c>
      <c r="W390" s="44"/>
      <c r="X390" s="6"/>
      <c r="Y390" s="6"/>
      <c r="Z390" s="3"/>
      <c r="AA390" s="43">
        <f t="shared" si="28"/>
        <v>-1.6650338985344606</v>
      </c>
      <c r="AB390" s="43">
        <f t="shared" si="29"/>
        <v>1.7900338985344606</v>
      </c>
      <c r="AE390" s="48"/>
      <c r="AF390" s="49"/>
      <c r="AG390" s="49"/>
      <c r="AH390" s="49"/>
      <c r="AI390" s="50"/>
      <c r="AJ390" s="51"/>
      <c r="AK390" s="52"/>
      <c r="AL390" s="52"/>
      <c r="AM390" s="50"/>
      <c r="AN390" s="50"/>
      <c r="AO390" s="50"/>
      <c r="AP390" s="54"/>
      <c r="AQ390" s="49"/>
      <c r="AR390" s="49"/>
      <c r="AS390" s="49"/>
      <c r="AT390" s="49"/>
      <c r="AU390" s="49"/>
      <c r="AV390" s="49"/>
      <c r="AW390" s="49"/>
      <c r="AX390" s="49"/>
      <c r="AY390" s="49"/>
      <c r="AZ390" s="49"/>
      <c r="BA390" s="49"/>
      <c r="BB390" s="49"/>
      <c r="BC390" s="49"/>
      <c r="BD390" s="49"/>
      <c r="BE390" s="49"/>
      <c r="BF390" s="49"/>
      <c r="BG390" s="49"/>
    </row>
    <row r="391" spans="1:59" s="43" customFormat="1" ht="13.8" x14ac:dyDescent="0.25">
      <c r="A391" s="42">
        <v>40163</v>
      </c>
      <c r="B391" s="43">
        <f t="shared" si="11"/>
        <v>376</v>
      </c>
      <c r="C391" s="44">
        <v>0</v>
      </c>
      <c r="D391" s="53">
        <v>0.125</v>
      </c>
      <c r="E391" s="45">
        <f t="shared" si="10"/>
        <v>0.125</v>
      </c>
      <c r="F391" s="44">
        <v>0.5</v>
      </c>
      <c r="G391" s="44">
        <v>1.3803921568627449</v>
      </c>
      <c r="H391" s="44">
        <v>1.5098039215686274</v>
      </c>
      <c r="I391" s="44">
        <v>1.3490196078431371</v>
      </c>
      <c r="J391" s="46">
        <v>-0.96800000000000019</v>
      </c>
      <c r="K391" s="46">
        <v>0.16639215686274489</v>
      </c>
      <c r="L391" s="46">
        <v>5.7803921568627459E-2</v>
      </c>
      <c r="M391" s="46">
        <v>-4.0980392156862777E-2</v>
      </c>
      <c r="N391" s="47">
        <v>2.8</v>
      </c>
      <c r="O391" s="47">
        <v>2.8307692307692309</v>
      </c>
      <c r="P391" s="47">
        <v>2.7769230769230768</v>
      </c>
      <c r="Q391" s="47">
        <v>2.8288461538461536</v>
      </c>
      <c r="R391" s="46">
        <v>-0.42745098039215712</v>
      </c>
      <c r="S391" s="46">
        <v>0.39351432880844683</v>
      </c>
      <c r="T391" s="46">
        <v>0.18476621417797778</v>
      </c>
      <c r="U391" s="46">
        <v>0.13865007541477992</v>
      </c>
      <c r="V391" s="44">
        <v>10.209615384615386</v>
      </c>
      <c r="W391" s="44"/>
      <c r="X391" s="6"/>
      <c r="Y391" s="6"/>
      <c r="Z391" s="3"/>
      <c r="AA391" s="43">
        <f t="shared" si="28"/>
        <v>-1.8409646790969507</v>
      </c>
      <c r="AB391" s="43">
        <f t="shared" si="29"/>
        <v>1.9659646790969507</v>
      </c>
      <c r="AE391" s="48"/>
      <c r="AF391" s="49"/>
      <c r="AG391" s="49"/>
      <c r="AH391" s="49"/>
      <c r="AI391" s="50"/>
      <c r="AJ391" s="51"/>
      <c r="AK391" s="52"/>
      <c r="AL391" s="52"/>
      <c r="AM391" s="50"/>
      <c r="AN391" s="50"/>
      <c r="AO391" s="50"/>
      <c r="AP391" s="54"/>
      <c r="AQ391" s="49"/>
      <c r="AR391" s="49"/>
      <c r="AS391" s="49"/>
      <c r="AT391" s="49"/>
      <c r="AU391" s="49"/>
      <c r="AV391" s="49"/>
      <c r="AW391" s="49"/>
      <c r="AX391" s="49"/>
      <c r="AY391" s="49"/>
      <c r="AZ391" s="49"/>
      <c r="BA391" s="49"/>
      <c r="BB391" s="49"/>
      <c r="BC391" s="49"/>
      <c r="BD391" s="49"/>
      <c r="BE391" s="49"/>
      <c r="BF391" s="49"/>
      <c r="BG391" s="49"/>
    </row>
    <row r="392" spans="1:59" s="43" customFormat="1" ht="13.8" x14ac:dyDescent="0.25">
      <c r="A392" s="42">
        <v>40205</v>
      </c>
      <c r="B392" s="43">
        <f t="shared" si="11"/>
        <v>377</v>
      </c>
      <c r="C392" s="44">
        <v>0</v>
      </c>
      <c r="D392" s="53">
        <v>0.125</v>
      </c>
      <c r="E392" s="45">
        <f t="shared" si="10"/>
        <v>0.125</v>
      </c>
      <c r="F392" s="44">
        <v>1.3038461538461539</v>
      </c>
      <c r="G392" s="44">
        <v>1.4384615384615378</v>
      </c>
      <c r="H392" s="44">
        <v>1.3173076923076923</v>
      </c>
      <c r="I392" s="44">
        <v>1.4807692307692311</v>
      </c>
      <c r="J392" s="46">
        <v>-7.654600301659098E-2</v>
      </c>
      <c r="K392" s="46">
        <v>-7.1342383107089624E-2</v>
      </c>
      <c r="L392" s="46">
        <v>-3.1711915535444835E-2</v>
      </c>
      <c r="M392" s="46">
        <v>-3.8838612368023773E-2</v>
      </c>
      <c r="N392" s="47">
        <v>4.0056603773584891</v>
      </c>
      <c r="O392" s="47">
        <v>2.9150943396226414</v>
      </c>
      <c r="P392" s="47">
        <v>2.8396226415094339</v>
      </c>
      <c r="Q392" s="47">
        <v>2.8566037735849057</v>
      </c>
      <c r="R392" s="46">
        <v>1.1748911465892582</v>
      </c>
      <c r="S392" s="46">
        <v>0.13817126269956459</v>
      </c>
      <c r="T392" s="46">
        <v>1.0776487663280321E-2</v>
      </c>
      <c r="U392" s="46">
        <v>-6.2626995645863381E-2</v>
      </c>
      <c r="V392" s="44">
        <v>10.20754716981132</v>
      </c>
      <c r="W392" s="44"/>
      <c r="X392" s="6"/>
      <c r="Y392" s="6"/>
      <c r="Z392" s="3"/>
      <c r="AA392" s="43">
        <f t="shared" si="28"/>
        <v>-1.9093504025776251</v>
      </c>
      <c r="AB392" s="43">
        <f t="shared" si="29"/>
        <v>2.0343504025776253</v>
      </c>
      <c r="AE392" s="48"/>
      <c r="AF392" s="49"/>
      <c r="AG392" s="49"/>
      <c r="AH392" s="49"/>
      <c r="AI392" s="50"/>
      <c r="AJ392" s="51"/>
      <c r="AK392" s="52"/>
      <c r="AL392" s="52"/>
      <c r="AM392" s="50"/>
      <c r="AN392" s="50"/>
      <c r="AO392" s="50"/>
      <c r="AP392" s="54"/>
      <c r="AQ392" s="49"/>
      <c r="AR392" s="49"/>
      <c r="AS392" s="49"/>
      <c r="AT392" s="49"/>
      <c r="AU392" s="49"/>
      <c r="AV392" s="49"/>
      <c r="AW392" s="49"/>
      <c r="AX392" s="49"/>
      <c r="AY392" s="49"/>
      <c r="AZ392" s="49"/>
      <c r="BA392" s="49"/>
      <c r="BB392" s="49"/>
      <c r="BC392" s="49"/>
      <c r="BD392" s="49"/>
      <c r="BE392" s="49"/>
      <c r="BF392" s="49"/>
      <c r="BG392" s="49"/>
    </row>
    <row r="393" spans="1:59" s="43" customFormat="1" ht="13.8" x14ac:dyDescent="0.25">
      <c r="A393" s="42">
        <v>40253</v>
      </c>
      <c r="B393" s="43">
        <f t="shared" si="11"/>
        <v>378</v>
      </c>
      <c r="C393" s="44">
        <v>0</v>
      </c>
      <c r="D393" s="53">
        <v>0.125</v>
      </c>
      <c r="E393" s="45">
        <f t="shared" si="10"/>
        <v>0.125</v>
      </c>
      <c r="F393" s="44">
        <v>0.4</v>
      </c>
      <c r="G393" s="44">
        <v>1.5539999999999994</v>
      </c>
      <c r="H393" s="44">
        <v>1.194</v>
      </c>
      <c r="I393" s="44">
        <v>1.456</v>
      </c>
      <c r="J393" s="46">
        <v>-0.90384615384615385</v>
      </c>
      <c r="K393" s="46">
        <v>0.11553846153846159</v>
      </c>
      <c r="L393" s="46">
        <v>-0.12330769230769234</v>
      </c>
      <c r="M393" s="46">
        <v>-2.4769230769231099E-2</v>
      </c>
      <c r="N393" s="47">
        <v>5.9</v>
      </c>
      <c r="O393" s="47">
        <v>2.8176470588235292</v>
      </c>
      <c r="P393" s="47">
        <v>2.8549019607843138</v>
      </c>
      <c r="Q393" s="47">
        <v>2.7490196078431368</v>
      </c>
      <c r="R393" s="46">
        <v>1.8943396226415112</v>
      </c>
      <c r="S393" s="46">
        <v>-9.7447280799112246E-2</v>
      </c>
      <c r="T393" s="46">
        <v>1.527931927487991E-2</v>
      </c>
      <c r="U393" s="46">
        <v>-0.10758416574176888</v>
      </c>
      <c r="V393" s="44">
        <v>9.8960784313725512</v>
      </c>
      <c r="W393" s="44"/>
      <c r="X393" s="6"/>
      <c r="Y393" s="6"/>
      <c r="Z393" s="3"/>
      <c r="AA393" s="43">
        <f t="shared" si="28"/>
        <v>-2.0309998579435793</v>
      </c>
      <c r="AB393" s="43">
        <f t="shared" si="29"/>
        <v>2.1559998579435797</v>
      </c>
      <c r="AE393" s="48"/>
      <c r="AF393" s="49"/>
      <c r="AG393" s="49"/>
      <c r="AH393" s="49"/>
      <c r="AI393" s="50"/>
      <c r="AJ393" s="51"/>
      <c r="AK393" s="52"/>
      <c r="AL393" s="52"/>
      <c r="AM393" s="50"/>
      <c r="AN393" s="50"/>
      <c r="AO393" s="50"/>
      <c r="AP393" s="54"/>
      <c r="AQ393" s="49"/>
      <c r="AR393" s="49"/>
      <c r="AS393" s="49"/>
      <c r="AT393" s="49"/>
      <c r="AU393" s="49"/>
      <c r="AV393" s="49"/>
      <c r="AW393" s="49"/>
      <c r="AX393" s="49"/>
      <c r="AY393" s="49"/>
      <c r="AZ393" s="49"/>
      <c r="BA393" s="49"/>
      <c r="BB393" s="49"/>
      <c r="BC393" s="49"/>
      <c r="BD393" s="49"/>
      <c r="BE393" s="49"/>
      <c r="BF393" s="49"/>
      <c r="BG393" s="49"/>
    </row>
    <row r="394" spans="1:59" s="43" customFormat="1" ht="13.8" x14ac:dyDescent="0.25">
      <c r="A394" s="42">
        <v>40296</v>
      </c>
      <c r="B394" s="43">
        <f t="shared" si="11"/>
        <v>379</v>
      </c>
      <c r="C394" s="44">
        <v>0</v>
      </c>
      <c r="D394" s="53">
        <v>0.125</v>
      </c>
      <c r="E394" s="45">
        <f t="shared" si="10"/>
        <v>0.125</v>
      </c>
      <c r="F394" s="44">
        <v>1.4086538461538458</v>
      </c>
      <c r="G394" s="44">
        <v>1.1923076923076925</v>
      </c>
      <c r="H394" s="44">
        <v>1.380769230769231</v>
      </c>
      <c r="I394" s="44">
        <v>1.3967307692307691</v>
      </c>
      <c r="J394" s="46">
        <v>-0.14534615384615357</v>
      </c>
      <c r="K394" s="46">
        <v>-1.6923076923074376E-3</v>
      </c>
      <c r="L394" s="46">
        <v>-7.523076923076899E-2</v>
      </c>
      <c r="M394" s="46">
        <v>-0.10326923076923089</v>
      </c>
      <c r="N394" s="47">
        <v>2.9383018867924533</v>
      </c>
      <c r="O394" s="47">
        <v>3.030188679245283</v>
      </c>
      <c r="P394" s="47">
        <v>2.7754716981132073</v>
      </c>
      <c r="Q394" s="47">
        <v>3.0311320754716986</v>
      </c>
      <c r="R394" s="46">
        <v>0.12065482796892413</v>
      </c>
      <c r="S394" s="46">
        <v>0.17528671846096922</v>
      </c>
      <c r="T394" s="46">
        <v>2.645209027007045E-2</v>
      </c>
      <c r="U394" s="46">
        <v>3.3092859785423645E-2</v>
      </c>
      <c r="V394" s="44">
        <v>9.664150943396228</v>
      </c>
      <c r="W394" s="44"/>
      <c r="X394" s="6"/>
      <c r="Y394" s="6"/>
      <c r="Z394" s="3"/>
      <c r="AA394" s="43">
        <f t="shared" si="28"/>
        <v>-2.1095353299439195</v>
      </c>
      <c r="AB394" s="43">
        <f t="shared" si="29"/>
        <v>2.2345353299439199</v>
      </c>
      <c r="AE394" s="48"/>
      <c r="AF394" s="49"/>
      <c r="AG394" s="49"/>
      <c r="AH394" s="49"/>
      <c r="AI394" s="50"/>
      <c r="AJ394" s="51"/>
      <c r="AK394" s="52"/>
      <c r="AL394" s="52"/>
      <c r="AM394" s="50"/>
      <c r="AN394" s="50"/>
      <c r="AO394" s="50"/>
      <c r="AP394" s="54"/>
      <c r="AQ394" s="49"/>
      <c r="AR394" s="49"/>
      <c r="AS394" s="49"/>
      <c r="AT394" s="49"/>
      <c r="AU394" s="49"/>
      <c r="AV394" s="49"/>
      <c r="AW394" s="49"/>
      <c r="AX394" s="49"/>
      <c r="AY394" s="49"/>
      <c r="AZ394" s="49"/>
      <c r="BA394" s="49"/>
      <c r="BB394" s="49"/>
      <c r="BC394" s="49"/>
      <c r="BD394" s="49"/>
      <c r="BE394" s="49"/>
      <c r="BF394" s="49"/>
      <c r="BG394" s="49"/>
    </row>
    <row r="395" spans="1:59" s="43" customFormat="1" ht="13.8" x14ac:dyDescent="0.25">
      <c r="A395" s="42">
        <v>40352</v>
      </c>
      <c r="B395" s="43">
        <f t="shared" si="11"/>
        <v>380</v>
      </c>
      <c r="C395" s="44">
        <v>0</v>
      </c>
      <c r="D395" s="53">
        <v>0.125</v>
      </c>
      <c r="E395" s="45">
        <f t="shared" si="10"/>
        <v>0.125</v>
      </c>
      <c r="F395" s="44">
        <v>1</v>
      </c>
      <c r="G395" s="44">
        <v>1.0176470588235291</v>
      </c>
      <c r="H395" s="44">
        <v>1.3470588235294119</v>
      </c>
      <c r="I395" s="44">
        <v>1.249019607843137</v>
      </c>
      <c r="J395" s="46">
        <v>-0.40865384615384581</v>
      </c>
      <c r="K395" s="46">
        <v>-0.17466063348416339</v>
      </c>
      <c r="L395" s="46">
        <v>-3.3710407239819107E-2</v>
      </c>
      <c r="M395" s="46">
        <v>-0.14771116138763207</v>
      </c>
      <c r="N395" s="47">
        <v>3</v>
      </c>
      <c r="O395" s="47">
        <v>3.4730769230769232</v>
      </c>
      <c r="P395" s="47">
        <v>2.9576923076923078</v>
      </c>
      <c r="Q395" s="47">
        <v>3.1</v>
      </c>
      <c r="R395" s="46">
        <v>6.1698113207546701E-2</v>
      </c>
      <c r="S395" s="46">
        <v>0.44288824383164016</v>
      </c>
      <c r="T395" s="46">
        <v>0.18222060957910058</v>
      </c>
      <c r="U395" s="46">
        <v>6.8867924528301483E-2</v>
      </c>
      <c r="V395" s="44">
        <v>9.7615384615384624</v>
      </c>
      <c r="W395" s="44"/>
      <c r="X395" s="6"/>
      <c r="Y395" s="6"/>
      <c r="Z395" s="3"/>
      <c r="AA395" s="43">
        <f t="shared" si="28"/>
        <v>-2.1651455903335242</v>
      </c>
      <c r="AB395" s="43">
        <f t="shared" si="29"/>
        <v>2.2901455903335246</v>
      </c>
      <c r="AE395" s="48"/>
      <c r="AF395" s="49"/>
      <c r="AG395" s="49"/>
      <c r="AH395" s="49"/>
      <c r="AI395" s="50"/>
      <c r="AJ395" s="51"/>
      <c r="AK395" s="52"/>
      <c r="AL395" s="52"/>
      <c r="AM395" s="50"/>
      <c r="AN395" s="50"/>
      <c r="AO395" s="50"/>
      <c r="AP395" s="54"/>
      <c r="AQ395" s="49"/>
      <c r="AR395" s="49"/>
      <c r="AS395" s="49"/>
      <c r="AT395" s="49"/>
      <c r="AU395" s="49"/>
      <c r="AV395" s="49"/>
      <c r="AW395" s="49"/>
      <c r="AX395" s="49"/>
      <c r="AY395" s="49"/>
      <c r="AZ395" s="49"/>
      <c r="BA395" s="49"/>
      <c r="BB395" s="49"/>
      <c r="BC395" s="49"/>
      <c r="BD395" s="49"/>
      <c r="BE395" s="49"/>
      <c r="BF395" s="49"/>
      <c r="BG395" s="49"/>
    </row>
    <row r="396" spans="1:59" s="43" customFormat="1" ht="13.8" x14ac:dyDescent="0.25">
      <c r="A396" s="42">
        <v>40400</v>
      </c>
      <c r="B396" s="43">
        <f t="shared" si="11"/>
        <v>381</v>
      </c>
      <c r="C396" s="44">
        <v>0</v>
      </c>
      <c r="D396" s="53">
        <v>0.125</v>
      </c>
      <c r="E396" s="45">
        <f t="shared" si="10"/>
        <v>0.125</v>
      </c>
      <c r="F396" s="44">
        <v>1.8</v>
      </c>
      <c r="G396" s="44">
        <v>1.2480000000000002</v>
      </c>
      <c r="H396" s="44">
        <v>1.1840000000000004</v>
      </c>
      <c r="I396" s="44">
        <v>1.556</v>
      </c>
      <c r="J396" s="46">
        <v>0.78235294117647092</v>
      </c>
      <c r="K396" s="46">
        <v>-9.9058823529411644E-2</v>
      </c>
      <c r="L396" s="46">
        <v>-6.5019607843136651E-2</v>
      </c>
      <c r="M396" s="46">
        <v>-0.12600000000000011</v>
      </c>
      <c r="N396" s="47">
        <v>2.4</v>
      </c>
      <c r="O396" s="47">
        <v>2.3745098039215682</v>
      </c>
      <c r="P396" s="47">
        <v>2.672549019607843</v>
      </c>
      <c r="Q396" s="47">
        <v>2.7686274509803925</v>
      </c>
      <c r="R396" s="46">
        <v>-1.0730769230769233</v>
      </c>
      <c r="S396" s="46">
        <v>-0.58318250377073966</v>
      </c>
      <c r="T396" s="46">
        <v>-0.42745098039215712</v>
      </c>
      <c r="U396" s="46">
        <v>-0.19607843137254788</v>
      </c>
      <c r="V396" s="44">
        <v>9.6078431372549016</v>
      </c>
      <c r="W396" s="44"/>
      <c r="X396" s="6"/>
      <c r="Y396" s="6"/>
      <c r="Z396" s="3"/>
      <c r="AA396" s="43">
        <f t="shared" si="28"/>
        <v>-2.3556469406440073</v>
      </c>
      <c r="AB396" s="43">
        <f t="shared" si="29"/>
        <v>2.4806469406440077</v>
      </c>
      <c r="AE396" s="48"/>
      <c r="AF396" s="49"/>
      <c r="AG396" s="49"/>
      <c r="AH396" s="49"/>
      <c r="AI396" s="50"/>
      <c r="AJ396" s="51"/>
      <c r="AK396" s="52"/>
      <c r="AL396" s="52"/>
      <c r="AM396" s="50"/>
      <c r="AN396" s="50"/>
      <c r="AO396" s="50"/>
      <c r="AP396" s="54"/>
      <c r="AQ396" s="49"/>
      <c r="AR396" s="49"/>
      <c r="AS396" s="49"/>
      <c r="AT396" s="49"/>
      <c r="AU396" s="49"/>
      <c r="AV396" s="49"/>
      <c r="AW396" s="49"/>
      <c r="AX396" s="49"/>
      <c r="AY396" s="49"/>
      <c r="AZ396" s="49"/>
      <c r="BA396" s="49"/>
      <c r="BB396" s="49"/>
      <c r="BC396" s="49"/>
      <c r="BD396" s="49"/>
      <c r="BE396" s="49"/>
      <c r="BF396" s="49"/>
      <c r="BG396" s="49"/>
    </row>
    <row r="397" spans="1:59" s="43" customFormat="1" ht="13.8" x14ac:dyDescent="0.25">
      <c r="A397" s="42">
        <v>40442</v>
      </c>
      <c r="B397" s="43">
        <f t="shared" si="11"/>
        <v>382</v>
      </c>
      <c r="C397" s="44">
        <v>0</v>
      </c>
      <c r="D397" s="53">
        <v>0.125</v>
      </c>
      <c r="E397" s="45">
        <f t="shared" si="10"/>
        <v>0.125</v>
      </c>
      <c r="F397" s="44">
        <v>1.9</v>
      </c>
      <c r="G397" s="44">
        <v>1.2557692307692307</v>
      </c>
      <c r="H397" s="44">
        <v>1.1000000000000001</v>
      </c>
      <c r="I397" s="44">
        <v>1.4884615384615385</v>
      </c>
      <c r="J397" s="46">
        <v>9.9999999999999867E-2</v>
      </c>
      <c r="K397" s="46">
        <v>7.7692307692305285E-3</v>
      </c>
      <c r="L397" s="46">
        <v>-8.4000000000000297E-2</v>
      </c>
      <c r="M397" s="46">
        <v>-6.7538461538461547E-2</v>
      </c>
      <c r="N397" s="47">
        <v>1.6</v>
      </c>
      <c r="O397" s="47">
        <v>1.807547169811321</v>
      </c>
      <c r="P397" s="47">
        <v>2.2867924528301882</v>
      </c>
      <c r="Q397" s="47">
        <v>2.5452830188679241</v>
      </c>
      <c r="R397" s="46">
        <v>-0.79999999999999982</v>
      </c>
      <c r="S397" s="46">
        <v>-0.56696263411024717</v>
      </c>
      <c r="T397" s="46">
        <v>-0.3857565667776548</v>
      </c>
      <c r="U397" s="46">
        <v>-0.22334443211246846</v>
      </c>
      <c r="V397" s="44">
        <v>9.581132075471702</v>
      </c>
      <c r="W397" s="44"/>
      <c r="X397" s="6"/>
      <c r="Y397" s="6"/>
      <c r="Z397" s="3"/>
      <c r="AA397" s="43">
        <f t="shared" si="28"/>
        <v>-2.588948239355755</v>
      </c>
      <c r="AB397" s="43">
        <f t="shared" si="29"/>
        <v>2.7139482393557555</v>
      </c>
      <c r="AE397" s="55"/>
      <c r="AF397" s="49"/>
      <c r="AG397" s="49"/>
      <c r="AH397" s="49"/>
      <c r="AI397" s="50"/>
      <c r="AJ397" s="51"/>
      <c r="AK397" s="52"/>
      <c r="AL397" s="52"/>
      <c r="AM397" s="50"/>
      <c r="AN397" s="50"/>
      <c r="AO397" s="50"/>
      <c r="AP397" s="54"/>
      <c r="AQ397" s="49"/>
      <c r="AR397" s="49"/>
      <c r="AS397" s="49"/>
      <c r="AT397" s="49"/>
      <c r="AU397" s="49"/>
      <c r="AV397" s="49"/>
      <c r="AW397" s="49"/>
      <c r="AX397" s="49"/>
      <c r="AY397" s="49"/>
      <c r="AZ397" s="49"/>
      <c r="BA397" s="49"/>
      <c r="BB397" s="49"/>
      <c r="BC397" s="49"/>
      <c r="BD397" s="49"/>
      <c r="BE397" s="49"/>
      <c r="BF397" s="49"/>
      <c r="BG397" s="49"/>
    </row>
    <row r="398" spans="1:59" s="43" customFormat="1" ht="13.8" x14ac:dyDescent="0.25">
      <c r="A398" s="56">
        <v>40485</v>
      </c>
      <c r="B398" s="43">
        <f t="shared" si="11"/>
        <v>383</v>
      </c>
      <c r="C398" s="44">
        <v>0</v>
      </c>
      <c r="D398" s="53">
        <v>0.125</v>
      </c>
      <c r="E398" s="45">
        <f t="shared" si="10"/>
        <v>0.125</v>
      </c>
      <c r="F398" s="44">
        <v>1.3450980392156862</v>
      </c>
      <c r="G398" s="44">
        <v>1.1705882352941179</v>
      </c>
      <c r="H398" s="44">
        <v>1.5254901960784319</v>
      </c>
      <c r="I398" s="44">
        <v>1.2529411764705884</v>
      </c>
      <c r="J398" s="46">
        <v>8.932880844645541E-2</v>
      </c>
      <c r="K398" s="46">
        <v>7.058823529411784E-2</v>
      </c>
      <c r="L398" s="46">
        <v>3.7028657616893446E-2</v>
      </c>
      <c r="M398" s="46">
        <v>-1.6289592760180716E-2</v>
      </c>
      <c r="N398" s="47">
        <v>1.8923076923076918</v>
      </c>
      <c r="O398" s="47">
        <v>2.2538461538461538</v>
      </c>
      <c r="P398" s="47">
        <v>2.4923076923076923</v>
      </c>
      <c r="Q398" s="47">
        <v>2.7326923076923069</v>
      </c>
      <c r="R398" s="46">
        <v>8.4760522496370783E-2</v>
      </c>
      <c r="S398" s="46">
        <v>-3.2946298984034339E-2</v>
      </c>
      <c r="T398" s="46">
        <v>-5.2975326560231739E-2</v>
      </c>
      <c r="U398" s="46">
        <v>-5.9760522496372204E-2</v>
      </c>
      <c r="V398" s="44">
        <v>9.615384615384615</v>
      </c>
      <c r="W398" s="44"/>
      <c r="X398" s="6"/>
      <c r="Y398" s="6"/>
      <c r="Z398" s="3"/>
      <c r="AA398" s="43">
        <f t="shared" si="28"/>
        <v>-2.7102099422436527</v>
      </c>
      <c r="AB398" s="43">
        <f t="shared" si="29"/>
        <v>2.8352099422436532</v>
      </c>
      <c r="AE398" s="48"/>
      <c r="AF398" s="49"/>
      <c r="AG398" s="49"/>
      <c r="AH398" s="49"/>
      <c r="AI398" s="50"/>
      <c r="AJ398" s="51"/>
      <c r="AK398" s="52"/>
      <c r="AL398" s="52"/>
      <c r="AM398" s="50"/>
      <c r="AN398" s="50"/>
      <c r="AO398" s="50"/>
      <c r="AP398" s="54"/>
      <c r="AQ398" s="49"/>
      <c r="AR398" s="49"/>
      <c r="AS398" s="49"/>
      <c r="AT398" s="49"/>
      <c r="AU398" s="49"/>
      <c r="AV398" s="49"/>
      <c r="AW398" s="49"/>
      <c r="AX398" s="49"/>
      <c r="AY398" s="49"/>
      <c r="AZ398" s="49"/>
      <c r="BA398" s="49"/>
      <c r="BB398" s="49"/>
      <c r="BC398" s="49"/>
      <c r="BD398" s="49"/>
      <c r="BE398" s="49"/>
      <c r="BF398" s="49"/>
      <c r="BG398" s="49"/>
    </row>
    <row r="399" spans="1:59" s="43" customFormat="1" ht="13.8" x14ac:dyDescent="0.25">
      <c r="A399" s="42">
        <v>40526</v>
      </c>
      <c r="B399" s="43">
        <f t="shared" si="11"/>
        <v>384</v>
      </c>
      <c r="C399" s="44">
        <v>0</v>
      </c>
      <c r="D399" s="53">
        <v>0.125</v>
      </c>
      <c r="E399" s="45">
        <f t="shared" si="10"/>
        <v>0.125</v>
      </c>
      <c r="F399" s="44">
        <v>2.2999999999999998</v>
      </c>
      <c r="G399" s="44">
        <v>1.2460000000000002</v>
      </c>
      <c r="H399" s="44">
        <v>1.5520000000000007</v>
      </c>
      <c r="I399" s="44">
        <v>1.25</v>
      </c>
      <c r="J399" s="46">
        <v>0.95490196078431366</v>
      </c>
      <c r="K399" s="46">
        <v>7.5411764705882289E-2</v>
      </c>
      <c r="L399" s="46">
        <v>2.6509803921568764E-2</v>
      </c>
      <c r="M399" s="46">
        <v>-2.9411764705884469E-3</v>
      </c>
      <c r="N399" s="47">
        <v>2.5</v>
      </c>
      <c r="O399" s="47">
        <v>2.4745098039215687</v>
      </c>
      <c r="P399" s="47">
        <v>2.5274509803921563</v>
      </c>
      <c r="Q399" s="47">
        <v>2.7509803921568632</v>
      </c>
      <c r="R399" s="46">
        <v>0.6076923076923082</v>
      </c>
      <c r="S399" s="46">
        <v>0.22066365007541489</v>
      </c>
      <c r="T399" s="46">
        <v>3.5143288084463986E-2</v>
      </c>
      <c r="U399" s="46">
        <v>1.828808446455632E-2</v>
      </c>
      <c r="V399" s="44">
        <v>9.701960784313723</v>
      </c>
      <c r="W399" s="44"/>
      <c r="X399" s="6"/>
      <c r="Y399" s="6"/>
      <c r="Z399" s="3"/>
      <c r="AA399" s="43">
        <f t="shared" si="28"/>
        <v>-2.6992719683033362</v>
      </c>
      <c r="AB399" s="43">
        <f t="shared" si="29"/>
        <v>2.8242719683033366</v>
      </c>
      <c r="AE399" s="48"/>
      <c r="AF399" s="49"/>
      <c r="AG399" s="49"/>
      <c r="AH399" s="49"/>
      <c r="AI399" s="50"/>
      <c r="AJ399" s="51"/>
      <c r="AK399" s="52"/>
      <c r="AL399" s="52"/>
      <c r="AM399" s="50"/>
      <c r="AN399" s="50"/>
      <c r="AO399" s="50"/>
      <c r="AP399" s="54"/>
      <c r="AQ399" s="49"/>
      <c r="AR399" s="49"/>
      <c r="AS399" s="49"/>
      <c r="AT399" s="49"/>
      <c r="AU399" s="49"/>
      <c r="AV399" s="49"/>
      <c r="AW399" s="49"/>
      <c r="AX399" s="49"/>
      <c r="AY399" s="49"/>
      <c r="AZ399" s="49"/>
      <c r="BA399" s="49"/>
      <c r="BB399" s="49"/>
      <c r="BC399" s="49"/>
      <c r="BD399" s="49"/>
      <c r="BE399" s="49"/>
      <c r="BF399" s="49"/>
      <c r="BG399" s="49"/>
    </row>
    <row r="400" spans="1:59" s="43" customFormat="1" ht="13.8" x14ac:dyDescent="0.25">
      <c r="A400" s="42">
        <v>40569</v>
      </c>
      <c r="B400" s="43">
        <f t="shared" si="11"/>
        <v>385</v>
      </c>
      <c r="C400" s="44">
        <v>0</v>
      </c>
      <c r="D400" s="53">
        <v>0.125</v>
      </c>
      <c r="E400" s="45">
        <f t="shared" si="10"/>
        <v>0.125</v>
      </c>
      <c r="F400" s="44">
        <v>1.2078431372549023</v>
      </c>
      <c r="G400" s="44">
        <v>1.6058823529411765</v>
      </c>
      <c r="H400" s="44">
        <v>1.3450980392156862</v>
      </c>
      <c r="I400" s="44">
        <v>1.4294117647058824</v>
      </c>
      <c r="J400" s="46">
        <v>-3.8156862745097886E-2</v>
      </c>
      <c r="K400" s="46">
        <v>5.3882352941175826E-2</v>
      </c>
      <c r="L400" s="46">
        <v>9.5098039215686159E-2</v>
      </c>
      <c r="M400" s="46">
        <v>7.4117647058820069E-3</v>
      </c>
      <c r="N400" s="47">
        <v>3.1923076923076925</v>
      </c>
      <c r="O400" s="47">
        <v>3.2288461538461539</v>
      </c>
      <c r="P400" s="47">
        <v>3.3</v>
      </c>
      <c r="Q400" s="47">
        <v>3.3211538461538472</v>
      </c>
      <c r="R400" s="46">
        <v>0.71779788838612379</v>
      </c>
      <c r="S400" s="46">
        <v>0.7013951734539976</v>
      </c>
      <c r="T400" s="46">
        <v>0.54901960784313664</v>
      </c>
      <c r="U400" s="46">
        <v>0.28585972850678854</v>
      </c>
      <c r="V400" s="44">
        <v>9.625</v>
      </c>
      <c r="W400" s="44"/>
      <c r="X400" s="6"/>
      <c r="Y400" s="6"/>
      <c r="Z400" s="3"/>
      <c r="AA400" s="43">
        <f t="shared" si="28"/>
        <v>-2.6444777757679718</v>
      </c>
      <c r="AB400" s="43">
        <f t="shared" si="29"/>
        <v>2.7694777757679723</v>
      </c>
      <c r="AE400" s="48"/>
      <c r="AF400" s="49"/>
      <c r="AG400" s="49"/>
      <c r="AH400" s="49"/>
      <c r="AI400" s="50"/>
      <c r="AJ400" s="51"/>
      <c r="AK400" s="52"/>
      <c r="AL400" s="52"/>
      <c r="AM400" s="50"/>
      <c r="AN400" s="50"/>
      <c r="AO400" s="50"/>
      <c r="AP400" s="54"/>
      <c r="AQ400" s="49"/>
      <c r="AR400" s="49"/>
      <c r="AS400" s="49"/>
      <c r="AT400" s="49"/>
      <c r="AU400" s="49"/>
      <c r="AV400" s="49"/>
      <c r="AW400" s="49"/>
      <c r="AX400" s="49"/>
      <c r="AY400" s="49"/>
      <c r="AZ400" s="49"/>
      <c r="BA400" s="49"/>
      <c r="BB400" s="49"/>
      <c r="BC400" s="49"/>
      <c r="BD400" s="49"/>
      <c r="BE400" s="49"/>
      <c r="BF400" s="49"/>
      <c r="BG400" s="49"/>
    </row>
    <row r="401" spans="1:59" s="43" customFormat="1" ht="13.8" x14ac:dyDescent="0.25">
      <c r="A401" s="42">
        <v>40617</v>
      </c>
      <c r="B401" s="43">
        <f t="shared" si="11"/>
        <v>386</v>
      </c>
      <c r="C401" s="44">
        <v>0</v>
      </c>
      <c r="D401" s="53">
        <v>0.125</v>
      </c>
      <c r="E401" s="45">
        <f t="shared" ref="E401:E407" si="30">D401+C401</f>
        <v>0.125</v>
      </c>
      <c r="F401" s="44">
        <v>1</v>
      </c>
      <c r="G401" s="44">
        <v>2.0510204081632657</v>
      </c>
      <c r="H401" s="44">
        <v>1.3877551020408165</v>
      </c>
      <c r="I401" s="44">
        <v>1.551020408163265</v>
      </c>
      <c r="J401" s="46">
        <v>-0.20784313725490233</v>
      </c>
      <c r="K401" s="46">
        <v>0.44513805522208916</v>
      </c>
      <c r="L401" s="46">
        <v>4.2657062825130376E-2</v>
      </c>
      <c r="M401" s="46">
        <v>0.12160864345738265</v>
      </c>
      <c r="N401" s="47">
        <v>2.8</v>
      </c>
      <c r="O401" s="47">
        <v>3.4139999999999997</v>
      </c>
      <c r="P401" s="47">
        <v>3.3719999999999994</v>
      </c>
      <c r="Q401" s="47">
        <v>3.3880000000000012</v>
      </c>
      <c r="R401" s="46">
        <v>-0.39230769230769269</v>
      </c>
      <c r="S401" s="46">
        <v>0.18515384615384578</v>
      </c>
      <c r="T401" s="46">
        <v>7.199999999999962E-2</v>
      </c>
      <c r="U401" s="46">
        <v>6.6846153846153999E-2</v>
      </c>
      <c r="V401" s="44">
        <v>9.1660000000000021</v>
      </c>
      <c r="W401" s="44"/>
      <c r="X401" s="6"/>
      <c r="Y401" s="6"/>
      <c r="Z401" s="3"/>
      <c r="AA401" s="43">
        <f t="shared" si="28"/>
        <v>-2.7372563801776648</v>
      </c>
      <c r="AB401" s="43">
        <f t="shared" si="29"/>
        <v>2.8622563801776653</v>
      </c>
      <c r="AE401" s="48"/>
      <c r="AF401" s="49"/>
      <c r="AG401" s="49"/>
      <c r="AH401" s="49"/>
      <c r="AI401" s="50"/>
      <c r="AJ401" s="51"/>
      <c r="AK401" s="52"/>
      <c r="AL401" s="52"/>
      <c r="AM401" s="50"/>
      <c r="AN401" s="50"/>
      <c r="AO401" s="50"/>
      <c r="AP401" s="54"/>
      <c r="AQ401" s="49"/>
      <c r="AR401" s="49"/>
      <c r="AS401" s="49"/>
      <c r="AT401" s="49"/>
      <c r="AU401" s="49"/>
      <c r="AV401" s="49"/>
      <c r="AW401" s="49"/>
      <c r="AX401" s="49"/>
      <c r="AY401" s="49"/>
      <c r="AZ401" s="49"/>
      <c r="BA401" s="49"/>
      <c r="BB401" s="49"/>
      <c r="BC401" s="49"/>
      <c r="BD401" s="49"/>
      <c r="BE401" s="49"/>
      <c r="BF401" s="49"/>
      <c r="BG401" s="49"/>
    </row>
    <row r="402" spans="1:59" s="43" customFormat="1" ht="13.8" x14ac:dyDescent="0.25">
      <c r="A402" s="42">
        <v>40660</v>
      </c>
      <c r="B402" s="43">
        <f t="shared" ref="B402:B407" si="31">B401+1</f>
        <v>387</v>
      </c>
      <c r="C402" s="44">
        <v>0</v>
      </c>
      <c r="D402" s="53">
        <v>0.125</v>
      </c>
      <c r="E402" s="45">
        <f t="shared" si="30"/>
        <v>0.125</v>
      </c>
      <c r="F402" s="44">
        <v>2.274509803921569</v>
      </c>
      <c r="G402" s="44">
        <v>1.6607843137254905</v>
      </c>
      <c r="H402" s="44">
        <v>1.6960784313725492</v>
      </c>
      <c r="I402" s="44">
        <v>1.5647058823529416</v>
      </c>
      <c r="J402" s="46">
        <v>0.22348939575830329</v>
      </c>
      <c r="K402" s="46">
        <v>0.27302921168467398</v>
      </c>
      <c r="L402" s="46">
        <v>0.14505802320928418</v>
      </c>
      <c r="M402" s="46">
        <v>-1.2845138055221694E-2</v>
      </c>
      <c r="N402" s="47">
        <v>2.6320754716981125</v>
      </c>
      <c r="O402" s="47">
        <v>3.2207547169811326</v>
      </c>
      <c r="P402" s="47">
        <v>3.3301886792452828</v>
      </c>
      <c r="Q402" s="47">
        <v>3.4471698113207556</v>
      </c>
      <c r="R402" s="46">
        <v>-0.78192452830188719</v>
      </c>
      <c r="S402" s="46">
        <v>-0.15124528301886686</v>
      </c>
      <c r="T402" s="46">
        <v>-5.7811320754718398E-2</v>
      </c>
      <c r="U402" s="46">
        <v>1.5169811320755233E-2</v>
      </c>
      <c r="V402" s="44">
        <v>8.8169811320754707</v>
      </c>
      <c r="W402" s="44"/>
      <c r="X402" s="6"/>
      <c r="Y402" s="6"/>
      <c r="Z402" s="3"/>
      <c r="AA402" s="43">
        <f t="shared" si="28"/>
        <v>-2.7918153130039731</v>
      </c>
      <c r="AB402" s="43">
        <f t="shared" si="29"/>
        <v>2.9168153130039736</v>
      </c>
      <c r="AE402" s="48"/>
      <c r="AF402" s="49"/>
      <c r="AG402" s="49"/>
      <c r="AH402" s="49"/>
      <c r="AI402" s="50"/>
      <c r="AJ402" s="51"/>
      <c r="AK402" s="52"/>
      <c r="AL402" s="52"/>
      <c r="AM402" s="50"/>
      <c r="AN402" s="50"/>
      <c r="AO402" s="50"/>
      <c r="AP402" s="54"/>
      <c r="AQ402" s="49"/>
      <c r="AR402" s="49"/>
      <c r="AS402" s="49"/>
      <c r="AT402" s="49"/>
      <c r="AU402" s="49"/>
      <c r="AV402" s="49"/>
      <c r="AW402" s="49"/>
      <c r="AX402" s="49"/>
      <c r="AY402" s="49"/>
      <c r="AZ402" s="49"/>
      <c r="BA402" s="49"/>
      <c r="BB402" s="49"/>
      <c r="BC402" s="49"/>
      <c r="BD402" s="49"/>
      <c r="BE402" s="49"/>
      <c r="BF402" s="49"/>
      <c r="BG402" s="49"/>
    </row>
    <row r="403" spans="1:59" s="43" customFormat="1" ht="13.8" x14ac:dyDescent="0.25">
      <c r="A403" s="42">
        <v>40716</v>
      </c>
      <c r="B403" s="43">
        <f t="shared" si="31"/>
        <v>388</v>
      </c>
      <c r="C403" s="44">
        <v>0</v>
      </c>
      <c r="D403" s="53">
        <v>0.125</v>
      </c>
      <c r="E403" s="45">
        <f t="shared" si="30"/>
        <v>0.125</v>
      </c>
      <c r="F403" s="44">
        <v>1.9</v>
      </c>
      <c r="G403" s="44">
        <v>2.3740000000000001</v>
      </c>
      <c r="H403" s="44">
        <v>1.8759999999999997</v>
      </c>
      <c r="I403" s="44">
        <v>1.5260000000000002</v>
      </c>
      <c r="J403" s="46">
        <v>-0.37450980392156907</v>
      </c>
      <c r="K403" s="46">
        <v>0.7132156862745096</v>
      </c>
      <c r="L403" s="46">
        <v>0.17992156862745046</v>
      </c>
      <c r="M403" s="46">
        <v>-3.8705882352941368E-2</v>
      </c>
      <c r="N403" s="47">
        <v>1.8</v>
      </c>
      <c r="O403" s="47">
        <v>2.568627450980391</v>
      </c>
      <c r="P403" s="47">
        <v>3.2647058823529416</v>
      </c>
      <c r="Q403" s="47">
        <v>3.3647058823529421</v>
      </c>
      <c r="R403" s="46">
        <v>-0.83207547169811247</v>
      </c>
      <c r="S403" s="46">
        <v>-0.65212726600074156</v>
      </c>
      <c r="T403" s="46">
        <v>-6.5482796892341266E-2</v>
      </c>
      <c r="U403" s="46">
        <v>-8.2463928967813516E-2</v>
      </c>
      <c r="V403" s="44">
        <v>8.8705882352941128</v>
      </c>
      <c r="W403" s="44"/>
      <c r="X403" s="6"/>
      <c r="Y403" s="6"/>
      <c r="Z403" s="3"/>
      <c r="AA403" s="43">
        <f t="shared" si="28"/>
        <v>-2.9961686911359928</v>
      </c>
      <c r="AB403" s="43">
        <f t="shared" si="29"/>
        <v>3.1211686911359933</v>
      </c>
      <c r="AE403" s="48"/>
      <c r="AF403" s="49"/>
      <c r="AG403" s="49"/>
      <c r="AH403" s="49"/>
      <c r="AI403" s="50"/>
      <c r="AJ403" s="51"/>
      <c r="AK403" s="52"/>
      <c r="AL403" s="52"/>
      <c r="AM403" s="50"/>
      <c r="AN403" s="50"/>
      <c r="AO403" s="50"/>
      <c r="AP403" s="54"/>
      <c r="AQ403" s="49"/>
      <c r="AR403" s="49"/>
      <c r="AS403" s="49"/>
      <c r="AT403" s="49"/>
      <c r="AU403" s="49"/>
      <c r="AV403" s="49"/>
      <c r="AW403" s="49"/>
      <c r="AX403" s="49"/>
      <c r="AY403" s="49"/>
      <c r="AZ403" s="49"/>
      <c r="BA403" s="49"/>
      <c r="BB403" s="49"/>
      <c r="BC403" s="49"/>
      <c r="BD403" s="49"/>
      <c r="BE403" s="49"/>
      <c r="BF403" s="49"/>
      <c r="BG403" s="49"/>
    </row>
    <row r="404" spans="1:59" s="43" customFormat="1" ht="13.8" x14ac:dyDescent="0.25">
      <c r="A404" s="42">
        <v>40764</v>
      </c>
      <c r="B404" s="43">
        <f t="shared" si="31"/>
        <v>389</v>
      </c>
      <c r="C404" s="44">
        <v>0</v>
      </c>
      <c r="D404" s="53">
        <v>0.125</v>
      </c>
      <c r="E404" s="45">
        <f t="shared" si="30"/>
        <v>0.125</v>
      </c>
      <c r="F404" s="44">
        <v>2.2999999999999998</v>
      </c>
      <c r="G404" s="44">
        <v>1.8090909090909089</v>
      </c>
      <c r="H404" s="44">
        <v>1.675</v>
      </c>
      <c r="I404" s="44">
        <v>1.9090909090909087</v>
      </c>
      <c r="J404" s="46">
        <v>-7.4000000000000288E-2</v>
      </c>
      <c r="K404" s="46">
        <v>-6.6909090909090807E-2</v>
      </c>
      <c r="L404" s="46">
        <v>0.1489999999999998</v>
      </c>
      <c r="M404" s="46">
        <v>4.5090909090909292E-2</v>
      </c>
      <c r="N404" s="47">
        <v>1.3</v>
      </c>
      <c r="O404" s="47">
        <v>2.2311111111111108</v>
      </c>
      <c r="P404" s="47">
        <v>2.5266666666666668</v>
      </c>
      <c r="Q404" s="47">
        <v>2.38</v>
      </c>
      <c r="R404" s="46">
        <v>-1.268627450980391</v>
      </c>
      <c r="S404" s="46">
        <v>-1.0335947712418307</v>
      </c>
      <c r="T404" s="46">
        <v>-0.83803921568627526</v>
      </c>
      <c r="U404" s="46">
        <v>-0.57098039215686303</v>
      </c>
      <c r="V404" s="44">
        <v>9.1133333333333333</v>
      </c>
      <c r="W404" s="44"/>
      <c r="X404" s="6"/>
      <c r="Y404" s="6"/>
      <c r="Z404" s="3"/>
      <c r="AA404" s="43">
        <f t="shared" si="28"/>
        <v>-3.2828453497779355</v>
      </c>
      <c r="AB404" s="43">
        <f t="shared" si="29"/>
        <v>3.407845349777936</v>
      </c>
      <c r="AE404" s="48"/>
      <c r="AF404" s="49"/>
      <c r="AG404" s="49"/>
      <c r="AH404" s="49"/>
      <c r="AI404" s="50"/>
      <c r="AJ404" s="51"/>
      <c r="AK404" s="52"/>
      <c r="AL404" s="52"/>
      <c r="AM404" s="50"/>
      <c r="AN404" s="50"/>
      <c r="AO404" s="50"/>
      <c r="AP404" s="54"/>
      <c r="AQ404" s="49"/>
      <c r="AR404" s="49"/>
      <c r="AS404" s="49"/>
      <c r="AT404" s="49"/>
      <c r="AU404" s="49"/>
      <c r="AV404" s="49"/>
      <c r="AW404" s="49"/>
      <c r="AX404" s="49"/>
      <c r="AY404" s="49"/>
      <c r="AZ404" s="49"/>
      <c r="BA404" s="49"/>
      <c r="BB404" s="49"/>
      <c r="BC404" s="49"/>
      <c r="BD404" s="49"/>
      <c r="BE404" s="49"/>
      <c r="BF404" s="49"/>
      <c r="BG404" s="49"/>
    </row>
    <row r="405" spans="1:59" s="43" customFormat="1" ht="13.8" x14ac:dyDescent="0.25">
      <c r="A405" s="42">
        <v>40807</v>
      </c>
      <c r="B405" s="43">
        <f t="shared" si="31"/>
        <v>390</v>
      </c>
      <c r="C405" s="44">
        <v>0</v>
      </c>
      <c r="D405" s="53">
        <v>0.125</v>
      </c>
      <c r="E405" s="45">
        <f t="shared" si="30"/>
        <v>0.125</v>
      </c>
      <c r="F405" s="44">
        <v>2.4</v>
      </c>
      <c r="G405" s="44">
        <v>1.9549019607843134</v>
      </c>
      <c r="H405" s="44">
        <v>1.6176470588235297</v>
      </c>
      <c r="I405" s="44">
        <v>1.8627450980392157</v>
      </c>
      <c r="J405" s="46">
        <v>0.10000000000000009</v>
      </c>
      <c r="K405" s="46">
        <v>0.14581105169340458</v>
      </c>
      <c r="L405" s="46">
        <v>-5.7352941176470384E-2</v>
      </c>
      <c r="M405" s="46">
        <v>-4.6345811051692998E-2</v>
      </c>
      <c r="N405" s="47">
        <v>1</v>
      </c>
      <c r="O405" s="47">
        <v>1.9307692307692301</v>
      </c>
      <c r="P405" s="47">
        <v>2.1076923076923078</v>
      </c>
      <c r="Q405" s="47">
        <v>2.1142307692307689</v>
      </c>
      <c r="R405" s="46">
        <v>-0.30000000000000004</v>
      </c>
      <c r="S405" s="46">
        <v>-0.3003418803418807</v>
      </c>
      <c r="T405" s="46">
        <v>-0.41897435897435908</v>
      </c>
      <c r="U405" s="46">
        <v>-0.26576923076923098</v>
      </c>
      <c r="V405" s="44">
        <v>9.1269230769230791</v>
      </c>
      <c r="W405" s="44"/>
      <c r="X405" s="6"/>
      <c r="Y405" s="6"/>
      <c r="Z405" s="3"/>
      <c r="AA405" s="43">
        <f t="shared" si="28"/>
        <v>-3.4265607657399029</v>
      </c>
      <c r="AB405" s="43">
        <f t="shared" si="29"/>
        <v>3.5515607657399033</v>
      </c>
      <c r="AE405" s="55"/>
      <c r="AF405" s="49"/>
      <c r="AG405" s="49"/>
      <c r="AH405" s="49"/>
      <c r="AI405" s="50"/>
      <c r="AJ405" s="51"/>
      <c r="AK405" s="52"/>
      <c r="AL405" s="52"/>
      <c r="AM405" s="50"/>
      <c r="AN405" s="50"/>
      <c r="AO405" s="50"/>
      <c r="AP405" s="54"/>
      <c r="AQ405" s="49"/>
      <c r="AR405" s="49"/>
      <c r="AS405" s="49"/>
      <c r="AT405" s="49"/>
      <c r="AU405" s="49"/>
      <c r="AV405" s="49"/>
      <c r="AW405" s="49"/>
      <c r="AX405" s="49"/>
      <c r="AY405" s="49"/>
      <c r="AZ405" s="49"/>
      <c r="BA405" s="49"/>
      <c r="BB405" s="49"/>
      <c r="BC405" s="49"/>
      <c r="BD405" s="49"/>
      <c r="BE405" s="49"/>
      <c r="BF405" s="49"/>
      <c r="BG405" s="49"/>
    </row>
    <row r="406" spans="1:59" s="43" customFormat="1" ht="13.8" x14ac:dyDescent="0.25">
      <c r="A406" s="56">
        <v>40849</v>
      </c>
      <c r="B406" s="43">
        <f t="shared" si="31"/>
        <v>391</v>
      </c>
      <c r="C406" s="44">
        <v>0</v>
      </c>
      <c r="D406" s="53">
        <v>0.125</v>
      </c>
      <c r="E406" s="45">
        <f t="shared" si="30"/>
        <v>0.125</v>
      </c>
      <c r="F406" s="44">
        <v>2.1460000000000004</v>
      </c>
      <c r="G406" s="44">
        <v>1.6979999999999995</v>
      </c>
      <c r="H406" s="44">
        <v>1.7719999999999998</v>
      </c>
      <c r="I406" s="44">
        <v>1.6619999999999999</v>
      </c>
      <c r="J406" s="46">
        <v>0.19109803921568691</v>
      </c>
      <c r="K406" s="46">
        <v>8.035294117646985E-2</v>
      </c>
      <c r="L406" s="46">
        <v>-9.0745098039215932E-2</v>
      </c>
      <c r="M406" s="46">
        <v>-8.1137254901960887E-2</v>
      </c>
      <c r="N406" s="47">
        <v>1.8823529411764703</v>
      </c>
      <c r="O406" s="47">
        <v>1.8784313725490198</v>
      </c>
      <c r="P406" s="47">
        <v>1.8686274509803922</v>
      </c>
      <c r="Q406" s="47">
        <v>2.1843137254901963</v>
      </c>
      <c r="R406" s="46">
        <v>-4.8416289592759787E-2</v>
      </c>
      <c r="S406" s="46">
        <v>-0.22926093514328794</v>
      </c>
      <c r="T406" s="46">
        <v>-0.24560331825037673</v>
      </c>
      <c r="U406" s="46">
        <v>-0.18876319758672722</v>
      </c>
      <c r="V406" s="44">
        <v>9.1352941176470601</v>
      </c>
      <c r="W406" s="44"/>
      <c r="X406" s="6"/>
      <c r="Y406" s="6"/>
      <c r="Z406" s="3"/>
      <c r="AA406" s="43">
        <f t="shared" si="28"/>
        <v>-3.5454074633743091</v>
      </c>
      <c r="AB406" s="43">
        <f t="shared" si="29"/>
        <v>3.6704074633743096</v>
      </c>
      <c r="AE406" s="48"/>
      <c r="AF406" s="49"/>
      <c r="AG406" s="49"/>
      <c r="AH406" s="49"/>
      <c r="AI406" s="50"/>
      <c r="AJ406" s="51"/>
      <c r="AK406" s="52"/>
      <c r="AL406" s="52"/>
      <c r="AM406" s="50"/>
      <c r="AN406" s="50"/>
      <c r="AO406" s="50"/>
      <c r="AP406" s="54"/>
      <c r="AQ406" s="49"/>
      <c r="AR406" s="49"/>
      <c r="AS406" s="49"/>
      <c r="AT406" s="49"/>
      <c r="AU406" s="49"/>
      <c r="AV406" s="49"/>
      <c r="AW406" s="49"/>
      <c r="AX406" s="49"/>
      <c r="AY406" s="49"/>
      <c r="AZ406" s="49"/>
      <c r="BA406" s="49"/>
      <c r="BB406" s="49"/>
      <c r="BC406" s="49"/>
      <c r="BD406" s="49"/>
      <c r="BE406" s="49"/>
      <c r="BF406" s="49"/>
      <c r="BG406" s="49"/>
    </row>
    <row r="407" spans="1:59" s="43" customFormat="1" ht="13.8" x14ac:dyDescent="0.25">
      <c r="A407" s="42">
        <v>40890</v>
      </c>
      <c r="B407" s="43">
        <f t="shared" si="31"/>
        <v>392</v>
      </c>
      <c r="C407" s="44">
        <v>0</v>
      </c>
      <c r="D407" s="53">
        <v>0.125</v>
      </c>
      <c r="E407" s="45">
        <f t="shared" si="30"/>
        <v>0.125</v>
      </c>
      <c r="F407" s="44">
        <v>2.5</v>
      </c>
      <c r="G407" s="44">
        <v>1.6927272727272726</v>
      </c>
      <c r="H407" s="44">
        <v>1.8090909090909093</v>
      </c>
      <c r="I407" s="44">
        <v>1.698181818181818</v>
      </c>
      <c r="J407" s="46">
        <v>0.35399999999999965</v>
      </c>
      <c r="K407" s="46">
        <v>-5.2727272727268737E-3</v>
      </c>
      <c r="L407" s="46">
        <v>3.7090909090909507E-2</v>
      </c>
      <c r="M407" s="46">
        <v>3.6181818181818093E-2</v>
      </c>
      <c r="N407" s="47">
        <v>2</v>
      </c>
      <c r="O407" s="47">
        <v>2.723214285714286</v>
      </c>
      <c r="P407" s="47">
        <v>1.9446428571428569</v>
      </c>
      <c r="Q407" s="47">
        <v>2.0892857142857149</v>
      </c>
      <c r="R407" s="46">
        <v>0.11764705882352966</v>
      </c>
      <c r="S407" s="46">
        <v>0.84478291316526621</v>
      </c>
      <c r="T407" s="46">
        <v>7.6015406162464716E-2</v>
      </c>
      <c r="U407" s="46">
        <v>-9.5028011204481455E-2</v>
      </c>
      <c r="V407" s="44">
        <v>8.8418181818181836</v>
      </c>
      <c r="W407" s="44"/>
      <c r="X407" s="6"/>
      <c r="Y407" s="6"/>
      <c r="Z407" s="3"/>
      <c r="AA407" s="43">
        <f t="shared" si="28"/>
        <v>-3.4622975544517973</v>
      </c>
      <c r="AB407" s="43">
        <f t="shared" si="29"/>
        <v>3.5872975544517978</v>
      </c>
      <c r="AE407" s="49"/>
      <c r="AF407" s="49"/>
      <c r="AG407" s="49"/>
      <c r="AH407" s="49"/>
      <c r="AI407" s="49"/>
      <c r="AJ407" s="49"/>
      <c r="AK407" s="49"/>
      <c r="AL407" s="49"/>
      <c r="AM407" s="50"/>
      <c r="AN407" s="50"/>
      <c r="AO407" s="54"/>
      <c r="AP407" s="54"/>
      <c r="AQ407" s="49"/>
      <c r="AR407" s="49"/>
      <c r="AS407" s="49"/>
      <c r="AT407" s="49"/>
      <c r="AU407" s="49"/>
      <c r="AV407" s="49"/>
      <c r="AW407" s="49"/>
      <c r="AX407" s="49"/>
      <c r="AY407" s="49"/>
      <c r="AZ407" s="49"/>
      <c r="BA407" s="49"/>
      <c r="BB407" s="49"/>
      <c r="BC407" s="49"/>
      <c r="BD407" s="49"/>
      <c r="BE407" s="49"/>
      <c r="BF407" s="49"/>
      <c r="BG407" s="49"/>
    </row>
    <row r="408" spans="1:59" x14ac:dyDescent="0.25">
      <c r="AN408" s="22"/>
    </row>
  </sheetData>
  <mergeCells count="4">
    <mergeCell ref="F13:I13"/>
    <mergeCell ref="J13:M13"/>
    <mergeCell ref="N13:Q13"/>
    <mergeCell ref="R13:U13"/>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recession MP shocks</vt:lpstr>
      <vt:lpstr>ZLB case</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uras</cp:lastModifiedBy>
  <dcterms:created xsi:type="dcterms:W3CDTF">2013-08-13T14:54:49Z</dcterms:created>
  <dcterms:modified xsi:type="dcterms:W3CDTF">2013-10-23T22:34:05Z</dcterms:modified>
</cp:coreProperties>
</file>