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9660" activeTab="6"/>
  </bookViews>
  <sheets>
    <sheet name="Chart0" sheetId="4" r:id="rId1"/>
    <sheet name="Chart1" sheetId="5" r:id="rId2"/>
    <sheet name="Chart2" sheetId="8" r:id="rId3"/>
    <sheet name="Chart3" sheetId="14" r:id="rId4"/>
    <sheet name="Chart4" sheetId="29" r:id="rId5"/>
    <sheet name="Chart5" sheetId="30" r:id="rId6"/>
    <sheet name="medians" sheetId="1" r:id="rId7"/>
    <sheet name="compensation" sheetId="22" r:id="rId8"/>
  </sheets>
  <calcPr calcId="145621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47" i="1" s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57" i="1" s="1"/>
  <c r="S48" i="1"/>
  <c r="S50" i="1"/>
  <c r="S54" i="1"/>
  <c r="S58" i="1"/>
  <c r="S62" i="1"/>
  <c r="S67" i="1"/>
  <c r="R2" i="1"/>
  <c r="S2" i="1" s="1"/>
  <c r="Q69" i="1"/>
  <c r="Q67" i="1"/>
  <c r="Q65" i="1"/>
  <c r="Q62" i="1"/>
  <c r="Q59" i="1"/>
  <c r="Q58" i="1"/>
  <c r="Q57" i="1"/>
  <c r="Q54" i="1"/>
  <c r="Q53" i="1"/>
  <c r="Q50" i="1"/>
  <c r="Q49" i="1"/>
  <c r="Q48" i="1"/>
  <c r="Q47" i="1"/>
  <c r="Q2" i="1"/>
  <c r="AK4" i="1" s="1"/>
  <c r="S49" i="1" l="1"/>
  <c r="S69" i="1"/>
  <c r="S65" i="1"/>
  <c r="S59" i="1"/>
  <c r="S53" i="1"/>
  <c r="S46" i="1"/>
  <c r="S52" i="1"/>
  <c r="S56" i="1"/>
  <c r="S61" i="1"/>
  <c r="AK2" i="1"/>
  <c r="AK43" i="1"/>
  <c r="AK41" i="1"/>
  <c r="AK39" i="1"/>
  <c r="AK37" i="1"/>
  <c r="AK35" i="1"/>
  <c r="AK33" i="1"/>
  <c r="AK31" i="1"/>
  <c r="AK29" i="1"/>
  <c r="AK27" i="1"/>
  <c r="AK25" i="1"/>
  <c r="AK23" i="1"/>
  <c r="AK21" i="1"/>
  <c r="AK19" i="1"/>
  <c r="AK17" i="1"/>
  <c r="AK15" i="1"/>
  <c r="AK13" i="1"/>
  <c r="AK11" i="1"/>
  <c r="AK9" i="1"/>
  <c r="AK7" i="1"/>
  <c r="AK5" i="1"/>
  <c r="AK3" i="1"/>
  <c r="Q52" i="1"/>
  <c r="Q46" i="1"/>
  <c r="Q56" i="1"/>
  <c r="Q61" i="1"/>
  <c r="AK44" i="1"/>
  <c r="AK42" i="1"/>
  <c r="AK40" i="1"/>
  <c r="AK38" i="1"/>
  <c r="AK36" i="1"/>
  <c r="AK34" i="1"/>
  <c r="AK32" i="1"/>
  <c r="AK30" i="1"/>
  <c r="AK28" i="1"/>
  <c r="AK26" i="1"/>
  <c r="AK24" i="1"/>
  <c r="AK22" i="1"/>
  <c r="AK20" i="1"/>
  <c r="AK18" i="1"/>
  <c r="AK16" i="1"/>
  <c r="AK14" i="1"/>
  <c r="AK12" i="1"/>
  <c r="AK10" i="1"/>
  <c r="AK8" i="1"/>
  <c r="AK6" i="1"/>
  <c r="B73" i="1" l="1"/>
  <c r="R56" i="1" l="1"/>
  <c r="R48" i="1"/>
  <c r="R69" i="1"/>
  <c r="R50" i="1"/>
  <c r="R61" i="1"/>
  <c r="R47" i="1"/>
  <c r="R49" i="1"/>
  <c r="R52" i="1"/>
  <c r="R54" i="1"/>
  <c r="R57" i="1"/>
  <c r="R59" i="1"/>
  <c r="R62" i="1"/>
  <c r="R65" i="1"/>
  <c r="R67" i="1"/>
  <c r="C28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N28" i="22"/>
  <c r="AO28" i="22"/>
  <c r="AP28" i="22"/>
  <c r="AQ28" i="22"/>
  <c r="AR28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AK29" i="22"/>
  <c r="AL29" i="22"/>
  <c r="AM29" i="22"/>
  <c r="AN29" i="22"/>
  <c r="AO29" i="22"/>
  <c r="AP29" i="22"/>
  <c r="AQ29" i="22"/>
  <c r="AR29" i="22"/>
  <c r="B29" i="22"/>
  <c r="B28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AI27" i="22"/>
  <c r="AJ27" i="22"/>
  <c r="AK27" i="22"/>
  <c r="AL27" i="22"/>
  <c r="AM27" i="22"/>
  <c r="AN27" i="22"/>
  <c r="AO27" i="22"/>
  <c r="AP27" i="22"/>
  <c r="AQ27" i="22"/>
  <c r="AR27" i="22"/>
  <c r="B27" i="22"/>
  <c r="C24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AI24" i="22"/>
  <c r="AJ24" i="22"/>
  <c r="AK24" i="22"/>
  <c r="AL24" i="22"/>
  <c r="AM24" i="22"/>
  <c r="AN24" i="22"/>
  <c r="AO24" i="22"/>
  <c r="AP24" i="22"/>
  <c r="AQ24" i="22"/>
  <c r="AR24" i="22"/>
  <c r="B24" i="22"/>
  <c r="AT4" i="22"/>
  <c r="AT6" i="22"/>
  <c r="AT9" i="22"/>
  <c r="AT10" i="22"/>
  <c r="AT14" i="22"/>
  <c r="AT15" i="22"/>
  <c r="AT16" i="22"/>
  <c r="AT21" i="22"/>
  <c r="AT3" i="22"/>
  <c r="C11" i="22"/>
  <c r="C22" i="22" s="1"/>
  <c r="C20" i="22" s="1"/>
  <c r="C25" i="22" s="1"/>
  <c r="D11" i="22"/>
  <c r="D22" i="22" s="1"/>
  <c r="D20" i="22" s="1"/>
  <c r="D25" i="22" s="1"/>
  <c r="E11" i="22"/>
  <c r="E22" i="22" s="1"/>
  <c r="E20" i="22" s="1"/>
  <c r="E25" i="22" s="1"/>
  <c r="F11" i="22"/>
  <c r="F22" i="22" s="1"/>
  <c r="F20" i="22" s="1"/>
  <c r="F25" i="22" s="1"/>
  <c r="G11" i="22"/>
  <c r="G22" i="22" s="1"/>
  <c r="G20" i="22" s="1"/>
  <c r="G25" i="22" s="1"/>
  <c r="H11" i="22"/>
  <c r="H22" i="22" s="1"/>
  <c r="H20" i="22" s="1"/>
  <c r="H25" i="22" s="1"/>
  <c r="I11" i="22"/>
  <c r="I22" i="22" s="1"/>
  <c r="I20" i="22" s="1"/>
  <c r="I25" i="22" s="1"/>
  <c r="J11" i="22"/>
  <c r="J22" i="22" s="1"/>
  <c r="J20" i="22" s="1"/>
  <c r="J25" i="22" s="1"/>
  <c r="K11" i="22"/>
  <c r="K22" i="22" s="1"/>
  <c r="K20" i="22" s="1"/>
  <c r="K25" i="22" s="1"/>
  <c r="L11" i="22"/>
  <c r="L22" i="22" s="1"/>
  <c r="L20" i="22" s="1"/>
  <c r="L25" i="22" s="1"/>
  <c r="M11" i="22"/>
  <c r="M22" i="22" s="1"/>
  <c r="M20" i="22" s="1"/>
  <c r="M25" i="22" s="1"/>
  <c r="N11" i="22"/>
  <c r="N22" i="22" s="1"/>
  <c r="N20" i="22" s="1"/>
  <c r="N25" i="22" s="1"/>
  <c r="O11" i="22"/>
  <c r="O22" i="22" s="1"/>
  <c r="O20" i="22" s="1"/>
  <c r="O25" i="22" s="1"/>
  <c r="P11" i="22"/>
  <c r="P22" i="22" s="1"/>
  <c r="P20" i="22" s="1"/>
  <c r="P25" i="22" s="1"/>
  <c r="Q11" i="22"/>
  <c r="Q22" i="22" s="1"/>
  <c r="Q20" i="22" s="1"/>
  <c r="Q25" i="22" s="1"/>
  <c r="R11" i="22"/>
  <c r="R22" i="22" s="1"/>
  <c r="R20" i="22" s="1"/>
  <c r="R25" i="22" s="1"/>
  <c r="S11" i="22"/>
  <c r="S22" i="22" s="1"/>
  <c r="S20" i="22" s="1"/>
  <c r="S25" i="22" s="1"/>
  <c r="T11" i="22"/>
  <c r="T22" i="22" s="1"/>
  <c r="T20" i="22" s="1"/>
  <c r="T25" i="22" s="1"/>
  <c r="U11" i="22"/>
  <c r="U22" i="22" s="1"/>
  <c r="U20" i="22" s="1"/>
  <c r="U25" i="22" s="1"/>
  <c r="V11" i="22"/>
  <c r="V22" i="22" s="1"/>
  <c r="V20" i="22" s="1"/>
  <c r="V25" i="22" s="1"/>
  <c r="W11" i="22"/>
  <c r="W22" i="22" s="1"/>
  <c r="W20" i="22" s="1"/>
  <c r="W25" i="22" s="1"/>
  <c r="X11" i="22"/>
  <c r="X22" i="22" s="1"/>
  <c r="X20" i="22" s="1"/>
  <c r="X25" i="22" s="1"/>
  <c r="Y11" i="22"/>
  <c r="Y22" i="22" s="1"/>
  <c r="Y20" i="22" s="1"/>
  <c r="Y25" i="22" s="1"/>
  <c r="Z11" i="22"/>
  <c r="Z22" i="22" s="1"/>
  <c r="Z20" i="22" s="1"/>
  <c r="Z25" i="22" s="1"/>
  <c r="AA11" i="22"/>
  <c r="AA22" i="22" s="1"/>
  <c r="AA20" i="22" s="1"/>
  <c r="AA25" i="22" s="1"/>
  <c r="AB11" i="22"/>
  <c r="AB22" i="22" s="1"/>
  <c r="AB20" i="22" s="1"/>
  <c r="AB25" i="22" s="1"/>
  <c r="AC11" i="22"/>
  <c r="AC22" i="22" s="1"/>
  <c r="AC20" i="22" s="1"/>
  <c r="AC25" i="22" s="1"/>
  <c r="AD11" i="22"/>
  <c r="AD22" i="22" s="1"/>
  <c r="AD20" i="22" s="1"/>
  <c r="AD25" i="22" s="1"/>
  <c r="AE11" i="22"/>
  <c r="AE22" i="22" s="1"/>
  <c r="AE20" i="22" s="1"/>
  <c r="AE25" i="22" s="1"/>
  <c r="AF11" i="22"/>
  <c r="AF22" i="22" s="1"/>
  <c r="AF20" i="22" s="1"/>
  <c r="AF25" i="22" s="1"/>
  <c r="AG11" i="22"/>
  <c r="AG22" i="22" s="1"/>
  <c r="AG20" i="22" s="1"/>
  <c r="AG25" i="22" s="1"/>
  <c r="AH11" i="22"/>
  <c r="AH22" i="22" s="1"/>
  <c r="AH20" i="22" s="1"/>
  <c r="AH25" i="22" s="1"/>
  <c r="AI11" i="22"/>
  <c r="AI22" i="22" s="1"/>
  <c r="AI20" i="22" s="1"/>
  <c r="AI25" i="22" s="1"/>
  <c r="AJ11" i="22"/>
  <c r="AJ22" i="22" s="1"/>
  <c r="AJ20" i="22" s="1"/>
  <c r="AJ25" i="22" s="1"/>
  <c r="AK11" i="22"/>
  <c r="AK22" i="22" s="1"/>
  <c r="AK20" i="22" s="1"/>
  <c r="AK25" i="22" s="1"/>
  <c r="AL11" i="22"/>
  <c r="AL22" i="22" s="1"/>
  <c r="AL20" i="22" s="1"/>
  <c r="AL25" i="22" s="1"/>
  <c r="AM11" i="22"/>
  <c r="AM22" i="22" s="1"/>
  <c r="AM20" i="22" s="1"/>
  <c r="AM25" i="22" s="1"/>
  <c r="AN11" i="22"/>
  <c r="AN22" i="22" s="1"/>
  <c r="AN20" i="22" s="1"/>
  <c r="AN25" i="22" s="1"/>
  <c r="AO11" i="22"/>
  <c r="AO22" i="22" s="1"/>
  <c r="AO20" i="22" s="1"/>
  <c r="AO25" i="22" s="1"/>
  <c r="AP11" i="22"/>
  <c r="AP22" i="22" s="1"/>
  <c r="AP20" i="22" s="1"/>
  <c r="AP25" i="22" s="1"/>
  <c r="AQ11" i="22"/>
  <c r="AQ22" i="22" s="1"/>
  <c r="AQ20" i="22" s="1"/>
  <c r="AQ25" i="22" s="1"/>
  <c r="AR11" i="22"/>
  <c r="AR22" i="22" s="1"/>
  <c r="AR20" i="22" s="1"/>
  <c r="AR25" i="22" s="1"/>
  <c r="B11" i="22"/>
  <c r="B22" i="22" s="1"/>
  <c r="B20" i="22" s="1"/>
  <c r="B25" i="22" s="1"/>
  <c r="C5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AM5" i="22"/>
  <c r="AN5" i="22"/>
  <c r="AO5" i="22"/>
  <c r="AP5" i="22"/>
  <c r="AQ5" i="22"/>
  <c r="AR5" i="22"/>
  <c r="AT5" i="22" s="1"/>
  <c r="B5" i="22"/>
  <c r="N2" i="1"/>
  <c r="O2" i="1"/>
  <c r="P2" i="1"/>
  <c r="AJ3" i="1" s="1"/>
  <c r="M2" i="1"/>
  <c r="R46" i="1" l="1"/>
  <c r="AM2" i="1"/>
  <c r="AL43" i="1"/>
  <c r="AL41" i="1"/>
  <c r="AL39" i="1"/>
  <c r="AL37" i="1"/>
  <c r="AL35" i="1"/>
  <c r="AL33" i="1"/>
  <c r="AL31" i="1"/>
  <c r="AL29" i="1"/>
  <c r="AL27" i="1"/>
  <c r="AL25" i="1"/>
  <c r="AL23" i="1"/>
  <c r="AL21" i="1"/>
  <c r="AL19" i="1"/>
  <c r="AL17" i="1"/>
  <c r="AL15" i="1"/>
  <c r="AL13" i="1"/>
  <c r="AL11" i="1"/>
  <c r="AL9" i="1"/>
  <c r="AL7" i="1"/>
  <c r="AL5" i="1"/>
  <c r="AL44" i="1"/>
  <c r="AL42" i="1"/>
  <c r="AL40" i="1"/>
  <c r="AL38" i="1"/>
  <c r="AL36" i="1"/>
  <c r="AL34" i="1"/>
  <c r="AL32" i="1"/>
  <c r="AL30" i="1"/>
  <c r="AL28" i="1"/>
  <c r="AL26" i="1"/>
  <c r="AL24" i="1"/>
  <c r="AL22" i="1"/>
  <c r="AL20" i="1"/>
  <c r="AL18" i="1"/>
  <c r="AL16" i="1"/>
  <c r="AL14" i="1"/>
  <c r="AL12" i="1"/>
  <c r="AL10" i="1"/>
  <c r="AL8" i="1"/>
  <c r="AL6" i="1"/>
  <c r="AL4" i="1"/>
  <c r="AL3" i="1"/>
  <c r="AL2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M42" i="1"/>
  <c r="AM40" i="1"/>
  <c r="AM38" i="1"/>
  <c r="AM36" i="1"/>
  <c r="AM34" i="1"/>
  <c r="AM32" i="1"/>
  <c r="AM30" i="1"/>
  <c r="AM28" i="1"/>
  <c r="AM26" i="1"/>
  <c r="AM24" i="1"/>
  <c r="AM20" i="1"/>
  <c r="AM18" i="1"/>
  <c r="AM16" i="1"/>
  <c r="AM14" i="1"/>
  <c r="AM12" i="1"/>
  <c r="AM10" i="1"/>
  <c r="AM8" i="1"/>
  <c r="AM6" i="1"/>
  <c r="AM4" i="1"/>
  <c r="AM43" i="1"/>
  <c r="AM41" i="1"/>
  <c r="AM39" i="1"/>
  <c r="AM37" i="1"/>
  <c r="AM35" i="1"/>
  <c r="AM33" i="1"/>
  <c r="AM31" i="1"/>
  <c r="AM29" i="1"/>
  <c r="AM27" i="1"/>
  <c r="AM25" i="1"/>
  <c r="AM23" i="1"/>
  <c r="AM21" i="1"/>
  <c r="AM19" i="1"/>
  <c r="AM17" i="1"/>
  <c r="AM15" i="1"/>
  <c r="AM13" i="1"/>
  <c r="AM11" i="1"/>
  <c r="AM9" i="1"/>
  <c r="AM7" i="1"/>
  <c r="AM5" i="1"/>
  <c r="AM3" i="1"/>
  <c r="AM44" i="1"/>
  <c r="AM22" i="1"/>
  <c r="R58" i="1"/>
  <c r="R53" i="1"/>
  <c r="AT11" i="22"/>
  <c r="AT22" i="22"/>
  <c r="AT20" i="22"/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2" i="1"/>
  <c r="H46" i="1"/>
  <c r="H47" i="1"/>
  <c r="H48" i="1"/>
  <c r="H49" i="1"/>
  <c r="H50" i="1"/>
  <c r="H52" i="1"/>
  <c r="H53" i="1"/>
  <c r="H54" i="1"/>
  <c r="H56" i="1"/>
  <c r="H57" i="1"/>
  <c r="H58" i="1"/>
  <c r="H59" i="1"/>
  <c r="H61" i="1"/>
  <c r="H62" i="1"/>
  <c r="H64" i="1"/>
  <c r="H65" i="1"/>
  <c r="H67" i="1"/>
  <c r="H69" i="1"/>
  <c r="AI44" i="1" l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  <c r="N46" i="1"/>
  <c r="O46" i="1"/>
  <c r="N47" i="1"/>
  <c r="O47" i="1"/>
  <c r="N48" i="1"/>
  <c r="O48" i="1"/>
  <c r="N49" i="1"/>
  <c r="O49" i="1"/>
  <c r="N50" i="1"/>
  <c r="O50" i="1"/>
  <c r="N52" i="1"/>
  <c r="O52" i="1"/>
  <c r="N53" i="1"/>
  <c r="O53" i="1"/>
  <c r="N54" i="1"/>
  <c r="O54" i="1"/>
  <c r="N56" i="1"/>
  <c r="O56" i="1"/>
  <c r="N57" i="1"/>
  <c r="O57" i="1"/>
  <c r="N58" i="1"/>
  <c r="O58" i="1"/>
  <c r="N59" i="1"/>
  <c r="O59" i="1"/>
  <c r="N61" i="1"/>
  <c r="O61" i="1"/>
  <c r="N62" i="1"/>
  <c r="O62" i="1"/>
  <c r="N65" i="1"/>
  <c r="O65" i="1"/>
  <c r="N67" i="1"/>
  <c r="O67" i="1"/>
  <c r="N69" i="1"/>
  <c r="O69" i="1"/>
  <c r="AH2" i="1"/>
  <c r="AG2" i="1"/>
  <c r="AJ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C69" i="1"/>
  <c r="D69" i="1"/>
  <c r="E69" i="1"/>
  <c r="F69" i="1"/>
  <c r="G69" i="1"/>
  <c r="I69" i="1"/>
  <c r="J69" i="1"/>
  <c r="K69" i="1"/>
  <c r="L69" i="1"/>
  <c r="M69" i="1"/>
  <c r="P69" i="1"/>
  <c r="B69" i="1"/>
  <c r="B67" i="1"/>
  <c r="C67" i="1"/>
  <c r="D67" i="1"/>
  <c r="E67" i="1"/>
  <c r="F67" i="1"/>
  <c r="G67" i="1"/>
  <c r="I67" i="1"/>
  <c r="J67" i="1"/>
  <c r="M67" i="1"/>
  <c r="P67" i="1"/>
  <c r="P61" i="1"/>
  <c r="M52" i="1"/>
  <c r="L59" i="1"/>
  <c r="L58" i="1"/>
  <c r="L57" i="1"/>
  <c r="L54" i="1"/>
  <c r="L53" i="1"/>
  <c r="L50" i="1"/>
  <c r="L49" i="1"/>
  <c r="L48" i="1"/>
  <c r="L47" i="1"/>
  <c r="P62" i="1"/>
  <c r="P59" i="1"/>
  <c r="P58" i="1"/>
  <c r="P57" i="1"/>
  <c r="P54" i="1"/>
  <c r="P53" i="1"/>
  <c r="P52" i="1"/>
  <c r="P50" i="1"/>
  <c r="P49" i="1"/>
  <c r="P48" i="1"/>
  <c r="P47" i="1"/>
  <c r="M62" i="1"/>
  <c r="M59" i="1"/>
  <c r="M58" i="1"/>
  <c r="M57" i="1"/>
  <c r="M54" i="1"/>
  <c r="M53" i="1"/>
  <c r="M50" i="1"/>
  <c r="M49" i="1"/>
  <c r="M48" i="1"/>
  <c r="M47" i="1"/>
  <c r="M46" i="1"/>
  <c r="C65" i="1"/>
  <c r="D65" i="1"/>
  <c r="E65" i="1"/>
  <c r="F65" i="1"/>
  <c r="G65" i="1"/>
  <c r="I65" i="1"/>
  <c r="J65" i="1"/>
  <c r="P65" i="1"/>
  <c r="M65" i="1"/>
  <c r="B65" i="1"/>
  <c r="C64" i="1"/>
  <c r="D64" i="1"/>
  <c r="E64" i="1"/>
  <c r="F64" i="1"/>
  <c r="G64" i="1"/>
  <c r="I64" i="1"/>
  <c r="J64" i="1"/>
  <c r="K64" i="1"/>
  <c r="L64" i="1"/>
  <c r="B64" i="1"/>
  <c r="J46" i="1"/>
  <c r="J47" i="1"/>
  <c r="K47" i="1"/>
  <c r="J48" i="1"/>
  <c r="K48" i="1"/>
  <c r="J49" i="1"/>
  <c r="K49" i="1"/>
  <c r="J50" i="1"/>
  <c r="K50" i="1"/>
  <c r="J52" i="1"/>
  <c r="J53" i="1"/>
  <c r="K53" i="1"/>
  <c r="J54" i="1"/>
  <c r="K54" i="1"/>
  <c r="J56" i="1"/>
  <c r="J57" i="1"/>
  <c r="K57" i="1"/>
  <c r="J58" i="1"/>
  <c r="K58" i="1"/>
  <c r="J59" i="1"/>
  <c r="K59" i="1"/>
  <c r="J61" i="1"/>
  <c r="J62" i="1"/>
  <c r="AD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A2" i="1"/>
  <c r="AC2" i="1"/>
  <c r="AA3" i="1"/>
  <c r="AC3" i="1"/>
  <c r="AA4" i="1"/>
  <c r="AC4" i="1"/>
  <c r="AA5" i="1"/>
  <c r="AC5" i="1"/>
  <c r="AA6" i="1"/>
  <c r="AC6" i="1"/>
  <c r="AA7" i="1"/>
  <c r="AC7" i="1"/>
  <c r="AA8" i="1"/>
  <c r="AC8" i="1"/>
  <c r="AA9" i="1"/>
  <c r="AC9" i="1"/>
  <c r="AA10" i="1"/>
  <c r="AC10" i="1"/>
  <c r="AA11" i="1"/>
  <c r="AC11" i="1"/>
  <c r="AA12" i="1"/>
  <c r="AC12" i="1"/>
  <c r="AA13" i="1"/>
  <c r="AC13" i="1"/>
  <c r="AA14" i="1"/>
  <c r="AC14" i="1"/>
  <c r="AA15" i="1"/>
  <c r="AC15" i="1"/>
  <c r="AA16" i="1"/>
  <c r="AC16" i="1"/>
  <c r="AA17" i="1"/>
  <c r="AC17" i="1"/>
  <c r="AA18" i="1"/>
  <c r="AC18" i="1"/>
  <c r="AA19" i="1"/>
  <c r="AC19" i="1"/>
  <c r="AA20" i="1"/>
  <c r="AC20" i="1"/>
  <c r="AA21" i="1"/>
  <c r="AC21" i="1"/>
  <c r="AA22" i="1"/>
  <c r="AC22" i="1"/>
  <c r="AA23" i="1"/>
  <c r="AC23" i="1"/>
  <c r="AA24" i="1"/>
  <c r="AC24" i="1"/>
  <c r="AA25" i="1"/>
  <c r="AC25" i="1"/>
  <c r="AA26" i="1"/>
  <c r="AC26" i="1"/>
  <c r="AA27" i="1"/>
  <c r="AC27" i="1"/>
  <c r="AA28" i="1"/>
  <c r="AC28" i="1"/>
  <c r="AA29" i="1"/>
  <c r="AC29" i="1"/>
  <c r="AA30" i="1"/>
  <c r="AC30" i="1"/>
  <c r="AA31" i="1"/>
  <c r="AC31" i="1"/>
  <c r="AA32" i="1"/>
  <c r="AC32" i="1"/>
  <c r="AA33" i="1"/>
  <c r="AC33" i="1"/>
  <c r="AA34" i="1"/>
  <c r="AC34" i="1"/>
  <c r="AA35" i="1"/>
  <c r="AC35" i="1"/>
  <c r="AA36" i="1"/>
  <c r="AC36" i="1"/>
  <c r="AA37" i="1"/>
  <c r="AC37" i="1"/>
  <c r="AA38" i="1"/>
  <c r="AC38" i="1"/>
  <c r="AA39" i="1"/>
  <c r="AC39" i="1"/>
  <c r="AA40" i="1"/>
  <c r="AC40" i="1"/>
  <c r="AA41" i="1"/>
  <c r="AC41" i="1"/>
  <c r="AA42" i="1"/>
  <c r="AC42" i="1"/>
  <c r="AA43" i="1"/>
  <c r="AC43" i="1"/>
  <c r="AA44" i="1"/>
  <c r="AC44" i="1"/>
  <c r="G46" i="1"/>
  <c r="I46" i="1"/>
  <c r="G47" i="1"/>
  <c r="I47" i="1"/>
  <c r="G48" i="1"/>
  <c r="I48" i="1"/>
  <c r="G49" i="1"/>
  <c r="I49" i="1"/>
  <c r="G50" i="1"/>
  <c r="I50" i="1"/>
  <c r="G52" i="1"/>
  <c r="I52" i="1"/>
  <c r="G53" i="1"/>
  <c r="I53" i="1"/>
  <c r="G54" i="1"/>
  <c r="I54" i="1"/>
  <c r="G56" i="1"/>
  <c r="I56" i="1"/>
  <c r="G57" i="1"/>
  <c r="I57" i="1"/>
  <c r="G58" i="1"/>
  <c r="I58" i="1"/>
  <c r="G59" i="1"/>
  <c r="I59" i="1"/>
  <c r="G61" i="1"/>
  <c r="I61" i="1"/>
  <c r="G62" i="1"/>
  <c r="I62" i="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V3" i="1"/>
  <c r="W3" i="1"/>
  <c r="X3" i="1"/>
  <c r="Y3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V14" i="1"/>
  <c r="W14" i="1"/>
  <c r="X14" i="1"/>
  <c r="Y14" i="1"/>
  <c r="V15" i="1"/>
  <c r="W15" i="1"/>
  <c r="X15" i="1"/>
  <c r="Y15" i="1"/>
  <c r="V16" i="1"/>
  <c r="W16" i="1"/>
  <c r="X16" i="1"/>
  <c r="Y16" i="1"/>
  <c r="V17" i="1"/>
  <c r="W17" i="1"/>
  <c r="X17" i="1"/>
  <c r="Y17" i="1"/>
  <c r="V18" i="1"/>
  <c r="W18" i="1"/>
  <c r="X18" i="1"/>
  <c r="Y18" i="1"/>
  <c r="V19" i="1"/>
  <c r="W19" i="1"/>
  <c r="X19" i="1"/>
  <c r="Y19" i="1"/>
  <c r="V20" i="1"/>
  <c r="W20" i="1"/>
  <c r="X20" i="1"/>
  <c r="Y20" i="1"/>
  <c r="V21" i="1"/>
  <c r="W21" i="1"/>
  <c r="X21" i="1"/>
  <c r="Y21" i="1"/>
  <c r="V22" i="1"/>
  <c r="W22" i="1"/>
  <c r="X22" i="1"/>
  <c r="Y22" i="1"/>
  <c r="V23" i="1"/>
  <c r="W23" i="1"/>
  <c r="X23" i="1"/>
  <c r="Y23" i="1"/>
  <c r="V24" i="1"/>
  <c r="W24" i="1"/>
  <c r="X24" i="1"/>
  <c r="Y24" i="1"/>
  <c r="V25" i="1"/>
  <c r="W25" i="1"/>
  <c r="X25" i="1"/>
  <c r="Y25" i="1"/>
  <c r="V26" i="1"/>
  <c r="W26" i="1"/>
  <c r="X26" i="1"/>
  <c r="Y26" i="1"/>
  <c r="V27" i="1"/>
  <c r="W27" i="1"/>
  <c r="X27" i="1"/>
  <c r="Y27" i="1"/>
  <c r="V28" i="1"/>
  <c r="W28" i="1"/>
  <c r="X28" i="1"/>
  <c r="Y28" i="1"/>
  <c r="V29" i="1"/>
  <c r="W29" i="1"/>
  <c r="X29" i="1"/>
  <c r="Y29" i="1"/>
  <c r="V30" i="1"/>
  <c r="W30" i="1"/>
  <c r="X30" i="1"/>
  <c r="Y30" i="1"/>
  <c r="V31" i="1"/>
  <c r="W31" i="1"/>
  <c r="X31" i="1"/>
  <c r="Y31" i="1"/>
  <c r="V32" i="1"/>
  <c r="W32" i="1"/>
  <c r="X32" i="1"/>
  <c r="Y32" i="1"/>
  <c r="V33" i="1"/>
  <c r="W33" i="1"/>
  <c r="X33" i="1"/>
  <c r="Y33" i="1"/>
  <c r="V34" i="1"/>
  <c r="W34" i="1"/>
  <c r="X34" i="1"/>
  <c r="Y34" i="1"/>
  <c r="V35" i="1"/>
  <c r="W35" i="1"/>
  <c r="X35" i="1"/>
  <c r="Y35" i="1"/>
  <c r="V36" i="1"/>
  <c r="W36" i="1"/>
  <c r="X36" i="1"/>
  <c r="Y36" i="1"/>
  <c r="V37" i="1"/>
  <c r="W37" i="1"/>
  <c r="X37" i="1"/>
  <c r="Y37" i="1"/>
  <c r="V38" i="1"/>
  <c r="W38" i="1"/>
  <c r="X38" i="1"/>
  <c r="Y38" i="1"/>
  <c r="V39" i="1"/>
  <c r="W39" i="1"/>
  <c r="X39" i="1"/>
  <c r="Y39" i="1"/>
  <c r="V40" i="1"/>
  <c r="W40" i="1"/>
  <c r="X40" i="1"/>
  <c r="Y40" i="1"/>
  <c r="V41" i="1"/>
  <c r="W41" i="1"/>
  <c r="X41" i="1"/>
  <c r="Y41" i="1"/>
  <c r="V42" i="1"/>
  <c r="W42" i="1"/>
  <c r="X42" i="1"/>
  <c r="Y42" i="1"/>
  <c r="V43" i="1"/>
  <c r="W43" i="1"/>
  <c r="X43" i="1"/>
  <c r="Y43" i="1"/>
  <c r="V44" i="1"/>
  <c r="W44" i="1"/>
  <c r="X44" i="1"/>
  <c r="Y44" i="1"/>
  <c r="W2" i="1"/>
  <c r="X2" i="1"/>
  <c r="Y2" i="1"/>
  <c r="V2" i="1"/>
  <c r="F62" i="1"/>
  <c r="E62" i="1"/>
  <c r="D62" i="1"/>
  <c r="C62" i="1"/>
  <c r="F61" i="1"/>
  <c r="E61" i="1"/>
  <c r="D61" i="1"/>
  <c r="C61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4" i="1"/>
  <c r="E54" i="1"/>
  <c r="D54" i="1"/>
  <c r="C54" i="1"/>
  <c r="F53" i="1"/>
  <c r="E53" i="1"/>
  <c r="D53" i="1"/>
  <c r="C53" i="1"/>
  <c r="F52" i="1"/>
  <c r="E52" i="1"/>
  <c r="D52" i="1"/>
  <c r="C52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B62" i="1"/>
  <c r="B54" i="1"/>
  <c r="B58" i="1"/>
  <c r="B61" i="1"/>
  <c r="B59" i="1"/>
  <c r="B57" i="1"/>
  <c r="B56" i="1"/>
  <c r="B53" i="1"/>
  <c r="B52" i="1"/>
  <c r="B50" i="1"/>
  <c r="B49" i="1"/>
  <c r="B48" i="1"/>
  <c r="B47" i="1"/>
  <c r="B46" i="1"/>
  <c r="AH44" i="1" l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M56" i="1"/>
  <c r="M61" i="1"/>
  <c r="P46" i="1"/>
  <c r="P56" i="1"/>
</calcChain>
</file>

<file path=xl/sharedStrings.xml><?xml version="1.0" encoding="utf-8"?>
<sst xmlns="http://schemas.openxmlformats.org/spreadsheetml/2006/main" count="58" uniqueCount="57">
  <si>
    <t>official census bureau figures from Table P-41, CPI-U-RS</t>
  </si>
  <si>
    <t>25-64</t>
  </si>
  <si>
    <t>cpi</t>
  </si>
  <si>
    <t>1989-2000</t>
  </si>
  <si>
    <t>2000-2007</t>
  </si>
  <si>
    <t>2007-2011</t>
  </si>
  <si>
    <t>1969-2007</t>
  </si>
  <si>
    <t>1979-2007</t>
  </si>
  <si>
    <t>1969-2011</t>
  </si>
  <si>
    <t>1979-2011</t>
  </si>
  <si>
    <t>2000-2011</t>
  </si>
  <si>
    <t>1969-2009</t>
  </si>
  <si>
    <t>1969-1979</t>
  </si>
  <si>
    <t>1979-1989</t>
  </si>
  <si>
    <t>1989-2011</t>
  </si>
  <si>
    <t>1989-2007</t>
  </si>
  <si>
    <t>1970-2010</t>
  </si>
  <si>
    <t>include all non-workers as below median</t>
  </si>
  <si>
    <t>but w CPI-U-RS</t>
  </si>
  <si>
    <t>back to CPI-U, include non-workers as below median only if couldn't find work or constituted increase in ill/disabled above 1969 level</t>
  </si>
  <si>
    <t>also exclude if was voluntarily PY prev year</t>
  </si>
  <si>
    <t>also exclude if voluntarily PT prev yr</t>
  </si>
  <si>
    <t>1975-2011</t>
  </si>
  <si>
    <t>Hispanics</t>
  </si>
  <si>
    <t>1970-2011</t>
  </si>
  <si>
    <t>1970-1979</t>
  </si>
  <si>
    <t>1993-2011</t>
  </si>
  <si>
    <t>non-Hispanic whites</t>
  </si>
  <si>
    <t>non-Hispanic blacks</t>
  </si>
  <si>
    <t>my best replication, all civilians with earnings</t>
  </si>
  <si>
    <t>back to CPI-U, include non-workers as below median only if couldn't find work or ill/disabled</t>
  </si>
  <si>
    <t>back to CPI-U-RS, include non-workers as below median only if couldn't find work or ill/disabled</t>
  </si>
  <si>
    <t>employer contributions for employee compensation - private pension and profit sharing (line 22, NIPA Table 6.11B &amp; C, line 24, NIPA Table 6.11D)</t>
  </si>
  <si>
    <t>Millions of Dollars</t>
  </si>
  <si>
    <t>employer contributions for employee compensation - private pension and profit sharing and private insurance funds</t>
  </si>
  <si>
    <t>employer contributions for employee compensation - domestic private industries (line 3, NIPA Table 6.11)</t>
  </si>
  <si>
    <t>employer contributions for employee compensation - private insurance funds (group health &amp; life insurance, workers' comp, suppl unemp) (line 29, NIPA Table 6.11B &amp; C, line 31, NIPA Table 6.11D)</t>
  </si>
  <si>
    <t>federal receipts from non-government employer contributions for government social insurance (line 6 of NIPA Table 3.14)</t>
  </si>
  <si>
    <t>Billions of Dollars</t>
  </si>
  <si>
    <t>state/local receipts from non-government employer contributions for government social insurance (line 21 of NIPA Table 3.14)</t>
  </si>
  <si>
    <t>government receipts from non-government employer contributions for government social insurance</t>
  </si>
  <si>
    <t>compensation of employees (line 2 of NIPA Table 2.1)</t>
  </si>
  <si>
    <t>wage and salary disbursements (line 3 of NIPA Table 2.1)</t>
  </si>
  <si>
    <t>supplements to wages and salaries (employer contributions for employee pensions and insurance funds and government social insurance, line 6 of NIPA Table 2.1)</t>
  </si>
  <si>
    <t>supplements, non-government employers</t>
  </si>
  <si>
    <t>wage and salary disbursements, private industries (line 4 of NIPA Table 2.1)</t>
  </si>
  <si>
    <t>compensation, non-government employers</t>
  </si>
  <si>
    <t>ratio of compensation to wage and salary disbursements</t>
  </si>
  <si>
    <t>employer contributions to employee pensions and insurance funds</t>
  </si>
  <si>
    <t>employer contributions for government social insurance</t>
  </si>
  <si>
    <t>percent of compensation made up of wages &amp; salary</t>
  </si>
  <si>
    <t>percent made up of pensions &amp; group insurance</t>
  </si>
  <si>
    <t>percent made up of contrib to govt social insurance</t>
  </si>
  <si>
    <t>compensation</t>
  </si>
  <si>
    <t>back to including all non-workers who couldn't find work or ill/disabled as below median, but only non-Hispanics</t>
  </si>
  <si>
    <t>back to non-Hispanics, PCE</t>
  </si>
  <si>
    <t>no self-emp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</si>
</sst>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2" fillId="0" borderId="0" xfId="1"/>
    <xf numFmtId="0" fontId="0" fillId="0" borderId="0" xfId="0" applyFont="1" applyAlignment="1"/>
    <xf numFmtId="164" fontId="2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venir LT Std 55 Roman" pitchFamily="34" charset="0"/>
              </a:defRPr>
            </a:pPr>
            <a:r>
              <a:rPr lang="en-US">
                <a:latin typeface="Avenir LT Std 55 Roman" pitchFamily="34" charset="0"/>
              </a:rPr>
              <a:t>Median Annual</a:t>
            </a:r>
            <a:r>
              <a:rPr lang="en-US" baseline="0">
                <a:latin typeface="Avenir LT Std 55 Roman" pitchFamily="34" charset="0"/>
              </a:rPr>
              <a:t> Earnings Among Men, 1969-2011</a:t>
            </a:r>
          </a:p>
          <a:p>
            <a:pPr>
              <a:defRPr>
                <a:latin typeface="Avenir LT Std 55 Roman" pitchFamily="34" charset="0"/>
              </a:defRPr>
            </a:pPr>
            <a:r>
              <a:rPr lang="en-US" sz="1600" baseline="0">
                <a:latin typeface="Avenir LT Std 55 Roman" pitchFamily="34" charset="0"/>
              </a:rPr>
              <a:t>(1969=1.0)</a:t>
            </a:r>
            <a:endParaRPr lang="en-US" sz="1600">
              <a:latin typeface="Avenir LT Std 55 Roman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044013729053101E-2"/>
          <c:y val="0.1263667346944608"/>
          <c:w val="0.88443217674713737"/>
          <c:h val="0.81705688709174984"/>
        </c:manualLayout>
      </c:layout>
      <c:scatterChart>
        <c:scatterStyle val="lineMarker"/>
        <c:varyColors val="0"/>
        <c:ser>
          <c:idx val="0"/>
          <c:order val="0"/>
          <c:tx>
            <c:v>Official Census Bureau Estimates</c:v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medians!$V$2:$V$44</c:f>
              <c:numCache>
                <c:formatCode>#,##0.00</c:formatCode>
                <c:ptCount val="43"/>
                <c:pt idx="0">
                  <c:v>1</c:v>
                </c:pt>
                <c:pt idx="1">
                  <c:v>0.98800042760168905</c:v>
                </c:pt>
                <c:pt idx="2">
                  <c:v>0.97776471217061312</c:v>
                </c:pt>
                <c:pt idx="3">
                  <c:v>1.0267785557752953</c:v>
                </c:pt>
                <c:pt idx="4">
                  <c:v>1.0498423218771715</c:v>
                </c:pt>
                <c:pt idx="5">
                  <c:v>1.0026725105564167</c:v>
                </c:pt>
                <c:pt idx="6">
                  <c:v>0.98268213159441975</c:v>
                </c:pt>
                <c:pt idx="7">
                  <c:v>0.98944358330215409</c:v>
                </c:pt>
                <c:pt idx="8">
                  <c:v>0.99719386391576248</c:v>
                </c:pt>
                <c:pt idx="9">
                  <c:v>1.0258699021861137</c:v>
                </c:pt>
                <c:pt idx="10">
                  <c:v>0.99909134641081832</c:v>
                </c:pt>
                <c:pt idx="11">
                  <c:v>0.97308781869688388</c:v>
                </c:pt>
                <c:pt idx="12">
                  <c:v>0.95507509754663533</c:v>
                </c:pt>
                <c:pt idx="13">
                  <c:v>0.91939708161847244</c:v>
                </c:pt>
                <c:pt idx="14">
                  <c:v>0.92185579133037576</c:v>
                </c:pt>
                <c:pt idx="15">
                  <c:v>0.93815810572451763</c:v>
                </c:pt>
                <c:pt idx="16">
                  <c:v>0.94713774119407768</c:v>
                </c:pt>
                <c:pt idx="17">
                  <c:v>0.98278903201667644</c:v>
                </c:pt>
                <c:pt idx="18">
                  <c:v>1.0031001122454433</c:v>
                </c:pt>
                <c:pt idx="19">
                  <c:v>1.0063605751242717</c:v>
                </c:pt>
                <c:pt idx="20">
                  <c:v>1.000481051900155</c:v>
                </c:pt>
                <c:pt idx="21">
                  <c:v>0.95951146507028706</c:v>
                </c:pt>
                <c:pt idx="22">
                  <c:v>0.94069699075311353</c:v>
                </c:pt>
                <c:pt idx="23">
                  <c:v>0.91937035651290822</c:v>
                </c:pt>
                <c:pt idx="24">
                  <c:v>0.91931690630177987</c:v>
                </c:pt>
                <c:pt idx="25">
                  <c:v>0.94874124752792777</c:v>
                </c:pt>
                <c:pt idx="26">
                  <c:v>0.97976909508792565</c:v>
                </c:pt>
                <c:pt idx="27">
                  <c:v>0.98361751028916566</c:v>
                </c:pt>
                <c:pt idx="28">
                  <c:v>1.0023250841840825</c:v>
                </c:pt>
                <c:pt idx="29">
                  <c:v>1.0589555828745523</c:v>
                </c:pt>
                <c:pt idx="30">
                  <c:v>1.0850660110107435</c:v>
                </c:pt>
                <c:pt idx="31">
                  <c:v>1.0803356673258859</c:v>
                </c:pt>
                <c:pt idx="32">
                  <c:v>1.0648351060986692</c:v>
                </c:pt>
                <c:pt idx="33">
                  <c:v>1.0573788016462664</c:v>
                </c:pt>
                <c:pt idx="34">
                  <c:v>1.047383612165268</c:v>
                </c:pt>
                <c:pt idx="35">
                  <c:v>1.0336469079052861</c:v>
                </c:pt>
                <c:pt idx="36">
                  <c:v>1.0575926024907798</c:v>
                </c:pt>
                <c:pt idx="37">
                  <c:v>1.069618899994655</c:v>
                </c:pt>
                <c:pt idx="38">
                  <c:v>1.0620289700144316</c:v>
                </c:pt>
                <c:pt idx="39">
                  <c:v>1.0208723074456143</c:v>
                </c:pt>
                <c:pt idx="40">
                  <c:v>1.0181196215725052</c:v>
                </c:pt>
                <c:pt idx="41">
                  <c:v>1.0140574055267517</c:v>
                </c:pt>
                <c:pt idx="42">
                  <c:v>0.99794216687155912</c:v>
                </c:pt>
              </c:numCache>
            </c:numRef>
          </c:yVal>
          <c:smooth val="0"/>
        </c:ser>
        <c:ser>
          <c:idx val="1"/>
          <c:order val="1"/>
          <c:tx>
            <c:v>My Replication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medians!$W$2:$W$44</c:f>
              <c:numCache>
                <c:formatCode>#,##0.00</c:formatCode>
                <c:ptCount val="43"/>
                <c:pt idx="0">
                  <c:v>1</c:v>
                </c:pt>
                <c:pt idx="1">
                  <c:v>0.99572573601163727</c:v>
                </c:pt>
                <c:pt idx="2">
                  <c:v>0.97164186004785025</c:v>
                </c:pt>
                <c:pt idx="3">
                  <c:v>1.032001666555673</c:v>
                </c:pt>
                <c:pt idx="4">
                  <c:v>1.0521470113450173</c:v>
                </c:pt>
                <c:pt idx="5">
                  <c:v>1.0077744161688924</c:v>
                </c:pt>
                <c:pt idx="6">
                  <c:v>0.98321968869312437</c:v>
                </c:pt>
                <c:pt idx="7">
                  <c:v>0.98906997057109247</c:v>
                </c:pt>
                <c:pt idx="8">
                  <c:v>1.0001298900722706</c:v>
                </c:pt>
                <c:pt idx="9">
                  <c:v>1.0447763001253219</c:v>
                </c:pt>
                <c:pt idx="10">
                  <c:v>1.0329037420999592</c:v>
                </c:pt>
                <c:pt idx="11">
                  <c:v>1.0012097388934356</c:v>
                </c:pt>
                <c:pt idx="12">
                  <c:v>0.97947764377207369</c:v>
                </c:pt>
                <c:pt idx="13">
                  <c:v>0.92373498902814155</c:v>
                </c:pt>
                <c:pt idx="14">
                  <c:v>0.92460651839017771</c:v>
                </c:pt>
                <c:pt idx="15">
                  <c:v>0.96455927362829752</c:v>
                </c:pt>
                <c:pt idx="16">
                  <c:v>0.98065133266663773</c:v>
                </c:pt>
                <c:pt idx="17">
                  <c:v>0.98411791156577533</c:v>
                </c:pt>
                <c:pt idx="18">
                  <c:v>1.0163204674281381</c:v>
                </c:pt>
                <c:pt idx="19">
                  <c:v>1.0054815261643186</c:v>
                </c:pt>
                <c:pt idx="20">
                  <c:v>1.012092435499397</c:v>
                </c:pt>
                <c:pt idx="21">
                  <c:v>0.96404356601085028</c:v>
                </c:pt>
                <c:pt idx="22">
                  <c:v>0.97201914667726341</c:v>
                </c:pt>
                <c:pt idx="23">
                  <c:v>0.95088063817854496</c:v>
                </c:pt>
                <c:pt idx="24">
                  <c:v>0.9279357770646055</c:v>
                </c:pt>
                <c:pt idx="25">
                  <c:v>0.97048853527478629</c:v>
                </c:pt>
                <c:pt idx="26">
                  <c:v>1.0065451387264499</c:v>
                </c:pt>
                <c:pt idx="27">
                  <c:v>0.98201737995212779</c:v>
                </c:pt>
                <c:pt idx="28">
                  <c:v>0.99969701489497909</c:v>
                </c:pt>
                <c:pt idx="29">
                  <c:v>1.0617751129520767</c:v>
                </c:pt>
                <c:pt idx="30">
                  <c:v>1.1143709605425884</c:v>
                </c:pt>
                <c:pt idx="31">
                  <c:v>1.0782389548032083</c:v>
                </c:pt>
                <c:pt idx="32">
                  <c:v>1.0487946366407785</c:v>
                </c:pt>
                <c:pt idx="33">
                  <c:v>1.066525732269042</c:v>
                </c:pt>
                <c:pt idx="34">
                  <c:v>1.0768814384334817</c:v>
                </c:pt>
                <c:pt idx="35">
                  <c:v>1.0485425618395077</c:v>
                </c:pt>
                <c:pt idx="36">
                  <c:v>1.0779378960340047</c:v>
                </c:pt>
                <c:pt idx="37">
                  <c:v>1.0744151782053266</c:v>
                </c:pt>
                <c:pt idx="38">
                  <c:v>1.0597015500398752</c:v>
                </c:pt>
                <c:pt idx="39">
                  <c:v>1.0061174921749487</c:v>
                </c:pt>
                <c:pt idx="40">
                  <c:v>1.0099503500702562</c:v>
                </c:pt>
                <c:pt idx="41">
                  <c:v>1.0037681880500033</c:v>
                </c:pt>
                <c:pt idx="42">
                  <c:v>1.0182060750027107</c:v>
                </c:pt>
              </c:numCache>
            </c:numRef>
          </c:yVal>
          <c:smooth val="0"/>
        </c:ser>
        <c:ser>
          <c:idx val="2"/>
          <c:order val="2"/>
          <c:tx>
            <c:v>Restricted to Age 25-64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medians!$X$2:$X$44</c:f>
              <c:numCache>
                <c:formatCode>#,##0.00</c:formatCode>
                <c:ptCount val="43"/>
                <c:pt idx="0">
                  <c:v>1</c:v>
                </c:pt>
                <c:pt idx="1">
                  <c:v>1.0126174371663337</c:v>
                </c:pt>
                <c:pt idx="2">
                  <c:v>1.0271740683617752</c:v>
                </c:pt>
                <c:pt idx="3">
                  <c:v>1.0969979598590984</c:v>
                </c:pt>
                <c:pt idx="4">
                  <c:v>1.0949486000650854</c:v>
                </c:pt>
                <c:pt idx="5">
                  <c:v>1.0428081576135606</c:v>
                </c:pt>
                <c:pt idx="6">
                  <c:v>1.0512084124237482</c:v>
                </c:pt>
                <c:pt idx="7">
                  <c:v>1.0768498399139323</c:v>
                </c:pt>
                <c:pt idx="8">
                  <c:v>1.090839509223041</c:v>
                </c:pt>
                <c:pt idx="9">
                  <c:v>1.093749913572883</c:v>
                </c:pt>
                <c:pt idx="10">
                  <c:v>1.0979567246750108</c:v>
                </c:pt>
                <c:pt idx="11">
                  <c:v>1.0661093692525965</c:v>
                </c:pt>
                <c:pt idx="12">
                  <c:v>1.0390625216067793</c:v>
                </c:pt>
                <c:pt idx="13">
                  <c:v>0.97992885780688077</c:v>
                </c:pt>
                <c:pt idx="14">
                  <c:v>0.98927888901283179</c:v>
                </c:pt>
                <c:pt idx="15">
                  <c:v>0.99789325260041906</c:v>
                </c:pt>
                <c:pt idx="16">
                  <c:v>1.0107121225670188</c:v>
                </c:pt>
                <c:pt idx="17">
                  <c:v>1.043323263229802</c:v>
                </c:pt>
                <c:pt idx="18">
                  <c:v>1.0475918409114164</c:v>
                </c:pt>
                <c:pt idx="19">
                  <c:v>1.0526133716347585</c:v>
                </c:pt>
                <c:pt idx="20">
                  <c:v>1.0292616865595001</c:v>
                </c:pt>
                <c:pt idx="21">
                  <c:v>0.99962133399217679</c:v>
                </c:pt>
                <c:pt idx="22">
                  <c:v>0.96501706877939086</c:v>
                </c:pt>
                <c:pt idx="23">
                  <c:v>0.97735379067029637</c:v>
                </c:pt>
                <c:pt idx="24">
                  <c:v>0.97143272651510193</c:v>
                </c:pt>
                <c:pt idx="25">
                  <c:v>1.0030099683884177</c:v>
                </c:pt>
                <c:pt idx="26">
                  <c:v>1.0131989188082922</c:v>
                </c:pt>
                <c:pt idx="27">
                  <c:v>0.98692738001841918</c:v>
                </c:pt>
                <c:pt idx="28">
                  <c:v>1.0143561202844211</c:v>
                </c:pt>
                <c:pt idx="29">
                  <c:v>1.0766115315438232</c:v>
                </c:pt>
                <c:pt idx="30">
                  <c:v>1.0888332477512814</c:v>
                </c:pt>
                <c:pt idx="31">
                  <c:v>1.0836298743741524</c:v>
                </c:pt>
                <c:pt idx="32">
                  <c:v>1.0540386124091823</c:v>
                </c:pt>
                <c:pt idx="33">
                  <c:v>1.0518620318992118</c:v>
                </c:pt>
                <c:pt idx="34">
                  <c:v>1.0710205037387217</c:v>
                </c:pt>
                <c:pt idx="35">
                  <c:v>1.0702507262182535</c:v>
                </c:pt>
                <c:pt idx="36">
                  <c:v>1.0620857836381252</c:v>
                </c:pt>
                <c:pt idx="37">
                  <c:v>1.0283688368246815</c:v>
                </c:pt>
                <c:pt idx="38">
                  <c:v>1.0500000460944623</c:v>
                </c:pt>
                <c:pt idx="39">
                  <c:v>1.0111479457080985</c:v>
                </c:pt>
                <c:pt idx="40">
                  <c:v>0.96671495829833975</c:v>
                </c:pt>
                <c:pt idx="41">
                  <c:v>0.9915269159393727</c:v>
                </c:pt>
                <c:pt idx="42">
                  <c:v>0.99103093952498722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07616"/>
        <c:axId val="202300416"/>
      </c:scatterChart>
      <c:valAx>
        <c:axId val="178607616"/>
        <c:scaling>
          <c:orientation val="minMax"/>
          <c:max val="2011"/>
          <c:min val="1965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Avenir LT Std 55 Roman" pitchFamily="34" charset="0"/>
              </a:defRPr>
            </a:pPr>
            <a:endParaRPr lang="en-US"/>
          </a:p>
        </c:txPr>
        <c:crossAx val="202300416"/>
        <c:crosses val="autoZero"/>
        <c:crossBetween val="midCat"/>
        <c:majorUnit val="5"/>
      </c:valAx>
      <c:valAx>
        <c:axId val="202300416"/>
        <c:scaling>
          <c:orientation val="minMax"/>
          <c:max val="1.3"/>
          <c:min val="0.7000000000000000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>
                <a:latin typeface="Avenir LT Std 55 Roman" pitchFamily="34" charset="0"/>
              </a:defRPr>
            </a:pPr>
            <a:endParaRPr lang="en-US"/>
          </a:p>
        </c:txPr>
        <c:crossAx val="178607616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venir LT Std 55 Roman" pitchFamily="34" charset="0"/>
              </a:defRPr>
            </a:pPr>
            <a:r>
              <a:rPr lang="en-US">
                <a:latin typeface="Avenir LT Std 55 Roman" pitchFamily="34" charset="0"/>
              </a:rPr>
              <a:t>Median Annual</a:t>
            </a:r>
            <a:r>
              <a:rPr lang="en-US" baseline="0">
                <a:latin typeface="Avenir LT Std 55 Roman" pitchFamily="34" charset="0"/>
              </a:rPr>
              <a:t> Earnings Among Men, 1969-2011</a:t>
            </a:r>
          </a:p>
          <a:p>
            <a:pPr>
              <a:defRPr>
                <a:latin typeface="Avenir LT Std 55 Roman" pitchFamily="34" charset="0"/>
              </a:defRPr>
            </a:pPr>
            <a:r>
              <a:rPr lang="en-US" sz="1600" baseline="0">
                <a:latin typeface="Avenir LT Std 55 Roman" pitchFamily="34" charset="0"/>
              </a:rPr>
              <a:t>(1969=1.0)</a:t>
            </a:r>
            <a:endParaRPr lang="en-US" sz="1600">
              <a:latin typeface="Avenir LT Std 55 Roman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044013729053101E-2"/>
          <c:y val="0.1263667346944608"/>
          <c:w val="0.88443217674713737"/>
          <c:h val="0.81705688709174984"/>
        </c:manualLayout>
      </c:layout>
      <c:scatterChart>
        <c:scatterStyle val="lineMarker"/>
        <c:varyColors val="0"/>
        <c:ser>
          <c:idx val="6"/>
          <c:order val="0"/>
          <c:tx>
            <c:v>Restricted to Age 25-64</c:v>
          </c:tx>
          <c:spPr>
            <a:ln w="444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medians!$X$2:$X$44</c:f>
              <c:numCache>
                <c:formatCode>#,##0.00</c:formatCode>
                <c:ptCount val="43"/>
                <c:pt idx="0">
                  <c:v>1</c:v>
                </c:pt>
                <c:pt idx="1">
                  <c:v>1.0126174371663337</c:v>
                </c:pt>
                <c:pt idx="2">
                  <c:v>1.0271740683617752</c:v>
                </c:pt>
                <c:pt idx="3">
                  <c:v>1.0969979598590984</c:v>
                </c:pt>
                <c:pt idx="4">
                  <c:v>1.0949486000650854</c:v>
                </c:pt>
                <c:pt idx="5">
                  <c:v>1.0428081576135606</c:v>
                </c:pt>
                <c:pt idx="6">
                  <c:v>1.0512084124237482</c:v>
                </c:pt>
                <c:pt idx="7">
                  <c:v>1.0768498399139323</c:v>
                </c:pt>
                <c:pt idx="8">
                  <c:v>1.090839509223041</c:v>
                </c:pt>
                <c:pt idx="9">
                  <c:v>1.093749913572883</c:v>
                </c:pt>
                <c:pt idx="10">
                  <c:v>1.0979567246750108</c:v>
                </c:pt>
                <c:pt idx="11">
                  <c:v>1.0661093692525965</c:v>
                </c:pt>
                <c:pt idx="12">
                  <c:v>1.0390625216067793</c:v>
                </c:pt>
                <c:pt idx="13">
                  <c:v>0.97992885780688077</c:v>
                </c:pt>
                <c:pt idx="14">
                  <c:v>0.98927888901283179</c:v>
                </c:pt>
                <c:pt idx="15">
                  <c:v>0.99789325260041906</c:v>
                </c:pt>
                <c:pt idx="16">
                  <c:v>1.0107121225670188</c:v>
                </c:pt>
                <c:pt idx="17">
                  <c:v>1.043323263229802</c:v>
                </c:pt>
                <c:pt idx="18">
                  <c:v>1.0475918409114164</c:v>
                </c:pt>
                <c:pt idx="19">
                  <c:v>1.0526133716347585</c:v>
                </c:pt>
                <c:pt idx="20">
                  <c:v>1.0292616865595001</c:v>
                </c:pt>
                <c:pt idx="21">
                  <c:v>0.99962133399217679</c:v>
                </c:pt>
                <c:pt idx="22">
                  <c:v>0.96501706877939086</c:v>
                </c:pt>
                <c:pt idx="23">
                  <c:v>0.97735379067029637</c:v>
                </c:pt>
                <c:pt idx="24">
                  <c:v>0.97143272651510193</c:v>
                </c:pt>
                <c:pt idx="25">
                  <c:v>1.0030099683884177</c:v>
                </c:pt>
                <c:pt idx="26">
                  <c:v>1.0131989188082922</c:v>
                </c:pt>
                <c:pt idx="27">
                  <c:v>0.98692738001841918</c:v>
                </c:pt>
                <c:pt idx="28">
                  <c:v>1.0143561202844211</c:v>
                </c:pt>
                <c:pt idx="29">
                  <c:v>1.0766115315438232</c:v>
                </c:pt>
                <c:pt idx="30">
                  <c:v>1.0888332477512814</c:v>
                </c:pt>
                <c:pt idx="31">
                  <c:v>1.0836298743741524</c:v>
                </c:pt>
                <c:pt idx="32">
                  <c:v>1.0540386124091823</c:v>
                </c:pt>
                <c:pt idx="33">
                  <c:v>1.0518620318992118</c:v>
                </c:pt>
                <c:pt idx="34">
                  <c:v>1.0710205037387217</c:v>
                </c:pt>
                <c:pt idx="35">
                  <c:v>1.0702507262182535</c:v>
                </c:pt>
                <c:pt idx="36">
                  <c:v>1.0620857836381252</c:v>
                </c:pt>
                <c:pt idx="37">
                  <c:v>1.0283688368246815</c:v>
                </c:pt>
                <c:pt idx="38">
                  <c:v>1.0500000460944623</c:v>
                </c:pt>
                <c:pt idx="39">
                  <c:v>1.0111479457080985</c:v>
                </c:pt>
                <c:pt idx="40">
                  <c:v>0.96671495829833975</c:v>
                </c:pt>
                <c:pt idx="41">
                  <c:v>0.9915269159393727</c:v>
                </c:pt>
                <c:pt idx="42">
                  <c:v>0.99103093952498722</c:v>
                </c:pt>
              </c:numCache>
            </c:numRef>
          </c:yVal>
          <c:smooth val="0"/>
        </c:ser>
        <c:ser>
          <c:idx val="7"/>
          <c:order val="1"/>
          <c:tx>
            <c:v>Using CPI-U</c:v>
          </c:tx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medians!$Y$2:$Y$44</c:f>
              <c:numCache>
                <c:formatCode>#,##0.00</c:formatCode>
                <c:ptCount val="43"/>
                <c:pt idx="0">
                  <c:v>1</c:v>
                </c:pt>
                <c:pt idx="1">
                  <c:v>1.0049937776624813</c:v>
                </c:pt>
                <c:pt idx="2">
                  <c:v>1.0194446517877136</c:v>
                </c:pt>
                <c:pt idx="3">
                  <c:v>1.0865133332599135</c:v>
                </c:pt>
                <c:pt idx="4">
                  <c:v>1.0848817796660293</c:v>
                </c:pt>
                <c:pt idx="5">
                  <c:v>1.023580232259812</c:v>
                </c:pt>
                <c:pt idx="6">
                  <c:v>1.0232343428979085</c:v>
                </c:pt>
                <c:pt idx="7">
                  <c:v>1.0481108444880614</c:v>
                </c:pt>
                <c:pt idx="8">
                  <c:v>1.0598186691335758</c:v>
                </c:pt>
                <c:pt idx="9">
                  <c:v>1.0554065403273141</c:v>
                </c:pt>
                <c:pt idx="10">
                  <c:v>1.0426137325418667</c:v>
                </c:pt>
                <c:pt idx="11">
                  <c:v>0.99098913344517647</c:v>
                </c:pt>
                <c:pt idx="12">
                  <c:v>0.95888342182472142</c:v>
                </c:pt>
                <c:pt idx="13">
                  <c:v>0.90323847072850105</c:v>
                </c:pt>
                <c:pt idx="14">
                  <c:v>0.92118474448443122</c:v>
                </c:pt>
                <c:pt idx="15">
                  <c:v>0.92721374290223202</c:v>
                </c:pt>
                <c:pt idx="16">
                  <c:v>0.93796486530913259</c:v>
                </c:pt>
                <c:pt idx="17">
                  <c:v>0.96777008636221074</c:v>
                </c:pt>
                <c:pt idx="18">
                  <c:v>0.96919014982148766</c:v>
                </c:pt>
                <c:pt idx="19">
                  <c:v>0.96946323110426402</c:v>
                </c:pt>
                <c:pt idx="20">
                  <c:v>0.94339732694416956</c:v>
                </c:pt>
                <c:pt idx="21">
                  <c:v>0.91258625310046171</c:v>
                </c:pt>
                <c:pt idx="22">
                  <c:v>0.8757343520753974</c:v>
                </c:pt>
                <c:pt idx="23">
                  <c:v>0.88284037980936125</c:v>
                </c:pt>
                <c:pt idx="24">
                  <c:v>0.87305370952064554</c:v>
                </c:pt>
                <c:pt idx="25">
                  <c:v>0.89768914906730213</c:v>
                </c:pt>
                <c:pt idx="26">
                  <c:v>0.90305124995360275</c:v>
                </c:pt>
                <c:pt idx="27">
                  <c:v>0.87715115242748676</c:v>
                </c:pt>
                <c:pt idx="28">
                  <c:v>0.90035062086732587</c:v>
                </c:pt>
                <c:pt idx="29">
                  <c:v>0.95408747003549865</c:v>
                </c:pt>
                <c:pt idx="30">
                  <c:v>0.96376054340523998</c:v>
                </c:pt>
                <c:pt idx="31">
                  <c:v>0.95905922172446245</c:v>
                </c:pt>
                <c:pt idx="32">
                  <c:v>0.93252404196192695</c:v>
                </c:pt>
                <c:pt idx="33">
                  <c:v>0.93091329067636464</c:v>
                </c:pt>
                <c:pt idx="34">
                  <c:v>0.94744357985700245</c:v>
                </c:pt>
                <c:pt idx="35">
                  <c:v>0.94712828212498434</c:v>
                </c:pt>
                <c:pt idx="36">
                  <c:v>0.93958010336707798</c:v>
                </c:pt>
                <c:pt idx="37">
                  <c:v>0.91021825700313796</c:v>
                </c:pt>
                <c:pt idx="38">
                  <c:v>0.92926195449515447</c:v>
                </c:pt>
                <c:pt idx="39">
                  <c:v>0.89490163975215087</c:v>
                </c:pt>
                <c:pt idx="40">
                  <c:v>0.85537317505631927</c:v>
                </c:pt>
                <c:pt idx="41">
                  <c:v>0.87741811538428593</c:v>
                </c:pt>
                <c:pt idx="42">
                  <c:v>0.87696005671280297</c:v>
                </c:pt>
              </c:numCache>
            </c:numRef>
          </c:yVal>
          <c:smooth val="0"/>
        </c:ser>
        <c:ser>
          <c:idx val="8"/>
          <c:order val="2"/>
          <c:tx>
            <c:v>Including Non-Workers</c:v>
          </c:tx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medians!$Z$2:$Z$44</c:f>
              <c:numCache>
                <c:formatCode>#,##0.00</c:formatCode>
                <c:ptCount val="43"/>
                <c:pt idx="0">
                  <c:v>1</c:v>
                </c:pt>
                <c:pt idx="1">
                  <c:v>0.96570072336711044</c:v>
                </c:pt>
                <c:pt idx="2">
                  <c:v>0.97520480931525333</c:v>
                </c:pt>
                <c:pt idx="3">
                  <c:v>1.0350106241408901</c:v>
                </c:pt>
                <c:pt idx="4">
                  <c:v>1.0373701109960114</c:v>
                </c:pt>
                <c:pt idx="5">
                  <c:v>0.98097769943991109</c:v>
                </c:pt>
                <c:pt idx="6">
                  <c:v>0.94173175236998097</c:v>
                </c:pt>
                <c:pt idx="7">
                  <c:v>0.97137225568622421</c:v>
                </c:pt>
                <c:pt idx="8">
                  <c:v>0.98806946961610365</c:v>
                </c:pt>
                <c:pt idx="9">
                  <c:v>0.9890021661903533</c:v>
                </c:pt>
                <c:pt idx="10">
                  <c:v>0.95163717427542993</c:v>
                </c:pt>
                <c:pt idx="11">
                  <c:v>0.89435424737324598</c:v>
                </c:pt>
                <c:pt idx="12">
                  <c:v>0.86139391758975647</c:v>
                </c:pt>
                <c:pt idx="13">
                  <c:v>0.81140629552782739</c:v>
                </c:pt>
                <c:pt idx="14">
                  <c:v>0.83239596133169003</c:v>
                </c:pt>
                <c:pt idx="15">
                  <c:v>0.85114285532923983</c:v>
                </c:pt>
                <c:pt idx="16">
                  <c:v>0.85611962596307833</c:v>
                </c:pt>
                <c:pt idx="17">
                  <c:v>0.87327653337466826</c:v>
                </c:pt>
                <c:pt idx="18">
                  <c:v>0.87577423541916766</c:v>
                </c:pt>
                <c:pt idx="19">
                  <c:v>0.88513150612170433</c:v>
                </c:pt>
                <c:pt idx="20">
                  <c:v>0.87661130755869188</c:v>
                </c:pt>
                <c:pt idx="21">
                  <c:v>0.84577027734567045</c:v>
                </c:pt>
                <c:pt idx="22">
                  <c:v>0.81161658737892606</c:v>
                </c:pt>
                <c:pt idx="23">
                  <c:v>0.78789865611835641</c:v>
                </c:pt>
                <c:pt idx="24">
                  <c:v>0.76499773019944561</c:v>
                </c:pt>
                <c:pt idx="25">
                  <c:v>0.77697781328827453</c:v>
                </c:pt>
                <c:pt idx="26">
                  <c:v>0.78578754707762921</c:v>
                </c:pt>
                <c:pt idx="27">
                  <c:v>0.79260636785020511</c:v>
                </c:pt>
                <c:pt idx="28">
                  <c:v>0.83222293639091272</c:v>
                </c:pt>
                <c:pt idx="29">
                  <c:v>0.84771614244887417</c:v>
                </c:pt>
                <c:pt idx="30">
                  <c:v>0.85704454153407394</c:v>
                </c:pt>
                <c:pt idx="31">
                  <c:v>0.8559208008536171</c:v>
                </c:pt>
                <c:pt idx="32">
                  <c:v>0.83223911268715112</c:v>
                </c:pt>
                <c:pt idx="33">
                  <c:v>0.81928619942834202</c:v>
                </c:pt>
                <c:pt idx="34">
                  <c:v>0.80428442515483689</c:v>
                </c:pt>
                <c:pt idx="35">
                  <c:v>0.81146199113006579</c:v>
                </c:pt>
                <c:pt idx="36">
                  <c:v>0.82543442057837835</c:v>
                </c:pt>
                <c:pt idx="37">
                  <c:v>0.79963957573875</c:v>
                </c:pt>
                <c:pt idx="38">
                  <c:v>0.79970899047830446</c:v>
                </c:pt>
                <c:pt idx="39">
                  <c:v>0.74874649061396004</c:v>
                </c:pt>
                <c:pt idx="40">
                  <c:v>0.74068516647968374</c:v>
                </c:pt>
                <c:pt idx="41">
                  <c:v>0.72661977451881143</c:v>
                </c:pt>
                <c:pt idx="42">
                  <c:v>0.71667135233222268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04896"/>
        <c:axId val="202314880"/>
      </c:scatterChart>
      <c:valAx>
        <c:axId val="202304896"/>
        <c:scaling>
          <c:orientation val="minMax"/>
          <c:max val="2011"/>
          <c:min val="1965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Avenir LT Std 55 Roman" pitchFamily="34" charset="0"/>
              </a:defRPr>
            </a:pPr>
            <a:endParaRPr lang="en-US"/>
          </a:p>
        </c:txPr>
        <c:crossAx val="202314880"/>
        <c:crosses val="autoZero"/>
        <c:crossBetween val="midCat"/>
        <c:majorUnit val="5"/>
      </c:valAx>
      <c:valAx>
        <c:axId val="202314880"/>
        <c:scaling>
          <c:orientation val="minMax"/>
          <c:max val="1.3"/>
          <c:min val="0.7000000000000000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>
                <a:latin typeface="Avenir LT Std 55 Roman" pitchFamily="34" charset="0"/>
              </a:defRPr>
            </a:pPr>
            <a:endParaRPr lang="en-US"/>
          </a:p>
        </c:txPr>
        <c:crossAx val="202304896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venir LT Std 55 Roman" pitchFamily="34" charset="0"/>
              </a:defRPr>
            </a:pPr>
            <a:r>
              <a:rPr lang="en-US">
                <a:latin typeface="Avenir LT Std 55 Roman" pitchFamily="34" charset="0"/>
              </a:rPr>
              <a:t>Median Annual</a:t>
            </a:r>
            <a:r>
              <a:rPr lang="en-US" baseline="0">
                <a:latin typeface="Avenir LT Std 55 Roman" pitchFamily="34" charset="0"/>
              </a:rPr>
              <a:t> Earnings Among Men, 1969-2011</a:t>
            </a:r>
          </a:p>
          <a:p>
            <a:pPr>
              <a:defRPr>
                <a:latin typeface="Avenir LT Std 55 Roman" pitchFamily="34" charset="0"/>
              </a:defRPr>
            </a:pPr>
            <a:r>
              <a:rPr lang="en-US" sz="1600" baseline="0">
                <a:latin typeface="Avenir LT Std 55 Roman" pitchFamily="34" charset="0"/>
              </a:rPr>
              <a:t>(1969=1.0)</a:t>
            </a:r>
            <a:endParaRPr lang="en-US" sz="1600">
              <a:latin typeface="Avenir LT Std 55 Roman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044013729053101E-2"/>
          <c:y val="0.1263667346944608"/>
          <c:w val="0.88443217674713737"/>
          <c:h val="0.81705688709174984"/>
        </c:manualLayout>
      </c:layout>
      <c:scatterChart>
        <c:scatterStyle val="lineMarker"/>
        <c:varyColors val="0"/>
        <c:ser>
          <c:idx val="8"/>
          <c:order val="0"/>
          <c:tx>
            <c:v>Including Non-Workers</c:v>
          </c:tx>
          <c:spPr>
            <a:ln w="44450"/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medians!$Z$2:$Z$44</c:f>
              <c:numCache>
                <c:formatCode>#,##0.00</c:formatCode>
                <c:ptCount val="43"/>
                <c:pt idx="0">
                  <c:v>1</c:v>
                </c:pt>
                <c:pt idx="1">
                  <c:v>0.96570072336711044</c:v>
                </c:pt>
                <c:pt idx="2">
                  <c:v>0.97520480931525333</c:v>
                </c:pt>
                <c:pt idx="3">
                  <c:v>1.0350106241408901</c:v>
                </c:pt>
                <c:pt idx="4">
                  <c:v>1.0373701109960114</c:v>
                </c:pt>
                <c:pt idx="5">
                  <c:v>0.98097769943991109</c:v>
                </c:pt>
                <c:pt idx="6">
                  <c:v>0.94173175236998097</c:v>
                </c:pt>
                <c:pt idx="7">
                  <c:v>0.97137225568622421</c:v>
                </c:pt>
                <c:pt idx="8">
                  <c:v>0.98806946961610365</c:v>
                </c:pt>
                <c:pt idx="9">
                  <c:v>0.9890021661903533</c:v>
                </c:pt>
                <c:pt idx="10">
                  <c:v>0.95163717427542993</c:v>
                </c:pt>
                <c:pt idx="11">
                  <c:v>0.89435424737324598</c:v>
                </c:pt>
                <c:pt idx="12">
                  <c:v>0.86139391758975647</c:v>
                </c:pt>
                <c:pt idx="13">
                  <c:v>0.81140629552782739</c:v>
                </c:pt>
                <c:pt idx="14">
                  <c:v>0.83239596133169003</c:v>
                </c:pt>
                <c:pt idx="15">
                  <c:v>0.85114285532923983</c:v>
                </c:pt>
                <c:pt idx="16">
                  <c:v>0.85611962596307833</c:v>
                </c:pt>
                <c:pt idx="17">
                  <c:v>0.87327653337466826</c:v>
                </c:pt>
                <c:pt idx="18">
                  <c:v>0.87577423541916766</c:v>
                </c:pt>
                <c:pt idx="19">
                  <c:v>0.88513150612170433</c:v>
                </c:pt>
                <c:pt idx="20">
                  <c:v>0.87661130755869188</c:v>
                </c:pt>
                <c:pt idx="21">
                  <c:v>0.84577027734567045</c:v>
                </c:pt>
                <c:pt idx="22">
                  <c:v>0.81161658737892606</c:v>
                </c:pt>
                <c:pt idx="23">
                  <c:v>0.78789865611835641</c:v>
                </c:pt>
                <c:pt idx="24">
                  <c:v>0.76499773019944561</c:v>
                </c:pt>
                <c:pt idx="25">
                  <c:v>0.77697781328827453</c:v>
                </c:pt>
                <c:pt idx="26">
                  <c:v>0.78578754707762921</c:v>
                </c:pt>
                <c:pt idx="27">
                  <c:v>0.79260636785020511</c:v>
                </c:pt>
                <c:pt idx="28">
                  <c:v>0.83222293639091272</c:v>
                </c:pt>
                <c:pt idx="29">
                  <c:v>0.84771614244887417</c:v>
                </c:pt>
                <c:pt idx="30">
                  <c:v>0.85704454153407394</c:v>
                </c:pt>
                <c:pt idx="31">
                  <c:v>0.8559208008536171</c:v>
                </c:pt>
                <c:pt idx="32">
                  <c:v>0.83223911268715112</c:v>
                </c:pt>
                <c:pt idx="33">
                  <c:v>0.81928619942834202</c:v>
                </c:pt>
                <c:pt idx="34">
                  <c:v>0.80428442515483689</c:v>
                </c:pt>
                <c:pt idx="35">
                  <c:v>0.81146199113006579</c:v>
                </c:pt>
                <c:pt idx="36">
                  <c:v>0.82543442057837835</c:v>
                </c:pt>
                <c:pt idx="37">
                  <c:v>0.79963957573875</c:v>
                </c:pt>
                <c:pt idx="38">
                  <c:v>0.79970899047830446</c:v>
                </c:pt>
                <c:pt idx="39">
                  <c:v>0.74874649061396004</c:v>
                </c:pt>
                <c:pt idx="40">
                  <c:v>0.74068516647968374</c:v>
                </c:pt>
                <c:pt idx="41">
                  <c:v>0.72661977451881143</c:v>
                </c:pt>
                <c:pt idx="42">
                  <c:v>0.71667135233222268</c:v>
                </c:pt>
              </c:numCache>
            </c:numRef>
          </c:yVal>
          <c:smooth val="0"/>
        </c:ser>
        <c:ser>
          <c:idx val="6"/>
          <c:order val="1"/>
          <c:tx>
            <c:v>CPI-U-RS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medians!$AA$2:$AA$44</c:f>
              <c:numCache>
                <c:formatCode>#,##0.00</c:formatCode>
                <c:ptCount val="43"/>
                <c:pt idx="0">
                  <c:v>1</c:v>
                </c:pt>
                <c:pt idx="1">
                  <c:v>0.97302641337239015</c:v>
                </c:pt>
                <c:pt idx="2">
                  <c:v>0.98259888035827792</c:v>
                </c:pt>
                <c:pt idx="3">
                  <c:v>1.0449980921245818</c:v>
                </c:pt>
                <c:pt idx="4">
                  <c:v>1.0469959813132337</c:v>
                </c:pt>
                <c:pt idx="5">
                  <c:v>0.99940530748032952</c:v>
                </c:pt>
                <c:pt idx="6">
                  <c:v>0.96747749250791548</c:v>
                </c:pt>
                <c:pt idx="7">
                  <c:v>0.99800720156443468</c:v>
                </c:pt>
                <c:pt idx="8">
                  <c:v>1.0169901570289068</c:v>
                </c:pt>
                <c:pt idx="9">
                  <c:v>1.0249328888334561</c:v>
                </c:pt>
                <c:pt idx="10">
                  <c:v>1.0021510745769873</c:v>
                </c:pt>
                <c:pt idx="11">
                  <c:v>0.96214909381124092</c:v>
                </c:pt>
                <c:pt idx="12">
                  <c:v>0.93342104855166919</c:v>
                </c:pt>
                <c:pt idx="13">
                  <c:v>0.88029950288796111</c:v>
                </c:pt>
                <c:pt idx="14">
                  <c:v>0.89392652330951716</c:v>
                </c:pt>
                <c:pt idx="15">
                  <c:v>0.91602363127582831</c:v>
                </c:pt>
                <c:pt idx="16">
                  <c:v>0.92251920081655681</c:v>
                </c:pt>
                <c:pt idx="17">
                  <c:v>0.94145240573950018</c:v>
                </c:pt>
                <c:pt idx="18">
                  <c:v>0.94661905732673912</c:v>
                </c:pt>
                <c:pt idx="19">
                  <c:v>0.96104856555304907</c:v>
                </c:pt>
                <c:pt idx="20">
                  <c:v>0.9563970056190344</c:v>
                </c:pt>
                <c:pt idx="21">
                  <c:v>0.9264328329508712</c:v>
                </c:pt>
                <c:pt idx="22">
                  <c:v>0.89436224549416299</c:v>
                </c:pt>
                <c:pt idx="23">
                  <c:v>0.87224778268778347</c:v>
                </c:pt>
                <c:pt idx="24">
                  <c:v>0.85120052684666492</c:v>
                </c:pt>
                <c:pt idx="25">
                  <c:v>0.8681363053766914</c:v>
                </c:pt>
                <c:pt idx="26">
                  <c:v>0.88163212320733175</c:v>
                </c:pt>
                <c:pt idx="27">
                  <c:v>0.89180182808943342</c:v>
                </c:pt>
                <c:pt idx="28">
                  <c:v>0.93760194522303397</c:v>
                </c:pt>
                <c:pt idx="29">
                  <c:v>0.95657980993441949</c:v>
                </c:pt>
                <c:pt idx="30">
                  <c:v>0.96826817902142315</c:v>
                </c:pt>
                <c:pt idx="31">
                  <c:v>0.96709476043494458</c:v>
                </c:pt>
                <c:pt idx="32">
                  <c:v>0.94068578460422048</c:v>
                </c:pt>
                <c:pt idx="33">
                  <c:v>0.92573146601424816</c:v>
                </c:pt>
                <c:pt idx="34">
                  <c:v>0.90918883246123339</c:v>
                </c:pt>
                <c:pt idx="35">
                  <c:v>0.91694829715466242</c:v>
                </c:pt>
                <c:pt idx="36">
                  <c:v>0.9330572911038395</c:v>
                </c:pt>
                <c:pt idx="37">
                  <c:v>0.9034362814732918</c:v>
                </c:pt>
                <c:pt idx="38">
                  <c:v>0.90361445783132532</c:v>
                </c:pt>
                <c:pt idx="39">
                  <c:v>0.84600726450465469</c:v>
                </c:pt>
                <c:pt idx="40">
                  <c:v>0.83709821520510752</c:v>
                </c:pt>
                <c:pt idx="41">
                  <c:v>0.82111695287883246</c:v>
                </c:pt>
                <c:pt idx="42">
                  <c:v>0.80989253651631898</c:v>
                </c:pt>
              </c:numCache>
            </c:numRef>
          </c:yVal>
          <c:smooth val="0"/>
        </c:ser>
        <c:ser>
          <c:idx val="9"/>
          <c:order val="2"/>
          <c:tx>
            <c:v>including only discouraged and disabled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medians!$AD$2:$AD$44</c:f>
              <c:numCache>
                <c:formatCode>#,##0.00</c:formatCode>
                <c:ptCount val="43"/>
                <c:pt idx="0">
                  <c:v>1</c:v>
                </c:pt>
                <c:pt idx="1">
                  <c:v>0.98605112429002995</c:v>
                </c:pt>
                <c:pt idx="2">
                  <c:v>0.99989674840444009</c:v>
                </c:pt>
                <c:pt idx="3">
                  <c:v>1.0526749077419337</c:v>
                </c:pt>
                <c:pt idx="4">
                  <c:v>1.0532363382927901</c:v>
                </c:pt>
                <c:pt idx="5">
                  <c:v>1.0145575530846875</c:v>
                </c:pt>
                <c:pt idx="6">
                  <c:v>0.99654545052266497</c:v>
                </c:pt>
                <c:pt idx="7">
                  <c:v>0.99401532548682658</c:v>
                </c:pt>
                <c:pt idx="8">
                  <c:v>1.0129223520344712</c:v>
                </c:pt>
                <c:pt idx="9">
                  <c:v>1.0791667780616172</c:v>
                </c:pt>
                <c:pt idx="10">
                  <c:v>1.0503121056042568</c:v>
                </c:pt>
                <c:pt idx="11">
                  <c:v>1.0122051222010291</c:v>
                </c:pt>
                <c:pt idx="12">
                  <c:v>0.98437512964067508</c:v>
                </c:pt>
                <c:pt idx="13">
                  <c:v>0.92835353346319682</c:v>
                </c:pt>
                <c:pt idx="14">
                  <c:v>0.92695433605997424</c:v>
                </c:pt>
                <c:pt idx="15">
                  <c:v>0.95037470188406492</c:v>
                </c:pt>
                <c:pt idx="16">
                  <c:v>0.96477069387837866</c:v>
                </c:pt>
                <c:pt idx="17">
                  <c:v>0.99273873935333146</c:v>
                </c:pt>
                <c:pt idx="18">
                  <c:v>1.0039422288885056</c:v>
                </c:pt>
                <c:pt idx="19">
                  <c:v>1.0105088459882605</c:v>
                </c:pt>
                <c:pt idx="20">
                  <c:v>1.009080148129164</c:v>
                </c:pt>
                <c:pt idx="21">
                  <c:v>0.96117440392946074</c:v>
                </c:pt>
                <c:pt idx="22">
                  <c:v>0.92790111631568795</c:v>
                </c:pt>
                <c:pt idx="23">
                  <c:v>0.9049573672318153</c:v>
                </c:pt>
                <c:pt idx="24">
                  <c:v>0.88312080713247276</c:v>
                </c:pt>
                <c:pt idx="25">
                  <c:v>0.91308497329747784</c:v>
                </c:pt>
                <c:pt idx="26">
                  <c:v>0.94227498296809598</c:v>
                </c:pt>
                <c:pt idx="27">
                  <c:v>0.95402976227242009</c:v>
                </c:pt>
                <c:pt idx="28">
                  <c:v>0.96605350276428481</c:v>
                </c:pt>
                <c:pt idx="29">
                  <c:v>0.98451203019371658</c:v>
                </c:pt>
                <c:pt idx="30">
                  <c:v>1.0266142511170993</c:v>
                </c:pt>
                <c:pt idx="31">
                  <c:v>1.0384787352417055</c:v>
                </c:pt>
                <c:pt idx="32">
                  <c:v>1.0247596404263184</c:v>
                </c:pt>
                <c:pt idx="33">
                  <c:v>1.0084689355590197</c:v>
                </c:pt>
                <c:pt idx="34">
                  <c:v>0.98644016155187131</c:v>
                </c:pt>
                <c:pt idx="35">
                  <c:v>0.96048137368872777</c:v>
                </c:pt>
                <c:pt idx="36">
                  <c:v>0.95587722832154376</c:v>
                </c:pt>
                <c:pt idx="37">
                  <c:v>1.002659650474911</c:v>
                </c:pt>
                <c:pt idx="38">
                  <c:v>1</c:v>
                </c:pt>
                <c:pt idx="39">
                  <c:v>0.93892322414169793</c:v>
                </c:pt>
                <c:pt idx="40">
                  <c:v>0.87000001843778485</c:v>
                </c:pt>
                <c:pt idx="41">
                  <c:v>0.87964551514710121</c:v>
                </c:pt>
                <c:pt idx="42">
                  <c:v>0.88040422999661661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574464"/>
        <c:axId val="202576256"/>
      </c:scatterChart>
      <c:valAx>
        <c:axId val="202574464"/>
        <c:scaling>
          <c:orientation val="minMax"/>
          <c:max val="2011"/>
          <c:min val="1965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Avenir LT Std 55 Roman" pitchFamily="34" charset="0"/>
              </a:defRPr>
            </a:pPr>
            <a:endParaRPr lang="en-US"/>
          </a:p>
        </c:txPr>
        <c:crossAx val="202576256"/>
        <c:crosses val="autoZero"/>
        <c:crossBetween val="midCat"/>
        <c:majorUnit val="5"/>
      </c:valAx>
      <c:valAx>
        <c:axId val="202576256"/>
        <c:scaling>
          <c:orientation val="minMax"/>
          <c:max val="1.3"/>
          <c:min val="0.7000000000000000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>
                <a:latin typeface="Avenir LT Std 55 Roman" pitchFamily="34" charset="0"/>
              </a:defRPr>
            </a:pPr>
            <a:endParaRPr lang="en-US"/>
          </a:p>
        </c:txPr>
        <c:crossAx val="20257446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venir LT Std 55 Roman" pitchFamily="34" charset="0"/>
              </a:defRPr>
            </a:pPr>
            <a:r>
              <a:rPr lang="en-US">
                <a:latin typeface="Avenir LT Std 55 Roman" pitchFamily="34" charset="0"/>
              </a:rPr>
              <a:t>Median Annual</a:t>
            </a:r>
            <a:r>
              <a:rPr lang="en-US" baseline="0">
                <a:latin typeface="Avenir LT Std 55 Roman" pitchFamily="34" charset="0"/>
              </a:rPr>
              <a:t> Earnings Among Men, 1969-2011</a:t>
            </a:r>
          </a:p>
          <a:p>
            <a:pPr>
              <a:defRPr>
                <a:latin typeface="Avenir LT Std 55 Roman" pitchFamily="34" charset="0"/>
              </a:defRPr>
            </a:pPr>
            <a:r>
              <a:rPr lang="en-US" sz="1600" baseline="0">
                <a:latin typeface="Avenir LT Std 55 Roman" pitchFamily="34" charset="0"/>
              </a:rPr>
              <a:t>(1969=1.0)</a:t>
            </a:r>
            <a:endParaRPr lang="en-US" sz="1600">
              <a:latin typeface="Avenir LT Std 55 Roman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044013729053101E-2"/>
          <c:y val="0.1263667346944608"/>
          <c:w val="0.88443217674713737"/>
          <c:h val="0.81705688709174984"/>
        </c:manualLayout>
      </c:layout>
      <c:scatterChart>
        <c:scatterStyle val="lineMarker"/>
        <c:varyColors val="0"/>
        <c:ser>
          <c:idx val="9"/>
          <c:order val="0"/>
          <c:tx>
            <c:v>CPI-U-RS</c:v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medians!$AD$2:$AD$44</c:f>
              <c:numCache>
                <c:formatCode>#,##0.00</c:formatCode>
                <c:ptCount val="43"/>
                <c:pt idx="0">
                  <c:v>1</c:v>
                </c:pt>
                <c:pt idx="1">
                  <c:v>0.98605112429002995</c:v>
                </c:pt>
                <c:pt idx="2">
                  <c:v>0.99989674840444009</c:v>
                </c:pt>
                <c:pt idx="3">
                  <c:v>1.0526749077419337</c:v>
                </c:pt>
                <c:pt idx="4">
                  <c:v>1.0532363382927901</c:v>
                </c:pt>
                <c:pt idx="5">
                  <c:v>1.0145575530846875</c:v>
                </c:pt>
                <c:pt idx="6">
                  <c:v>0.99654545052266497</c:v>
                </c:pt>
                <c:pt idx="7">
                  <c:v>0.99401532548682658</c:v>
                </c:pt>
                <c:pt idx="8">
                  <c:v>1.0129223520344712</c:v>
                </c:pt>
                <c:pt idx="9">
                  <c:v>1.0791667780616172</c:v>
                </c:pt>
                <c:pt idx="10">
                  <c:v>1.0503121056042568</c:v>
                </c:pt>
                <c:pt idx="11">
                  <c:v>1.0122051222010291</c:v>
                </c:pt>
                <c:pt idx="12">
                  <c:v>0.98437512964067508</c:v>
                </c:pt>
                <c:pt idx="13">
                  <c:v>0.92835353346319682</c:v>
                </c:pt>
                <c:pt idx="14">
                  <c:v>0.92695433605997424</c:v>
                </c:pt>
                <c:pt idx="15">
                  <c:v>0.95037470188406492</c:v>
                </c:pt>
                <c:pt idx="16">
                  <c:v>0.96477069387837866</c:v>
                </c:pt>
                <c:pt idx="17">
                  <c:v>0.99273873935333146</c:v>
                </c:pt>
                <c:pt idx="18">
                  <c:v>1.0039422288885056</c:v>
                </c:pt>
                <c:pt idx="19">
                  <c:v>1.0105088459882605</c:v>
                </c:pt>
                <c:pt idx="20">
                  <c:v>1.009080148129164</c:v>
                </c:pt>
                <c:pt idx="21">
                  <c:v>0.96117440392946074</c:v>
                </c:pt>
                <c:pt idx="22">
                  <c:v>0.92790111631568795</c:v>
                </c:pt>
                <c:pt idx="23">
                  <c:v>0.9049573672318153</c:v>
                </c:pt>
                <c:pt idx="24">
                  <c:v>0.88312080713247276</c:v>
                </c:pt>
                <c:pt idx="25">
                  <c:v>0.91308497329747784</c:v>
                </c:pt>
                <c:pt idx="26">
                  <c:v>0.94227498296809598</c:v>
                </c:pt>
                <c:pt idx="27">
                  <c:v>0.95402976227242009</c:v>
                </c:pt>
                <c:pt idx="28">
                  <c:v>0.96605350276428481</c:v>
                </c:pt>
                <c:pt idx="29">
                  <c:v>0.98451203019371658</c:v>
                </c:pt>
                <c:pt idx="30">
                  <c:v>1.0266142511170993</c:v>
                </c:pt>
                <c:pt idx="31">
                  <c:v>1.0384787352417055</c:v>
                </c:pt>
                <c:pt idx="32">
                  <c:v>1.0247596404263184</c:v>
                </c:pt>
                <c:pt idx="33">
                  <c:v>1.0084689355590197</c:v>
                </c:pt>
                <c:pt idx="34">
                  <c:v>0.98644016155187131</c:v>
                </c:pt>
                <c:pt idx="35">
                  <c:v>0.96048137368872777</c:v>
                </c:pt>
                <c:pt idx="36">
                  <c:v>0.95587722832154376</c:v>
                </c:pt>
                <c:pt idx="37">
                  <c:v>1.002659650474911</c:v>
                </c:pt>
                <c:pt idx="38">
                  <c:v>1</c:v>
                </c:pt>
                <c:pt idx="39">
                  <c:v>0.93892322414169793</c:v>
                </c:pt>
                <c:pt idx="40">
                  <c:v>0.87000001843778485</c:v>
                </c:pt>
                <c:pt idx="41">
                  <c:v>0.87964551514710121</c:v>
                </c:pt>
                <c:pt idx="42">
                  <c:v>0.88040422999661661</c:v>
                </c:pt>
              </c:numCache>
            </c:numRef>
          </c:yVal>
          <c:smooth val="0"/>
        </c:ser>
        <c:ser>
          <c:idx val="8"/>
          <c:order val="1"/>
          <c:tx>
            <c:v>Non-Hispanics</c:v>
          </c:tx>
          <c:spPr>
            <a:ln w="28575"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medians!$AG$2:$AG$44</c:f>
              <c:numCache>
                <c:formatCode>#,##0.00</c:formatCode>
                <c:ptCount val="43"/>
                <c:pt idx="0">
                  <c:v>1</c:v>
                </c:pt>
                <c:pt idx="1">
                  <c:v>0.98605112429003006</c:v>
                </c:pt>
                <c:pt idx="2">
                  <c:v>1.0002258580338086</c:v>
                </c:pt>
                <c:pt idx="3">
                  <c:v>1.0789001188278489</c:v>
                </c:pt>
                <c:pt idx="4">
                  <c:v>1.0662223051928574</c:v>
                </c:pt>
                <c:pt idx="5">
                  <c:v>1.0154497824085589</c:v>
                </c:pt>
                <c:pt idx="6">
                  <c:v>0.99343248896439473</c:v>
                </c:pt>
                <c:pt idx="7">
                  <c:v>1.006654535172671</c:v>
                </c:pt>
                <c:pt idx="8">
                  <c:v>1.0254984477565274</c:v>
                </c:pt>
                <c:pt idx="9">
                  <c:v>1.0650550665892888</c:v>
                </c:pt>
                <c:pt idx="10">
                  <c:v>1.0367529529462522</c:v>
                </c:pt>
                <c:pt idx="11">
                  <c:v>0.99148177988109953</c:v>
                </c:pt>
                <c:pt idx="12">
                  <c:v>0.95854976191358299</c:v>
                </c:pt>
                <c:pt idx="13">
                  <c:v>0.91404253428325977</c:v>
                </c:pt>
                <c:pt idx="14">
                  <c:v>0.93924173676826128</c:v>
                </c:pt>
                <c:pt idx="15">
                  <c:v>0.95167761938716999</c:v>
                </c:pt>
                <c:pt idx="16">
                  <c:v>0.977038184024828</c:v>
                </c:pt>
                <c:pt idx="17">
                  <c:v>1.010634502370457</c:v>
                </c:pt>
                <c:pt idx="18">
                  <c:v>1.0201079643842694</c:v>
                </c:pt>
                <c:pt idx="19">
                  <c:v>1.0249977537891055</c:v>
                </c:pt>
                <c:pt idx="20">
                  <c:v>0.98260663705919526</c:v>
                </c:pt>
                <c:pt idx="21">
                  <c:v>0.93595771398686956</c:v>
                </c:pt>
                <c:pt idx="22">
                  <c:v>0.92766428284742053</c:v>
                </c:pt>
                <c:pt idx="23">
                  <c:v>0.91646408870212237</c:v>
                </c:pt>
                <c:pt idx="24">
                  <c:v>0.91602062331457179</c:v>
                </c:pt>
                <c:pt idx="25">
                  <c:v>0.94301657878172496</c:v>
                </c:pt>
                <c:pt idx="26">
                  <c:v>0.98661735059204947</c:v>
                </c:pt>
                <c:pt idx="27">
                  <c:v>0.961035053260616</c:v>
                </c:pt>
                <c:pt idx="28">
                  <c:v>0.97206558149853117</c:v>
                </c:pt>
                <c:pt idx="29">
                  <c:v>1.0205334757075468</c:v>
                </c:pt>
                <c:pt idx="30">
                  <c:v>1.0602673909250071</c:v>
                </c:pt>
                <c:pt idx="31">
                  <c:v>1.0552005295612754</c:v>
                </c:pt>
                <c:pt idx="32">
                  <c:v>1.0263856029574325</c:v>
                </c:pt>
                <c:pt idx="33">
                  <c:v>1.0100689493458477</c:v>
                </c:pt>
                <c:pt idx="34">
                  <c:v>1.0428943650567415</c:v>
                </c:pt>
                <c:pt idx="35">
                  <c:v>1.0154500068343624</c:v>
                </c:pt>
                <c:pt idx="36">
                  <c:v>1.0342216543095188</c:v>
                </c:pt>
                <c:pt idx="37">
                  <c:v>1.0013892813987191</c:v>
                </c:pt>
                <c:pt idx="38">
                  <c:v>1.0224529896041672</c:v>
                </c:pt>
                <c:pt idx="39">
                  <c:v>0.95179948259842506</c:v>
                </c:pt>
                <c:pt idx="40">
                  <c:v>0.94130600530808528</c:v>
                </c:pt>
                <c:pt idx="41">
                  <c:v>0.92601924170837835</c:v>
                </c:pt>
                <c:pt idx="42">
                  <c:v>0.92014579400716823</c:v>
                </c:pt>
              </c:numCache>
            </c:numRef>
          </c:yVal>
          <c:smooth val="0"/>
        </c:ser>
        <c:ser>
          <c:idx val="6"/>
          <c:order val="2"/>
          <c:tx>
            <c:v>Hispanics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medians!$AJ$2:$AJ$44</c:f>
              <c:numCache>
                <c:formatCode>#,##0.00</c:formatCode>
                <c:ptCount val="43"/>
                <c:pt idx="0">
                  <c:v>1</c:v>
                </c:pt>
                <c:pt idx="1">
                  <c:v>0.98605112429003006</c:v>
                </c:pt>
                <c:pt idx="2">
                  <c:v>0.98103139434434461</c:v>
                </c:pt>
                <c:pt idx="3">
                  <c:v>1.0257383832218678</c:v>
                </c:pt>
                <c:pt idx="4">
                  <c:v>1.006689010965327</c:v>
                </c:pt>
                <c:pt idx="5">
                  <c:v>1.0029280232586022</c:v>
                </c:pt>
                <c:pt idx="6">
                  <c:v>0.92270164472715499</c:v>
                </c:pt>
                <c:pt idx="7">
                  <c:v>0.95060366276404684</c:v>
                </c:pt>
                <c:pt idx="8">
                  <c:v>0.97886867402287625</c:v>
                </c:pt>
                <c:pt idx="9">
                  <c:v>1.0028320174946135</c:v>
                </c:pt>
                <c:pt idx="10">
                  <c:v>0.98380977067615194</c:v>
                </c:pt>
                <c:pt idx="11">
                  <c:v>0.94102838312205539</c:v>
                </c:pt>
                <c:pt idx="12">
                  <c:v>0.9031274409608101</c:v>
                </c:pt>
                <c:pt idx="13">
                  <c:v>0.81844639498029559</c:v>
                </c:pt>
                <c:pt idx="14">
                  <c:v>0.85035474878743855</c:v>
                </c:pt>
                <c:pt idx="15">
                  <c:v>0.87975323762173863</c:v>
                </c:pt>
                <c:pt idx="16">
                  <c:v>0.85055194157886893</c:v>
                </c:pt>
                <c:pt idx="17">
                  <c:v>0.8354266144377317</c:v>
                </c:pt>
                <c:pt idx="18">
                  <c:v>0.83698343171536127</c:v>
                </c:pt>
                <c:pt idx="19">
                  <c:v>0.83519559104375296</c:v>
                </c:pt>
                <c:pt idx="20">
                  <c:v>0.82734231954949211</c:v>
                </c:pt>
                <c:pt idx="21">
                  <c:v>0.76671056505800006</c:v>
                </c:pt>
                <c:pt idx="22">
                  <c:v>0.73624260249088802</c:v>
                </c:pt>
                <c:pt idx="23">
                  <c:v>0.74675934818037326</c:v>
                </c:pt>
                <c:pt idx="24">
                  <c:v>0.70071163118924507</c:v>
                </c:pt>
                <c:pt idx="25">
                  <c:v>0.74205018926168564</c:v>
                </c:pt>
                <c:pt idx="26">
                  <c:v>0.74085880344761856</c:v>
                </c:pt>
                <c:pt idx="27">
                  <c:v>0.76132479408834575</c:v>
                </c:pt>
                <c:pt idx="28">
                  <c:v>0.78780653637861364</c:v>
                </c:pt>
                <c:pt idx="29">
                  <c:v>0.83995747693758349</c:v>
                </c:pt>
                <c:pt idx="30">
                  <c:v>0.82279438935826454</c:v>
                </c:pt>
                <c:pt idx="31">
                  <c:v>0.86955803504656426</c:v>
                </c:pt>
                <c:pt idx="32">
                  <c:v>0.85181373161986085</c:v>
                </c:pt>
                <c:pt idx="33">
                  <c:v>0.87637566341056161</c:v>
                </c:pt>
                <c:pt idx="34">
                  <c:v>0.8758678995921334</c:v>
                </c:pt>
                <c:pt idx="35">
                  <c:v>0.87096398612364057</c:v>
                </c:pt>
                <c:pt idx="36">
                  <c:v>0.87782428371607735</c:v>
                </c:pt>
                <c:pt idx="37">
                  <c:v>0.84995701062234319</c:v>
                </c:pt>
                <c:pt idx="38">
                  <c:v>0.85957038778972683</c:v>
                </c:pt>
                <c:pt idx="39">
                  <c:v>0.79599110395368577</c:v>
                </c:pt>
                <c:pt idx="40">
                  <c:v>0.7670010205915907</c:v>
                </c:pt>
                <c:pt idx="41">
                  <c:v>0.75454526324974047</c:v>
                </c:pt>
                <c:pt idx="42">
                  <c:v>0.76195050784538831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39232"/>
        <c:axId val="202640768"/>
      </c:scatterChart>
      <c:valAx>
        <c:axId val="202639232"/>
        <c:scaling>
          <c:orientation val="minMax"/>
          <c:max val="2011"/>
          <c:min val="1965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Avenir LT Std 55 Roman" pitchFamily="34" charset="0"/>
              </a:defRPr>
            </a:pPr>
            <a:endParaRPr lang="en-US"/>
          </a:p>
        </c:txPr>
        <c:crossAx val="202640768"/>
        <c:crosses val="autoZero"/>
        <c:crossBetween val="midCat"/>
        <c:majorUnit val="5"/>
      </c:valAx>
      <c:valAx>
        <c:axId val="202640768"/>
        <c:scaling>
          <c:orientation val="minMax"/>
          <c:max val="1.3"/>
          <c:min val="0.7000000000000000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>
                <a:latin typeface="Avenir LT Std 55 Roman" pitchFamily="34" charset="0"/>
              </a:defRPr>
            </a:pPr>
            <a:endParaRPr lang="en-US"/>
          </a:p>
        </c:txPr>
        <c:crossAx val="202639232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venir LT Std 55 Roman" pitchFamily="34" charset="0"/>
              </a:defRPr>
            </a:pPr>
            <a:r>
              <a:rPr lang="en-US">
                <a:latin typeface="Avenir LT Std 55 Roman" pitchFamily="34" charset="0"/>
              </a:rPr>
              <a:t>Median Annual</a:t>
            </a:r>
            <a:r>
              <a:rPr lang="en-US" baseline="0">
                <a:latin typeface="Avenir LT Std 55 Roman" pitchFamily="34" charset="0"/>
              </a:rPr>
              <a:t> Earnings Among Men, 1969-2011</a:t>
            </a:r>
          </a:p>
          <a:p>
            <a:pPr>
              <a:defRPr>
                <a:latin typeface="Avenir LT Std 55 Roman" pitchFamily="34" charset="0"/>
              </a:defRPr>
            </a:pPr>
            <a:r>
              <a:rPr lang="en-US" sz="1600" baseline="0">
                <a:latin typeface="Avenir LT Std 55 Roman" pitchFamily="34" charset="0"/>
              </a:rPr>
              <a:t>(1969=1.0)</a:t>
            </a:r>
            <a:endParaRPr lang="en-US" sz="1600">
              <a:latin typeface="Avenir LT Std 55 Roman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044013729053101E-2"/>
          <c:y val="0.1263667346944608"/>
          <c:w val="0.88443217674713737"/>
          <c:h val="0.81705688709174984"/>
        </c:manualLayout>
      </c:layout>
      <c:scatterChart>
        <c:scatterStyle val="lineMarker"/>
        <c:varyColors val="0"/>
        <c:ser>
          <c:idx val="8"/>
          <c:order val="0"/>
          <c:tx>
            <c:v>Non-Hispanics</c:v>
          </c:tx>
          <c:spPr>
            <a:ln w="44450"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medians!$AG$2:$AG$44</c:f>
              <c:numCache>
                <c:formatCode>#,##0.00</c:formatCode>
                <c:ptCount val="43"/>
                <c:pt idx="0">
                  <c:v>1</c:v>
                </c:pt>
                <c:pt idx="1">
                  <c:v>0.98605112429003006</c:v>
                </c:pt>
                <c:pt idx="2">
                  <c:v>1.0002258580338086</c:v>
                </c:pt>
                <c:pt idx="3">
                  <c:v>1.0789001188278489</c:v>
                </c:pt>
                <c:pt idx="4">
                  <c:v>1.0662223051928574</c:v>
                </c:pt>
                <c:pt idx="5">
                  <c:v>1.0154497824085589</c:v>
                </c:pt>
                <c:pt idx="6">
                  <c:v>0.99343248896439473</c:v>
                </c:pt>
                <c:pt idx="7">
                  <c:v>1.006654535172671</c:v>
                </c:pt>
                <c:pt idx="8">
                  <c:v>1.0254984477565274</c:v>
                </c:pt>
                <c:pt idx="9">
                  <c:v>1.0650550665892888</c:v>
                </c:pt>
                <c:pt idx="10">
                  <c:v>1.0367529529462522</c:v>
                </c:pt>
                <c:pt idx="11">
                  <c:v>0.99148177988109953</c:v>
                </c:pt>
                <c:pt idx="12">
                  <c:v>0.95854976191358299</c:v>
                </c:pt>
                <c:pt idx="13">
                  <c:v>0.91404253428325977</c:v>
                </c:pt>
                <c:pt idx="14">
                  <c:v>0.93924173676826128</c:v>
                </c:pt>
                <c:pt idx="15">
                  <c:v>0.95167761938716999</c:v>
                </c:pt>
                <c:pt idx="16">
                  <c:v>0.977038184024828</c:v>
                </c:pt>
                <c:pt idx="17">
                  <c:v>1.010634502370457</c:v>
                </c:pt>
                <c:pt idx="18">
                  <c:v>1.0201079643842694</c:v>
                </c:pt>
                <c:pt idx="19">
                  <c:v>1.0249977537891055</c:v>
                </c:pt>
                <c:pt idx="20">
                  <c:v>0.98260663705919526</c:v>
                </c:pt>
                <c:pt idx="21">
                  <c:v>0.93595771398686956</c:v>
                </c:pt>
                <c:pt idx="22">
                  <c:v>0.92766428284742053</c:v>
                </c:pt>
                <c:pt idx="23">
                  <c:v>0.91646408870212237</c:v>
                </c:pt>
                <c:pt idx="24">
                  <c:v>0.91602062331457179</c:v>
                </c:pt>
                <c:pt idx="25">
                  <c:v>0.94301657878172496</c:v>
                </c:pt>
                <c:pt idx="26">
                  <c:v>0.98661735059204947</c:v>
                </c:pt>
                <c:pt idx="27">
                  <c:v>0.961035053260616</c:v>
                </c:pt>
                <c:pt idx="28">
                  <c:v>0.97206558149853117</c:v>
                </c:pt>
                <c:pt idx="29">
                  <c:v>1.0205334757075468</c:v>
                </c:pt>
                <c:pt idx="30">
                  <c:v>1.0602673909250071</c:v>
                </c:pt>
                <c:pt idx="31">
                  <c:v>1.0552005295612754</c:v>
                </c:pt>
                <c:pt idx="32">
                  <c:v>1.0263856029574325</c:v>
                </c:pt>
                <c:pt idx="33">
                  <c:v>1.0100689493458477</c:v>
                </c:pt>
                <c:pt idx="34">
                  <c:v>1.0428943650567415</c:v>
                </c:pt>
                <c:pt idx="35">
                  <c:v>1.0154500068343624</c:v>
                </c:pt>
                <c:pt idx="36">
                  <c:v>1.0342216543095188</c:v>
                </c:pt>
                <c:pt idx="37">
                  <c:v>1.0013892813987191</c:v>
                </c:pt>
                <c:pt idx="38">
                  <c:v>1.0224529896041672</c:v>
                </c:pt>
                <c:pt idx="39">
                  <c:v>0.95179948259842506</c:v>
                </c:pt>
                <c:pt idx="40">
                  <c:v>0.94130600530808528</c:v>
                </c:pt>
                <c:pt idx="41">
                  <c:v>0.92601924170837835</c:v>
                </c:pt>
                <c:pt idx="42">
                  <c:v>0.92014579400716823</c:v>
                </c:pt>
              </c:numCache>
            </c:numRef>
          </c:yVal>
          <c:smooth val="0"/>
        </c:ser>
        <c:ser>
          <c:idx val="1"/>
          <c:order val="1"/>
          <c:tx>
            <c:v>pce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medians!$AK$2:$AK$44</c:f>
              <c:numCache>
                <c:formatCode>#,##0.00</c:formatCode>
                <c:ptCount val="43"/>
                <c:pt idx="0">
                  <c:v>1</c:v>
                </c:pt>
                <c:pt idx="1">
                  <c:v>0.98837498137016233</c:v>
                </c:pt>
                <c:pt idx="2">
                  <c:v>1.003850117224149</c:v>
                </c:pt>
                <c:pt idx="3">
                  <c:v>1.0783929170942501</c:v>
                </c:pt>
                <c:pt idx="4">
                  <c:v>1.0744510253952171</c:v>
                </c:pt>
                <c:pt idx="5">
                  <c:v>1.0194515135841733</c:v>
                </c:pt>
                <c:pt idx="6">
                  <c:v>0.99610565576377996</c:v>
                </c:pt>
                <c:pt idx="7">
                  <c:v>1.0119053923823309</c:v>
                </c:pt>
                <c:pt idx="8">
                  <c:v>1.0289183908749904</c:v>
                </c:pt>
                <c:pt idx="9">
                  <c:v>1.0671269485315789</c:v>
                </c:pt>
                <c:pt idx="10">
                  <c:v>1.0455458352553435</c:v>
                </c:pt>
                <c:pt idx="11">
                  <c:v>1.0031663270889606</c:v>
                </c:pt>
                <c:pt idx="12">
                  <c:v>0.97615891459347615</c:v>
                </c:pt>
                <c:pt idx="13">
                  <c:v>0.93520673065339199</c:v>
                </c:pt>
                <c:pt idx="14">
                  <c:v>0.9606663634972773</c:v>
                </c:pt>
                <c:pt idx="15">
                  <c:v>0.97630694415227903</c:v>
                </c:pt>
                <c:pt idx="16">
                  <c:v>1.0038237524824669</c:v>
                </c:pt>
                <c:pt idx="17">
                  <c:v>1.0319962930576125</c:v>
                </c:pt>
                <c:pt idx="18">
                  <c:v>1.0383226216695169</c:v>
                </c:pt>
                <c:pt idx="19">
                  <c:v>1.0401708142492745</c:v>
                </c:pt>
                <c:pt idx="20">
                  <c:v>0.99686128377309335</c:v>
                </c:pt>
                <c:pt idx="21">
                  <c:v>0.95328834775845428</c:v>
                </c:pt>
                <c:pt idx="22">
                  <c:v>0.94457951726059097</c:v>
                </c:pt>
                <c:pt idx="23">
                  <c:v>0.92949235430255128</c:v>
                </c:pt>
                <c:pt idx="24">
                  <c:v>0.93156549376088182</c:v>
                </c:pt>
                <c:pt idx="25">
                  <c:v>0.95969401247376929</c:v>
                </c:pt>
                <c:pt idx="26">
                  <c:v>1.0059946107998763</c:v>
                </c:pt>
                <c:pt idx="27">
                  <c:v>0.98457047658191377</c:v>
                </c:pt>
                <c:pt idx="28">
                  <c:v>0.99870488066393392</c:v>
                </c:pt>
                <c:pt idx="29">
                  <c:v>1.0531156605368635</c:v>
                </c:pt>
                <c:pt idx="30">
                  <c:v>1.0992249330770016</c:v>
                </c:pt>
                <c:pt idx="31">
                  <c:v>1.103164405992394</c:v>
                </c:pt>
                <c:pt idx="32">
                  <c:v>1.082530488389805</c:v>
                </c:pt>
                <c:pt idx="33">
                  <c:v>1.0679689271168604</c:v>
                </c:pt>
                <c:pt idx="34">
                  <c:v>1.1048996413761372</c:v>
                </c:pt>
                <c:pt idx="35">
                  <c:v>1.0768906105750935</c:v>
                </c:pt>
                <c:pt idx="36">
                  <c:v>1.1009335618406986</c:v>
                </c:pt>
                <c:pt idx="37">
                  <c:v>1.0717497278254313</c:v>
                </c:pt>
                <c:pt idx="38">
                  <c:v>1.0957261625409207</c:v>
                </c:pt>
                <c:pt idx="39">
                  <c:v>1.0257176144834275</c:v>
                </c:pt>
                <c:pt idx="40">
                  <c:v>1.0099938276711904</c:v>
                </c:pt>
                <c:pt idx="41">
                  <c:v>0.99105523552227515</c:v>
                </c:pt>
                <c:pt idx="42">
                  <c:v>0.99170129263267071</c:v>
                </c:pt>
              </c:numCache>
            </c:numRef>
          </c:yVal>
          <c:smooth val="0"/>
        </c:ser>
        <c:ser>
          <c:idx val="9"/>
          <c:order val="2"/>
          <c:tx>
            <c:v>no self-emp</c:v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medians!$AL$2:$AL$44</c:f>
              <c:numCache>
                <c:formatCode>#,##0.00</c:formatCode>
                <c:ptCount val="43"/>
                <c:pt idx="0">
                  <c:v>1</c:v>
                </c:pt>
                <c:pt idx="1">
                  <c:v>1.0054552766425384</c:v>
                </c:pt>
                <c:pt idx="2">
                  <c:v>1.0040694945961475</c:v>
                </c:pt>
                <c:pt idx="3">
                  <c:v>1.0787364860758217</c:v>
                </c:pt>
                <c:pt idx="4">
                  <c:v>1.0746858316060728</c:v>
                </c:pt>
                <c:pt idx="5">
                  <c:v>1.0196743004226592</c:v>
                </c:pt>
                <c:pt idx="6">
                  <c:v>1.0094979473819226</c:v>
                </c:pt>
                <c:pt idx="7">
                  <c:v>1.0218584555055532</c:v>
                </c:pt>
                <c:pt idx="8">
                  <c:v>1.0583820864757862</c:v>
                </c:pt>
                <c:pt idx="9">
                  <c:v>1.0673601541680986</c:v>
                </c:pt>
                <c:pt idx="10">
                  <c:v>1.0653826083498026</c:v>
                </c:pt>
                <c:pt idx="11">
                  <c:v>1.0404515958008185</c:v>
                </c:pt>
                <c:pt idx="12">
                  <c:v>1.0271434430759809</c:v>
                </c:pt>
                <c:pt idx="13">
                  <c:v>0.97652804414902128</c:v>
                </c:pt>
                <c:pt idx="14">
                  <c:v>0.98551409557169889</c:v>
                </c:pt>
                <c:pt idx="15">
                  <c:v>0.99707913383350466</c:v>
                </c:pt>
                <c:pt idx="16">
                  <c:v>1.0113988010024695</c:v>
                </c:pt>
                <c:pt idx="17">
                  <c:v>1.0380112355525739</c:v>
                </c:pt>
                <c:pt idx="18">
                  <c:v>1.0385495325241556</c:v>
                </c:pt>
                <c:pt idx="19">
                  <c:v>1.0403981290004951</c:v>
                </c:pt>
                <c:pt idx="20">
                  <c:v>1.0170205568355672</c:v>
                </c:pt>
                <c:pt idx="21">
                  <c:v>0.99163640710556189</c:v>
                </c:pt>
                <c:pt idx="22">
                  <c:v>0.95704338729632754</c:v>
                </c:pt>
                <c:pt idx="23">
                  <c:v>0.96545291661416044</c:v>
                </c:pt>
                <c:pt idx="24">
                  <c:v>0.94471529795660325</c:v>
                </c:pt>
                <c:pt idx="25">
                  <c:v>0.97018847837674005</c:v>
                </c:pt>
                <c:pt idx="26">
                  <c:v>1.0062144568208859</c:v>
                </c:pt>
                <c:pt idx="27">
                  <c:v>0.98478564065869556</c:v>
                </c:pt>
                <c:pt idx="28">
                  <c:v>1.0214793492788259</c:v>
                </c:pt>
                <c:pt idx="29">
                  <c:v>1.0788814028785083</c:v>
                </c:pt>
                <c:pt idx="30">
                  <c:v>1.0994651532781214</c:v>
                </c:pt>
                <c:pt idx="31">
                  <c:v>1.1034054871100991</c:v>
                </c:pt>
                <c:pt idx="32">
                  <c:v>1.1128439499201284</c:v>
                </c:pt>
                <c:pt idx="33">
                  <c:v>1.097874697416918</c:v>
                </c:pt>
                <c:pt idx="34">
                  <c:v>1.1051411017052124</c:v>
                </c:pt>
                <c:pt idx="35">
                  <c:v>1.1054713378248568</c:v>
                </c:pt>
                <c:pt idx="36">
                  <c:v>1.1011741554386845</c:v>
                </c:pt>
                <c:pt idx="37">
                  <c:v>1.0719839437055676</c:v>
                </c:pt>
                <c:pt idx="38">
                  <c:v>1.0959656181347825</c:v>
                </c:pt>
                <c:pt idx="39">
                  <c:v>1.0613191315252248</c:v>
                </c:pt>
                <c:pt idx="40">
                  <c:v>1.0102145476649897</c:v>
                </c:pt>
                <c:pt idx="41">
                  <c:v>0.99127181675222553</c:v>
                </c:pt>
                <c:pt idx="42">
                  <c:v>1.0161111373676235</c:v>
                </c:pt>
              </c:numCache>
            </c:numRef>
          </c:yVal>
          <c:smooth val="0"/>
        </c:ser>
        <c:ser>
          <c:idx val="6"/>
          <c:order val="3"/>
          <c:tx>
            <c:v>total compensation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medians!$AM$2:$AM$44</c:f>
              <c:numCache>
                <c:formatCode>#,##0.00</c:formatCode>
                <c:ptCount val="43"/>
                <c:pt idx="0">
                  <c:v>1</c:v>
                </c:pt>
                <c:pt idx="1">
                  <c:v>1.0095281694134139</c:v>
                </c:pt>
                <c:pt idx="2">
                  <c:v>1.0156142946844207</c:v>
                </c:pt>
                <c:pt idx="3">
                  <c:v>1.0987588598958531</c:v>
                </c:pt>
                <c:pt idx="4">
                  <c:v>1.1038074340093407</c:v>
                </c:pt>
                <c:pt idx="5">
                  <c:v>1.0545807432178207</c:v>
                </c:pt>
                <c:pt idx="6">
                  <c:v>1.055183425002558</c:v>
                </c:pt>
                <c:pt idx="7">
                  <c:v>1.0796258947263899</c:v>
                </c:pt>
                <c:pt idx="8">
                  <c:v>1.1277053270289166</c:v>
                </c:pt>
                <c:pt idx="9">
                  <c:v>1.141502844427539</c:v>
                </c:pt>
                <c:pt idx="10">
                  <c:v>1.1428573776703517</c:v>
                </c:pt>
                <c:pt idx="11">
                  <c:v>1.1199510066406266</c:v>
                </c:pt>
                <c:pt idx="12">
                  <c:v>1.1097122193506201</c:v>
                </c:pt>
                <c:pt idx="13">
                  <c:v>1.0595848779071337</c:v>
                </c:pt>
                <c:pt idx="14">
                  <c:v>1.0730073126108901</c:v>
                </c:pt>
                <c:pt idx="15">
                  <c:v>1.0889625334753763</c:v>
                </c:pt>
                <c:pt idx="16">
                  <c:v>1.1040146895273963</c:v>
                </c:pt>
                <c:pt idx="17">
                  <c:v>1.1332115487554253</c:v>
                </c:pt>
                <c:pt idx="18">
                  <c:v>1.1298921478140731</c:v>
                </c:pt>
                <c:pt idx="19">
                  <c:v>1.1304184927776348</c:v>
                </c:pt>
                <c:pt idx="20">
                  <c:v>1.1062854847551848</c:v>
                </c:pt>
                <c:pt idx="21">
                  <c:v>1.0797667927724208</c:v>
                </c:pt>
                <c:pt idx="22">
                  <c:v>1.0491577577622515</c:v>
                </c:pt>
                <c:pt idx="23">
                  <c:v>1.0626169998510493</c:v>
                </c:pt>
                <c:pt idx="24">
                  <c:v>1.0444601985082338</c:v>
                </c:pt>
                <c:pt idx="25">
                  <c:v>1.0727075347148398</c:v>
                </c:pt>
                <c:pt idx="26">
                  <c:v>1.103885693080052</c:v>
                </c:pt>
                <c:pt idx="27">
                  <c:v>1.0721812453743511</c:v>
                </c:pt>
                <c:pt idx="28">
                  <c:v>1.1038734544266418</c:v>
                </c:pt>
                <c:pt idx="29">
                  <c:v>1.1631245715148717</c:v>
                </c:pt>
                <c:pt idx="30">
                  <c:v>1.1831968208886376</c:v>
                </c:pt>
                <c:pt idx="31">
                  <c:v>1.1872370309912472</c:v>
                </c:pt>
                <c:pt idx="32">
                  <c:v>1.2057033327821987</c:v>
                </c:pt>
                <c:pt idx="33">
                  <c:v>1.2046737533681964</c:v>
                </c:pt>
                <c:pt idx="34">
                  <c:v>1.228621777876759</c:v>
                </c:pt>
                <c:pt idx="35">
                  <c:v>1.2264919003509647</c:v>
                </c:pt>
                <c:pt idx="36">
                  <c:v>1.2236682571705002</c:v>
                </c:pt>
                <c:pt idx="37">
                  <c:v>1.184906789810102</c:v>
                </c:pt>
                <c:pt idx="38">
                  <c:v>1.2040514044180222</c:v>
                </c:pt>
                <c:pt idx="39">
                  <c:v>1.1736811733668311</c:v>
                </c:pt>
                <c:pt idx="40">
                  <c:v>1.1268393700216968</c:v>
                </c:pt>
                <c:pt idx="41">
                  <c:v>1.1069119943003296</c:v>
                </c:pt>
                <c:pt idx="42">
                  <c:v>1.135437161991169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72000"/>
        <c:axId val="202673536"/>
      </c:scatterChart>
      <c:valAx>
        <c:axId val="202672000"/>
        <c:scaling>
          <c:orientation val="minMax"/>
          <c:max val="2011"/>
          <c:min val="1965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Avenir LT Std 55 Roman" pitchFamily="34" charset="0"/>
              </a:defRPr>
            </a:pPr>
            <a:endParaRPr lang="en-US"/>
          </a:p>
        </c:txPr>
        <c:crossAx val="202673536"/>
        <c:crosses val="autoZero"/>
        <c:crossBetween val="midCat"/>
        <c:majorUnit val="5"/>
      </c:valAx>
      <c:valAx>
        <c:axId val="202673536"/>
        <c:scaling>
          <c:orientation val="minMax"/>
          <c:max val="1.3"/>
          <c:min val="0.7000000000000000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>
                <a:latin typeface="Avenir LT Std 55 Roman" pitchFamily="34" charset="0"/>
              </a:defRPr>
            </a:pPr>
            <a:endParaRPr lang="en-US"/>
          </a:p>
        </c:txPr>
        <c:crossAx val="202672000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venir LT Std 55 Roman" pitchFamily="34" charset="0"/>
              </a:defRPr>
            </a:pPr>
            <a:r>
              <a:rPr lang="en-US">
                <a:latin typeface="Avenir LT Std 55 Roman" pitchFamily="34" charset="0"/>
              </a:rPr>
              <a:t>Median Annual</a:t>
            </a:r>
            <a:r>
              <a:rPr lang="en-US" baseline="0">
                <a:latin typeface="Avenir LT Std 55 Roman" pitchFamily="34" charset="0"/>
              </a:rPr>
              <a:t> Earnings Among Men, 1969-2011</a:t>
            </a:r>
          </a:p>
          <a:p>
            <a:pPr>
              <a:defRPr>
                <a:latin typeface="Avenir LT Std 55 Roman" pitchFamily="34" charset="0"/>
              </a:defRPr>
            </a:pPr>
            <a:r>
              <a:rPr lang="en-US" sz="1600" baseline="0">
                <a:latin typeface="Avenir LT Std 55 Roman" pitchFamily="34" charset="0"/>
              </a:rPr>
              <a:t>(1969=1.0)</a:t>
            </a:r>
            <a:endParaRPr lang="en-US" sz="1600">
              <a:latin typeface="Avenir LT Std 55 Roman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044013729053101E-2"/>
          <c:y val="0.1263667346944608"/>
          <c:w val="0.88443217674713737"/>
          <c:h val="0.81705688709174984"/>
        </c:manualLayout>
      </c:layout>
      <c:scatterChart>
        <c:scatterStyle val="lineMarker"/>
        <c:varyColors val="0"/>
        <c:ser>
          <c:idx val="0"/>
          <c:order val="0"/>
          <c:tx>
            <c:v>pce</c:v>
          </c:tx>
          <c:spPr>
            <a:ln w="444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medians!$AM$2:$AM$44</c:f>
              <c:numCache>
                <c:formatCode>#,##0.00</c:formatCode>
                <c:ptCount val="43"/>
                <c:pt idx="0">
                  <c:v>1</c:v>
                </c:pt>
                <c:pt idx="1">
                  <c:v>1.0095281694134139</c:v>
                </c:pt>
                <c:pt idx="2">
                  <c:v>1.0156142946844207</c:v>
                </c:pt>
                <c:pt idx="3">
                  <c:v>1.0987588598958531</c:v>
                </c:pt>
                <c:pt idx="4">
                  <c:v>1.1038074340093407</c:v>
                </c:pt>
                <c:pt idx="5">
                  <c:v>1.0545807432178207</c:v>
                </c:pt>
                <c:pt idx="6">
                  <c:v>1.055183425002558</c:v>
                </c:pt>
                <c:pt idx="7">
                  <c:v>1.0796258947263899</c:v>
                </c:pt>
                <c:pt idx="8">
                  <c:v>1.1277053270289166</c:v>
                </c:pt>
                <c:pt idx="9">
                  <c:v>1.141502844427539</c:v>
                </c:pt>
                <c:pt idx="10">
                  <c:v>1.1428573776703517</c:v>
                </c:pt>
                <c:pt idx="11">
                  <c:v>1.1199510066406266</c:v>
                </c:pt>
                <c:pt idx="12">
                  <c:v>1.1097122193506201</c:v>
                </c:pt>
                <c:pt idx="13">
                  <c:v>1.0595848779071337</c:v>
                </c:pt>
                <c:pt idx="14">
                  <c:v>1.0730073126108901</c:v>
                </c:pt>
                <c:pt idx="15">
                  <c:v>1.0889625334753763</c:v>
                </c:pt>
                <c:pt idx="16">
                  <c:v>1.1040146895273963</c:v>
                </c:pt>
                <c:pt idx="17">
                  <c:v>1.1332115487554253</c:v>
                </c:pt>
                <c:pt idx="18">
                  <c:v>1.1298921478140731</c:v>
                </c:pt>
                <c:pt idx="19">
                  <c:v>1.1304184927776348</c:v>
                </c:pt>
                <c:pt idx="20">
                  <c:v>1.1062854847551848</c:v>
                </c:pt>
                <c:pt idx="21">
                  <c:v>1.0797667927724208</c:v>
                </c:pt>
                <c:pt idx="22">
                  <c:v>1.0491577577622515</c:v>
                </c:pt>
                <c:pt idx="23">
                  <c:v>1.0626169998510493</c:v>
                </c:pt>
                <c:pt idx="24">
                  <c:v>1.0444601985082338</c:v>
                </c:pt>
                <c:pt idx="25">
                  <c:v>1.0727075347148398</c:v>
                </c:pt>
                <c:pt idx="26">
                  <c:v>1.103885693080052</c:v>
                </c:pt>
                <c:pt idx="27">
                  <c:v>1.0721812453743511</c:v>
                </c:pt>
                <c:pt idx="28">
                  <c:v>1.1038734544266418</c:v>
                </c:pt>
                <c:pt idx="29">
                  <c:v>1.1631245715148717</c:v>
                </c:pt>
                <c:pt idx="30">
                  <c:v>1.1831968208886376</c:v>
                </c:pt>
                <c:pt idx="31">
                  <c:v>1.1872370309912472</c:v>
                </c:pt>
                <c:pt idx="32">
                  <c:v>1.2057033327821987</c:v>
                </c:pt>
                <c:pt idx="33">
                  <c:v>1.2046737533681964</c:v>
                </c:pt>
                <c:pt idx="34">
                  <c:v>1.228621777876759</c:v>
                </c:pt>
                <c:pt idx="35">
                  <c:v>1.2264919003509647</c:v>
                </c:pt>
                <c:pt idx="36">
                  <c:v>1.2236682571705002</c:v>
                </c:pt>
                <c:pt idx="37">
                  <c:v>1.184906789810102</c:v>
                </c:pt>
                <c:pt idx="38">
                  <c:v>1.2040514044180222</c:v>
                </c:pt>
                <c:pt idx="39">
                  <c:v>1.1736811733668311</c:v>
                </c:pt>
                <c:pt idx="40">
                  <c:v>1.1268393700216968</c:v>
                </c:pt>
                <c:pt idx="41">
                  <c:v>1.1069119943003296</c:v>
                </c:pt>
                <c:pt idx="42">
                  <c:v>1.135437161991169</c:v>
                </c:pt>
              </c:numCache>
            </c:numRef>
          </c:yVal>
          <c:smooth val="0"/>
        </c:ser>
        <c:ser>
          <c:idx val="8"/>
          <c:order val="1"/>
          <c:tx>
            <c:v>hamilton</c:v>
          </c:tx>
          <c:spPr>
            <a:ln w="28575"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medians!$Z$2:$Z$44</c:f>
              <c:numCache>
                <c:formatCode>#,##0.00</c:formatCode>
                <c:ptCount val="43"/>
                <c:pt idx="0">
                  <c:v>1</c:v>
                </c:pt>
                <c:pt idx="1">
                  <c:v>0.96570072336711044</c:v>
                </c:pt>
                <c:pt idx="2">
                  <c:v>0.97520480931525333</c:v>
                </c:pt>
                <c:pt idx="3">
                  <c:v>1.0350106241408901</c:v>
                </c:pt>
                <c:pt idx="4">
                  <c:v>1.0373701109960114</c:v>
                </c:pt>
                <c:pt idx="5">
                  <c:v>0.98097769943991109</c:v>
                </c:pt>
                <c:pt idx="6">
                  <c:v>0.94173175236998097</c:v>
                </c:pt>
                <c:pt idx="7">
                  <c:v>0.97137225568622421</c:v>
                </c:pt>
                <c:pt idx="8">
                  <c:v>0.98806946961610365</c:v>
                </c:pt>
                <c:pt idx="9">
                  <c:v>0.9890021661903533</c:v>
                </c:pt>
                <c:pt idx="10">
                  <c:v>0.95163717427542993</c:v>
                </c:pt>
                <c:pt idx="11">
                  <c:v>0.89435424737324598</c:v>
                </c:pt>
                <c:pt idx="12">
                  <c:v>0.86139391758975647</c:v>
                </c:pt>
                <c:pt idx="13">
                  <c:v>0.81140629552782739</c:v>
                </c:pt>
                <c:pt idx="14">
                  <c:v>0.83239596133169003</c:v>
                </c:pt>
                <c:pt idx="15">
                  <c:v>0.85114285532923983</c:v>
                </c:pt>
                <c:pt idx="16">
                  <c:v>0.85611962596307833</c:v>
                </c:pt>
                <c:pt idx="17">
                  <c:v>0.87327653337466826</c:v>
                </c:pt>
                <c:pt idx="18">
                  <c:v>0.87577423541916766</c:v>
                </c:pt>
                <c:pt idx="19">
                  <c:v>0.88513150612170433</c:v>
                </c:pt>
                <c:pt idx="20">
                  <c:v>0.87661130755869188</c:v>
                </c:pt>
                <c:pt idx="21">
                  <c:v>0.84577027734567045</c:v>
                </c:pt>
                <c:pt idx="22">
                  <c:v>0.81161658737892606</c:v>
                </c:pt>
                <c:pt idx="23">
                  <c:v>0.78789865611835641</c:v>
                </c:pt>
                <c:pt idx="24">
                  <c:v>0.76499773019944561</c:v>
                </c:pt>
                <c:pt idx="25">
                  <c:v>0.77697781328827453</c:v>
                </c:pt>
                <c:pt idx="26">
                  <c:v>0.78578754707762921</c:v>
                </c:pt>
                <c:pt idx="27">
                  <c:v>0.79260636785020511</c:v>
                </c:pt>
                <c:pt idx="28">
                  <c:v>0.83222293639091272</c:v>
                </c:pt>
                <c:pt idx="29">
                  <c:v>0.84771614244887417</c:v>
                </c:pt>
                <c:pt idx="30">
                  <c:v>0.85704454153407394</c:v>
                </c:pt>
                <c:pt idx="31">
                  <c:v>0.8559208008536171</c:v>
                </c:pt>
                <c:pt idx="32">
                  <c:v>0.83223911268715112</c:v>
                </c:pt>
                <c:pt idx="33">
                  <c:v>0.81928619942834202</c:v>
                </c:pt>
                <c:pt idx="34">
                  <c:v>0.80428442515483689</c:v>
                </c:pt>
                <c:pt idx="35">
                  <c:v>0.81146199113006579</c:v>
                </c:pt>
                <c:pt idx="36">
                  <c:v>0.82543442057837835</c:v>
                </c:pt>
                <c:pt idx="37">
                  <c:v>0.79963957573875</c:v>
                </c:pt>
                <c:pt idx="38">
                  <c:v>0.79970899047830446</c:v>
                </c:pt>
                <c:pt idx="39">
                  <c:v>0.74874649061396004</c:v>
                </c:pt>
                <c:pt idx="40">
                  <c:v>0.74068516647968374</c:v>
                </c:pt>
                <c:pt idx="41">
                  <c:v>0.72661977451881143</c:v>
                </c:pt>
                <c:pt idx="42">
                  <c:v>0.71667135233222268</c:v>
                </c:pt>
              </c:numCache>
            </c:numRef>
          </c:yVal>
          <c:smooth val="0"/>
        </c:ser>
        <c:ser>
          <c:idx val="6"/>
          <c:order val="2"/>
          <c:tx>
            <c:v>official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medians!$A$2:$A$44</c:f>
              <c:numCache>
                <c:formatCode>General</c:formatCode>
                <c:ptCount val="4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</c:numCache>
            </c:numRef>
          </c:xVal>
          <c:yVal>
            <c:numRef>
              <c:f>medians!$V$2:$V$44</c:f>
              <c:numCache>
                <c:formatCode>#,##0.00</c:formatCode>
                <c:ptCount val="43"/>
                <c:pt idx="0">
                  <c:v>1</c:v>
                </c:pt>
                <c:pt idx="1">
                  <c:v>0.98800042760168905</c:v>
                </c:pt>
                <c:pt idx="2">
                  <c:v>0.97776471217061312</c:v>
                </c:pt>
                <c:pt idx="3">
                  <c:v>1.0267785557752953</c:v>
                </c:pt>
                <c:pt idx="4">
                  <c:v>1.0498423218771715</c:v>
                </c:pt>
                <c:pt idx="5">
                  <c:v>1.0026725105564167</c:v>
                </c:pt>
                <c:pt idx="6">
                  <c:v>0.98268213159441975</c:v>
                </c:pt>
                <c:pt idx="7">
                  <c:v>0.98944358330215409</c:v>
                </c:pt>
                <c:pt idx="8">
                  <c:v>0.99719386391576248</c:v>
                </c:pt>
                <c:pt idx="9">
                  <c:v>1.0258699021861137</c:v>
                </c:pt>
                <c:pt idx="10">
                  <c:v>0.99909134641081832</c:v>
                </c:pt>
                <c:pt idx="11">
                  <c:v>0.97308781869688388</c:v>
                </c:pt>
                <c:pt idx="12">
                  <c:v>0.95507509754663533</c:v>
                </c:pt>
                <c:pt idx="13">
                  <c:v>0.91939708161847244</c:v>
                </c:pt>
                <c:pt idx="14">
                  <c:v>0.92185579133037576</c:v>
                </c:pt>
                <c:pt idx="15">
                  <c:v>0.93815810572451763</c:v>
                </c:pt>
                <c:pt idx="16">
                  <c:v>0.94713774119407768</c:v>
                </c:pt>
                <c:pt idx="17">
                  <c:v>0.98278903201667644</c:v>
                </c:pt>
                <c:pt idx="18">
                  <c:v>1.0031001122454433</c:v>
                </c:pt>
                <c:pt idx="19">
                  <c:v>1.0063605751242717</c:v>
                </c:pt>
                <c:pt idx="20">
                  <c:v>1.000481051900155</c:v>
                </c:pt>
                <c:pt idx="21">
                  <c:v>0.95951146507028706</c:v>
                </c:pt>
                <c:pt idx="22">
                  <c:v>0.94069699075311353</c:v>
                </c:pt>
                <c:pt idx="23">
                  <c:v>0.91937035651290822</c:v>
                </c:pt>
                <c:pt idx="24">
                  <c:v>0.91931690630177987</c:v>
                </c:pt>
                <c:pt idx="25">
                  <c:v>0.94874124752792777</c:v>
                </c:pt>
                <c:pt idx="26">
                  <c:v>0.97976909508792565</c:v>
                </c:pt>
                <c:pt idx="27">
                  <c:v>0.98361751028916566</c:v>
                </c:pt>
                <c:pt idx="28">
                  <c:v>1.0023250841840825</c:v>
                </c:pt>
                <c:pt idx="29">
                  <c:v>1.0589555828745523</c:v>
                </c:pt>
                <c:pt idx="30">
                  <c:v>1.0850660110107435</c:v>
                </c:pt>
                <c:pt idx="31">
                  <c:v>1.0803356673258859</c:v>
                </c:pt>
                <c:pt idx="32">
                  <c:v>1.0648351060986692</c:v>
                </c:pt>
                <c:pt idx="33">
                  <c:v>1.0573788016462664</c:v>
                </c:pt>
                <c:pt idx="34">
                  <c:v>1.047383612165268</c:v>
                </c:pt>
                <c:pt idx="35">
                  <c:v>1.0336469079052861</c:v>
                </c:pt>
                <c:pt idx="36">
                  <c:v>1.0575926024907798</c:v>
                </c:pt>
                <c:pt idx="37">
                  <c:v>1.069618899994655</c:v>
                </c:pt>
                <c:pt idx="38">
                  <c:v>1.0620289700144316</c:v>
                </c:pt>
                <c:pt idx="39">
                  <c:v>1.0208723074456143</c:v>
                </c:pt>
                <c:pt idx="40">
                  <c:v>1.0181196215725052</c:v>
                </c:pt>
                <c:pt idx="41">
                  <c:v>1.0140574055267517</c:v>
                </c:pt>
                <c:pt idx="42">
                  <c:v>0.99794216687155912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75200"/>
        <c:axId val="203489280"/>
      </c:scatterChart>
      <c:valAx>
        <c:axId val="203475200"/>
        <c:scaling>
          <c:orientation val="minMax"/>
          <c:max val="2011"/>
          <c:min val="1965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Avenir LT Std 55 Roman" pitchFamily="34" charset="0"/>
              </a:defRPr>
            </a:pPr>
            <a:endParaRPr lang="en-US"/>
          </a:p>
        </c:txPr>
        <c:crossAx val="203489280"/>
        <c:crosses val="autoZero"/>
        <c:crossBetween val="midCat"/>
        <c:majorUnit val="5"/>
      </c:valAx>
      <c:valAx>
        <c:axId val="203489280"/>
        <c:scaling>
          <c:orientation val="minMax"/>
          <c:max val="1.3"/>
          <c:min val="0.7000000000000000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>
                <a:latin typeface="Avenir LT Std 55 Roman" pitchFamily="34" charset="0"/>
              </a:defRPr>
            </a:pPr>
            <a:endParaRPr lang="en-US"/>
          </a:p>
        </c:txPr>
        <c:crossAx val="203475200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0.58654</cdr:x>
      <cdr:y>0.13799</cdr:y>
    </cdr:from>
    <cdr:to>
      <cdr:x>0.8489</cdr:x>
      <cdr:y>0.25709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083969" y="869147"/>
          <a:ext cx="2274093" cy="7501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baseline="0">
              <a:latin typeface="Avenir LT Std 55 Roman" pitchFamily="34" charset="0"/>
            </a:rPr>
            <a:t>Using PCE and Excluding Self-Employed,</a:t>
          </a:r>
        </a:p>
        <a:p xmlns:a="http://schemas.openxmlformats.org/drawingml/2006/main">
          <a:r>
            <a:rPr lang="en-US" sz="1400" b="0" baseline="0">
              <a:latin typeface="Avenir LT Std 55 Roman" pitchFamily="34" charset="0"/>
            </a:rPr>
            <a:t>Total Compensation</a:t>
          </a:r>
          <a:endParaRPr lang="en-US" sz="1400" b="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0.17857</cdr:x>
      <cdr:y>0.63327</cdr:y>
    </cdr:from>
    <cdr:to>
      <cdr:x>0.43269</cdr:x>
      <cdr:y>0.80529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547813" y="3988593"/>
          <a:ext cx="2202656" cy="1083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baseline="0">
              <a:latin typeface="Avenir LT Std 55 Roman" pitchFamily="34" charset="0"/>
            </a:rPr>
            <a:t>Non-Hispanics, Using CPI-U-RS &amp; Including Only Discouraged &amp; Disabled Non-Workers</a:t>
          </a:r>
          <a:endParaRPr lang="en-US" sz="1400" b="1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0.43132</cdr:x>
      <cdr:y>0.68859</cdr:y>
    </cdr:from>
    <cdr:to>
      <cdr:x>0.59066</cdr:x>
      <cdr:y>0.73535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738566" y="4337046"/>
          <a:ext cx="1381121" cy="29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baseline="0">
              <a:latin typeface="Avenir LT Std 55 Roman" pitchFamily="34" charset="0"/>
            </a:rPr>
            <a:t>Using PCE</a:t>
          </a:r>
          <a:endParaRPr lang="en-US" sz="1400" b="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0.58827</cdr:x>
      <cdr:y>0.67726</cdr:y>
    </cdr:from>
    <cdr:to>
      <cdr:x>0.74725</cdr:x>
      <cdr:y>0.77883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99016" y="4265642"/>
          <a:ext cx="1377999" cy="639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baseline="0">
              <a:latin typeface="Avenir LT Std 55 Roman" pitchFamily="34" charset="0"/>
            </a:rPr>
            <a:t>Using PCE and Excluding Self-Employed</a:t>
          </a:r>
          <a:endParaRPr lang="en-US" sz="1400" b="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0.58104</cdr:x>
      <cdr:y>0.59357</cdr:y>
    </cdr:from>
    <cdr:to>
      <cdr:x>0.64423</cdr:x>
      <cdr:y>0.6862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 flipV="1">
          <a:off x="5036344" y="3738563"/>
          <a:ext cx="547688" cy="5834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0.42308</cdr:x>
      <cdr:y>0.58223</cdr:y>
    </cdr:from>
    <cdr:to>
      <cdr:x>0.47665</cdr:x>
      <cdr:y>0.69187</cdr:y>
    </cdr:to>
    <cdr:cxnSp macro="">
      <cdr:nvCxnSpPr>
        <cdr:cNvPr id="9" name="Straight Arrow Connector 8"/>
        <cdr:cNvCxnSpPr/>
      </cdr:nvCxnSpPr>
      <cdr:spPr>
        <a:xfrm xmlns:a="http://schemas.openxmlformats.org/drawingml/2006/main" flipH="1" flipV="1">
          <a:off x="3667125" y="3667125"/>
          <a:ext cx="464345" cy="69056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0.67858</cdr:x>
      <cdr:y>0.53686</cdr:y>
    </cdr:from>
    <cdr:to>
      <cdr:x>0.9794</cdr:x>
      <cdr:y>0.66352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881720" y="3381363"/>
          <a:ext cx="2607436" cy="797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baseline="0">
              <a:latin typeface="Avenir LT Std 55 Roman" pitchFamily="34" charset="0"/>
            </a:rPr>
            <a:t>Published Census Bureau Figures, Earnings, All Men Who Worked, Using CPI-U-RS</a:t>
          </a:r>
          <a:endParaRPr lang="en-US" sz="1400" b="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0.38324</cdr:x>
      <cdr:y>0.80529</cdr:y>
    </cdr:from>
    <cdr:to>
      <cdr:x>0.60027</cdr:x>
      <cdr:y>0.9206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321844" y="5072062"/>
          <a:ext cx="1881189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baseline="0">
              <a:latin typeface="Avenir LT Std 55 Roman" pitchFamily="34" charset="0"/>
            </a:rPr>
            <a:t>Earnings, All Men 25-64, Using CPI-U</a:t>
          </a:r>
          <a:endParaRPr lang="en-US" sz="1400" b="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0.44231</cdr:x>
      <cdr:y>0.14039</cdr:y>
    </cdr:from>
    <cdr:to>
      <cdr:x>0.80769</cdr:x>
      <cdr:y>0.30246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33812" y="884233"/>
          <a:ext cx="3167063" cy="1020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baseline="0">
              <a:latin typeface="Avenir LT Std 55 Roman" pitchFamily="34" charset="0"/>
            </a:rPr>
            <a:t>Total Compensation, Non-Hispanic Men 25-64 Who Worked or Were Discouraged/Disabled, Using PCE</a:t>
          </a:r>
          <a:endParaRPr lang="en-US" sz="1400" b="1">
            <a:latin typeface="Avenir LT Std 55 Roman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0.15247</cdr:x>
      <cdr:y>0.59546</cdr:y>
    </cdr:from>
    <cdr:to>
      <cdr:x>0.34341</cdr:x>
      <cdr:y>0.77505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21595" y="3750471"/>
          <a:ext cx="1654968" cy="1131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latin typeface="Avenir LT Std 55 Roman" pitchFamily="34" charset="0"/>
            </a:rPr>
            <a:t>Published</a:t>
          </a:r>
          <a:r>
            <a:rPr lang="en-US" sz="1400" b="1" baseline="0">
              <a:latin typeface="Avenir LT Std 55 Roman" pitchFamily="34" charset="0"/>
            </a:rPr>
            <a:t> Census Bureau Estimates</a:t>
          </a:r>
        </a:p>
        <a:p xmlns:a="http://schemas.openxmlformats.org/drawingml/2006/main">
          <a:r>
            <a:rPr lang="en-US" sz="1400" b="1" baseline="0">
              <a:latin typeface="Avenir LT Std 55 Roman" pitchFamily="34" charset="0"/>
            </a:rPr>
            <a:t>(Age 14+ or 15+)</a:t>
          </a:r>
          <a:endParaRPr lang="en-US" sz="1400" b="1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0.55119</cdr:x>
      <cdr:y>0.31808</cdr:y>
    </cdr:from>
    <cdr:to>
      <cdr:x>0.7119</cdr:x>
      <cdr:y>0.45986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777581" y="2003426"/>
          <a:ext cx="1393032" cy="892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Avenir LT Std 55 Roman" pitchFamily="34" charset="0"/>
            </a:rPr>
            <a:t>My Results,</a:t>
          </a:r>
          <a:r>
            <a:rPr lang="en-US" sz="1400" baseline="0">
              <a:latin typeface="Avenir LT Std 55 Roman" pitchFamily="34" charset="0"/>
            </a:rPr>
            <a:t> Age 25-64</a:t>
          </a:r>
          <a:endParaRPr lang="en-US" sz="140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0.3685</cdr:x>
      <cdr:y>0.32187</cdr:y>
    </cdr:from>
    <cdr:to>
      <cdr:x>0.54808</cdr:x>
      <cdr:y>0.42344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194051" y="2027238"/>
          <a:ext cx="1556544" cy="639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Avenir LT Std 55 Roman" pitchFamily="34" charset="0"/>
            </a:rPr>
            <a:t>My Results,</a:t>
          </a:r>
          <a:r>
            <a:rPr lang="en-US" sz="1400" baseline="0">
              <a:latin typeface="Avenir LT Std 55 Roman" pitchFamily="34" charset="0"/>
            </a:rPr>
            <a:t> </a:t>
          </a:r>
        </a:p>
        <a:p xmlns:a="http://schemas.openxmlformats.org/drawingml/2006/main">
          <a:r>
            <a:rPr lang="en-US" sz="1400" baseline="0">
              <a:latin typeface="Avenir LT Std 55 Roman" pitchFamily="34" charset="0"/>
            </a:rPr>
            <a:t>Age 14+ or 15+</a:t>
          </a:r>
          <a:endParaRPr lang="en-US" sz="140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0.35852</cdr:x>
      <cdr:y>0.40454</cdr:y>
    </cdr:from>
    <cdr:to>
      <cdr:x>0.40934</cdr:x>
      <cdr:y>0.50851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H="1">
          <a:off x="3107532" y="2547938"/>
          <a:ext cx="440531" cy="65484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0.53022</cdr:x>
      <cdr:y>0.39559</cdr:y>
    </cdr:from>
    <cdr:to>
      <cdr:x>0.59789</cdr:x>
      <cdr:y>0.47826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H="1">
          <a:off x="4595813" y="2491581"/>
          <a:ext cx="586581" cy="5207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0.29121</cdr:x>
      <cdr:y>0.55009</cdr:y>
    </cdr:from>
    <cdr:to>
      <cdr:x>0.34066</cdr:x>
      <cdr:y>0.60113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V="1">
          <a:off x="2524125" y="3464719"/>
          <a:ext cx="428625" cy="32146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0.52885</cdr:x>
      <cdr:y>0.41827</cdr:y>
    </cdr:from>
    <cdr:to>
      <cdr:x>0.70192</cdr:x>
      <cdr:y>0.51985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83907" y="2634456"/>
          <a:ext cx="1500186" cy="639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baseline="0">
              <a:latin typeface="Avenir LT Std 55 Roman" pitchFamily="34" charset="0"/>
            </a:rPr>
            <a:t>Age 25-64, Using CPI-U-RS</a:t>
          </a:r>
          <a:endParaRPr lang="en-US" sz="1400" b="1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0.54982</cdr:x>
      <cdr:y>0.62243</cdr:y>
    </cdr:from>
    <cdr:to>
      <cdr:x>0.71703</cdr:x>
      <cdr:y>0.69187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65675" y="3920331"/>
          <a:ext cx="1449388" cy="437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latin typeface="Avenir LT Std 55 Roman" pitchFamily="34" charset="0"/>
            </a:rPr>
            <a:t>Using CPI-U</a:t>
          </a:r>
          <a:endParaRPr lang="en-US" sz="140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0.63498</cdr:x>
      <cdr:y>0.82281</cdr:y>
    </cdr:from>
    <cdr:to>
      <cdr:x>0.78571</cdr:x>
      <cdr:y>0.93384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503862" y="5182393"/>
          <a:ext cx="1306513" cy="699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latin typeface="Avenir LT Std 55 Roman" pitchFamily="34" charset="0"/>
            </a:rPr>
            <a:t>Using CPI-U &amp; Including Non-Workers</a:t>
          </a:r>
          <a:endParaRPr lang="en-US" sz="1400">
            <a:latin typeface="Avenir LT Std 55 Roman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0.65934</cdr:x>
      <cdr:y>0.35917</cdr:y>
    </cdr:from>
    <cdr:to>
      <cdr:x>0.94643</cdr:x>
      <cdr:y>0.53875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714999" y="2262188"/>
          <a:ext cx="2488406" cy="1131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latin typeface="Avenir LT Std 55 Roman" pitchFamily="34" charset="0"/>
            </a:rPr>
            <a:t>Using CPI-U-RS &amp; Including Only Discouraged &amp; Disabled Non-Workers</a:t>
          </a:r>
          <a:endParaRPr lang="en-US" sz="140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0.38361</cdr:x>
      <cdr:y>0.4145</cdr:y>
    </cdr:from>
    <cdr:to>
      <cdr:x>0.63462</cdr:x>
      <cdr:y>0.56144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325021" y="2610662"/>
          <a:ext cx="2175668" cy="925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latin typeface="Avenir LT Std 55 Roman" pitchFamily="34" charset="0"/>
            </a:rPr>
            <a:t>Using CPI-U-RS &amp; Including Non-Workers</a:t>
          </a:r>
          <a:endParaRPr lang="en-US" sz="140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0.2033</cdr:x>
      <cdr:y>0.59786</cdr:y>
    </cdr:from>
    <cdr:to>
      <cdr:x>0.3544</cdr:x>
      <cdr:y>0.70889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762125" y="3765560"/>
          <a:ext cx="1309689" cy="699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baseline="0">
              <a:latin typeface="Avenir LT Std 55 Roman" pitchFamily="34" charset="0"/>
            </a:rPr>
            <a:t>Using CPI-U &amp; Including Non-Workers</a:t>
          </a:r>
          <a:endParaRPr lang="en-US" sz="1400" b="1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0.37912</cdr:x>
      <cdr:y>0.4896</cdr:y>
    </cdr:from>
    <cdr:to>
      <cdr:x>0.44231</cdr:x>
      <cdr:y>0.60491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3286126" y="3083719"/>
          <a:ext cx="547687" cy="7262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0.30632</cdr:x>
      <cdr:y>0.31947</cdr:y>
    </cdr:from>
    <cdr:to>
      <cdr:x>0.59341</cdr:x>
      <cdr:y>0.44234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655077" y="2012143"/>
          <a:ext cx="2488424" cy="773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baseline="0">
              <a:latin typeface="Avenir LT Std 55 Roman" pitchFamily="34" charset="0"/>
            </a:rPr>
            <a:t>Using CPI-U-RS &amp; Including Only Discouraged &amp; Disabled Non-Workers</a:t>
          </a:r>
          <a:endParaRPr lang="en-US" sz="1400" b="1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0.66795</cdr:x>
      <cdr:y>0.40504</cdr:y>
    </cdr:from>
    <cdr:to>
      <cdr:x>0.88462</cdr:x>
      <cdr:y>0.47826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789603" y="2551114"/>
          <a:ext cx="1878021" cy="461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latin typeface="Avenir LT Std 55 Roman" pitchFamily="34" charset="0"/>
            </a:rPr>
            <a:t>Non-Hispanics</a:t>
          </a:r>
          <a:endParaRPr lang="en-US" sz="1400">
            <a:latin typeface="Avenir LT Std 55 Roman" pitchFamily="34" charset="0"/>
          </a:endParaRPr>
        </a:p>
      </cdr:txBody>
    </cdr:sp>
  </cdr:relSizeAnchor>
  <cdr:relSizeAnchor xmlns:cdr="http://schemas.openxmlformats.org/drawingml/2006/chartDrawing">
    <cdr:from>
      <cdr:x>0.79945</cdr:x>
      <cdr:y>0.8247</cdr:y>
    </cdr:from>
    <cdr:to>
      <cdr:x>0.93269</cdr:x>
      <cdr:y>0.88091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929468" y="5194315"/>
          <a:ext cx="1154877" cy="353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 baseline="0">
              <a:latin typeface="Avenir LT Std 55 Roman" pitchFamily="34" charset="0"/>
            </a:rPr>
            <a:t>Hispanics</a:t>
          </a:r>
          <a:endParaRPr lang="en-US" sz="1400" b="0">
            <a:latin typeface="Avenir LT Std 55 Roman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tabSelected="1" workbookViewId="0"/>
  </sheetViews>
  <sheetFormatPr defaultColWidth="17.140625" defaultRowHeight="12.75" customHeight="1" x14ac:dyDescent="0.2"/>
  <cols>
    <col min="1" max="1" width="11.140625" customWidth="1"/>
    <col min="2" max="40" width="10.7109375" customWidth="1"/>
  </cols>
  <sheetData>
    <row r="1" spans="1:39" ht="12.75" customHeight="1" x14ac:dyDescent="0.2">
      <c r="B1" t="s">
        <v>0</v>
      </c>
      <c r="C1" s="7" t="s">
        <v>29</v>
      </c>
      <c r="D1" t="s">
        <v>1</v>
      </c>
      <c r="E1" t="s">
        <v>2</v>
      </c>
      <c r="F1" s="2" t="s">
        <v>17</v>
      </c>
      <c r="G1" s="2" t="s">
        <v>18</v>
      </c>
      <c r="H1" s="8" t="s">
        <v>30</v>
      </c>
      <c r="I1" s="2" t="s">
        <v>19</v>
      </c>
      <c r="J1" s="8" t="s">
        <v>31</v>
      </c>
      <c r="K1" s="2" t="s">
        <v>20</v>
      </c>
      <c r="L1" s="2" t="s">
        <v>21</v>
      </c>
      <c r="M1" s="2" t="s">
        <v>54</v>
      </c>
      <c r="N1" s="2" t="s">
        <v>27</v>
      </c>
      <c r="O1" s="2" t="s">
        <v>28</v>
      </c>
      <c r="P1" s="2" t="s">
        <v>23</v>
      </c>
      <c r="Q1" s="2" t="s">
        <v>55</v>
      </c>
      <c r="R1" s="2" t="s">
        <v>56</v>
      </c>
      <c r="S1" s="2" t="s">
        <v>53</v>
      </c>
      <c r="T1" s="2"/>
      <c r="U1" s="2"/>
    </row>
    <row r="2" spans="1:39" ht="12.75" customHeight="1" x14ac:dyDescent="0.2">
      <c r="A2">
        <v>1969</v>
      </c>
      <c r="B2" s="1">
        <v>37418</v>
      </c>
      <c r="C2" s="1">
        <v>36338.42</v>
      </c>
      <c r="D2" s="1">
        <v>43389.16</v>
      </c>
      <c r="E2" s="1">
        <v>49033.02</v>
      </c>
      <c r="F2" s="1">
        <v>48836.89</v>
      </c>
      <c r="G2" s="1">
        <v>43215.61</v>
      </c>
      <c r="H2" s="1">
        <v>49033.02</v>
      </c>
      <c r="I2" s="1">
        <v>49033.02</v>
      </c>
      <c r="J2" s="1">
        <v>43389.16</v>
      </c>
      <c r="K2" s="1"/>
      <c r="L2" s="1"/>
      <c r="M2" s="1">
        <f>M3*$J$2/$J$3</f>
        <v>44558.156182454491</v>
      </c>
      <c r="N2" s="1">
        <f t="shared" ref="N2:P2" si="0">N3*$J$2/$J$3</f>
        <v>47179.227175970038</v>
      </c>
      <c r="O2" s="1">
        <f t="shared" si="0"/>
        <v>27259.103851591008</v>
      </c>
      <c r="P2" s="1">
        <f t="shared" si="0"/>
        <v>32810.530005018241</v>
      </c>
      <c r="Q2" s="1">
        <f>Q3*40258/39790</f>
        <v>41343.094240764018</v>
      </c>
      <c r="R2" s="1">
        <f>R3*40258.27/40477.89</f>
        <v>41334.061261061281</v>
      </c>
      <c r="S2" s="1">
        <f>R2*compensation!B32</f>
        <v>46063.194644779083</v>
      </c>
      <c r="T2" s="1"/>
      <c r="U2" s="1"/>
      <c r="V2" s="6">
        <f t="shared" ref="V2:AB2" si="1">B2/B$2</f>
        <v>1</v>
      </c>
      <c r="W2" s="6">
        <f t="shared" si="1"/>
        <v>1</v>
      </c>
      <c r="X2" s="6">
        <f t="shared" si="1"/>
        <v>1</v>
      </c>
      <c r="Y2" s="6">
        <f t="shared" si="1"/>
        <v>1</v>
      </c>
      <c r="Z2" s="6">
        <f t="shared" si="1"/>
        <v>1</v>
      </c>
      <c r="AA2" s="6">
        <f t="shared" si="1"/>
        <v>1</v>
      </c>
      <c r="AB2" s="6">
        <f t="shared" si="1"/>
        <v>1</v>
      </c>
      <c r="AC2" s="6">
        <f>I2/I$2</f>
        <v>1</v>
      </c>
      <c r="AD2" s="6">
        <f>J2/J$2</f>
        <v>1</v>
      </c>
      <c r="AE2" s="6"/>
      <c r="AF2" s="6"/>
      <c r="AG2" s="6">
        <f>M2/M$2</f>
        <v>1</v>
      </c>
      <c r="AH2" s="6">
        <f>N2/N$2</f>
        <v>1</v>
      </c>
      <c r="AI2" s="6">
        <f>O2/O$2</f>
        <v>1</v>
      </c>
      <c r="AJ2" s="6">
        <f>P2/P$2</f>
        <v>1</v>
      </c>
      <c r="AK2" s="6">
        <f>Q2/Q$2</f>
        <v>1</v>
      </c>
      <c r="AL2" s="6">
        <f>R2/R$2</f>
        <v>1</v>
      </c>
      <c r="AM2" s="6">
        <f>S2/S$2</f>
        <v>1</v>
      </c>
    </row>
    <row r="3" spans="1:39" ht="12.75" customHeight="1" x14ac:dyDescent="0.2">
      <c r="A3">
        <v>1970</v>
      </c>
      <c r="B3" s="1">
        <v>36969</v>
      </c>
      <c r="C3" s="1">
        <v>36183.1</v>
      </c>
      <c r="D3" s="1">
        <v>43936.62</v>
      </c>
      <c r="E3" s="1">
        <v>49277.88</v>
      </c>
      <c r="F3" s="1">
        <v>47161.82</v>
      </c>
      <c r="G3" s="1">
        <v>42049.93</v>
      </c>
      <c r="H3" s="1">
        <v>47985.05</v>
      </c>
      <c r="I3" s="1">
        <v>49277.88</v>
      </c>
      <c r="J3" s="1">
        <v>42783.93</v>
      </c>
      <c r="K3" s="1"/>
      <c r="L3" s="1"/>
      <c r="M3" s="1">
        <v>43936.62</v>
      </c>
      <c r="N3" s="1">
        <v>46521.13</v>
      </c>
      <c r="O3" s="1">
        <v>26878.87</v>
      </c>
      <c r="P3" s="1">
        <v>32352.86</v>
      </c>
      <c r="Q3" s="1">
        <v>40862.480000000003</v>
      </c>
      <c r="R3" s="1">
        <v>41559.550000000003</v>
      </c>
      <c r="S3" s="1">
        <f>R3*compensation!B33</f>
        <v>46502.092567077598</v>
      </c>
      <c r="V3" s="6">
        <f t="shared" ref="V3:V44" si="2">B3/B$2</f>
        <v>0.98800042760168905</v>
      </c>
      <c r="W3" s="6">
        <f t="shared" ref="W3:W44" si="3">C3/C$2</f>
        <v>0.99572573601163727</v>
      </c>
      <c r="X3" s="6">
        <f t="shared" ref="X3:X44" si="4">D3/D$2</f>
        <v>1.0126174371663337</v>
      </c>
      <c r="Y3" s="6">
        <f t="shared" ref="Y3:Y44" si="5">E3/E$2</f>
        <v>1.0049937776624813</v>
      </c>
      <c r="Z3" s="6">
        <f t="shared" ref="Z3:Z44" si="6">F3/F$2</f>
        <v>0.96570072336711044</v>
      </c>
      <c r="AA3" s="6">
        <f t="shared" ref="AA3:AA44" si="7">G3/G$2</f>
        <v>0.97302641337239015</v>
      </c>
      <c r="AB3" s="6">
        <f>H3/H$2</f>
        <v>0.9786272597527137</v>
      </c>
      <c r="AC3" s="6">
        <f>I3/I$2</f>
        <v>1.0049937776624813</v>
      </c>
      <c r="AD3" s="6">
        <f>J3/J$2</f>
        <v>0.98605112429002995</v>
      </c>
      <c r="AE3" s="6"/>
      <c r="AF3" s="6"/>
      <c r="AG3" s="6">
        <f>M3/M$2</f>
        <v>0.98605112429003006</v>
      </c>
      <c r="AH3" s="6">
        <f>N3/N$2</f>
        <v>0.98605112429003006</v>
      </c>
      <c r="AI3" s="6">
        <f>O3/O$2</f>
        <v>0.98605112429002995</v>
      </c>
      <c r="AJ3" s="6">
        <f>P3/P$2</f>
        <v>0.98605112429003006</v>
      </c>
      <c r="AK3" s="6">
        <f>Q3/Q$2</f>
        <v>0.98837498137016233</v>
      </c>
      <c r="AL3" s="6">
        <f>R3/R$2</f>
        <v>1.0054552766425384</v>
      </c>
      <c r="AM3" s="6">
        <f>S3/S$2</f>
        <v>1.0095281694134139</v>
      </c>
    </row>
    <row r="4" spans="1:39" ht="12.75" customHeight="1" x14ac:dyDescent="0.2">
      <c r="A4">
        <v>1971</v>
      </c>
      <c r="B4" s="1">
        <v>36586</v>
      </c>
      <c r="C4" s="1">
        <v>35307.93</v>
      </c>
      <c r="D4" s="1">
        <v>44568.22</v>
      </c>
      <c r="E4" s="1">
        <v>49986.45</v>
      </c>
      <c r="F4" s="1">
        <v>47625.97</v>
      </c>
      <c r="G4" s="1">
        <v>42463.61</v>
      </c>
      <c r="H4" s="1">
        <v>48659.03</v>
      </c>
      <c r="I4" s="1">
        <v>49986.45</v>
      </c>
      <c r="J4" s="1">
        <v>43384.68</v>
      </c>
      <c r="K4" s="1"/>
      <c r="L4" s="1"/>
      <c r="M4" s="1">
        <v>44568.22</v>
      </c>
      <c r="N4" s="1">
        <v>46425.23</v>
      </c>
      <c r="O4" s="1">
        <v>27236.13</v>
      </c>
      <c r="P4" s="1">
        <v>32188.16</v>
      </c>
      <c r="Q4" s="1">
        <v>41502.269999999997</v>
      </c>
      <c r="R4" s="1">
        <v>41502.269999999997</v>
      </c>
      <c r="S4" s="1">
        <f>R4*compensation!B34</f>
        <v>46782.438940068489</v>
      </c>
      <c r="V4" s="6">
        <f t="shared" si="2"/>
        <v>0.97776471217061312</v>
      </c>
      <c r="W4" s="6">
        <f t="shared" si="3"/>
        <v>0.97164186004785025</v>
      </c>
      <c r="X4" s="6">
        <f t="shared" si="4"/>
        <v>1.0271740683617752</v>
      </c>
      <c r="Y4" s="6">
        <f t="shared" si="5"/>
        <v>1.0194446517877136</v>
      </c>
      <c r="Z4" s="6">
        <f t="shared" si="6"/>
        <v>0.97520480931525333</v>
      </c>
      <c r="AA4" s="6">
        <f t="shared" si="7"/>
        <v>0.98259888035827792</v>
      </c>
      <c r="AB4" s="6">
        <f>H4/H$2</f>
        <v>0.99237269089279023</v>
      </c>
      <c r="AC4" s="6">
        <f>I4/I$2</f>
        <v>1.0194446517877136</v>
      </c>
      <c r="AD4" s="6">
        <f>J4/J$2</f>
        <v>0.99989674840444009</v>
      </c>
      <c r="AE4" s="6"/>
      <c r="AF4" s="6"/>
      <c r="AG4" s="6">
        <f>M4/M$2</f>
        <v>1.0002258580338086</v>
      </c>
      <c r="AH4" s="6">
        <f>N4/N$2</f>
        <v>0.98401845004459776</v>
      </c>
      <c r="AI4" s="6">
        <f>O4/O$2</f>
        <v>0.99915720444384071</v>
      </c>
      <c r="AJ4" s="6">
        <f>P4/P$2</f>
        <v>0.98103139434434461</v>
      </c>
      <c r="AK4" s="6">
        <f>Q4/Q$2</f>
        <v>1.003850117224149</v>
      </c>
      <c r="AL4" s="6">
        <f>R4/R$2</f>
        <v>1.0040694945961475</v>
      </c>
      <c r="AM4" s="6">
        <f>S4/S$2</f>
        <v>1.0156142946844207</v>
      </c>
    </row>
    <row r="5" spans="1:39" ht="12.75" customHeight="1" x14ac:dyDescent="0.2">
      <c r="A5">
        <v>1972</v>
      </c>
      <c r="B5" s="1">
        <v>38420</v>
      </c>
      <c r="C5" s="1">
        <v>37501.31</v>
      </c>
      <c r="D5" s="1">
        <v>47597.82</v>
      </c>
      <c r="E5" s="1">
        <v>53275.03</v>
      </c>
      <c r="F5" s="1">
        <v>50546.7</v>
      </c>
      <c r="G5" s="1">
        <v>45160.23</v>
      </c>
      <c r="H5" s="1">
        <v>51122.5</v>
      </c>
      <c r="I5" s="1">
        <v>52736.89</v>
      </c>
      <c r="J5" s="1">
        <v>45674.68</v>
      </c>
      <c r="K5" s="1"/>
      <c r="L5" s="1"/>
      <c r="M5" s="1">
        <v>48073.8</v>
      </c>
      <c r="N5" s="1">
        <v>48078.61</v>
      </c>
      <c r="O5" s="1">
        <v>28847.16</v>
      </c>
      <c r="P5" s="1">
        <v>33655.019999999997</v>
      </c>
      <c r="Q5" s="1">
        <v>44584.1</v>
      </c>
      <c r="R5" s="1">
        <v>44588.56</v>
      </c>
      <c r="S5" s="1">
        <f>R5*compensation!B35</f>
        <v>50612.343231058236</v>
      </c>
      <c r="V5" s="6">
        <f t="shared" si="2"/>
        <v>1.0267785557752953</v>
      </c>
      <c r="W5" s="6">
        <f t="shared" si="3"/>
        <v>1.032001666555673</v>
      </c>
      <c r="X5" s="6">
        <f t="shared" si="4"/>
        <v>1.0969979598590984</v>
      </c>
      <c r="Y5" s="6">
        <f t="shared" si="5"/>
        <v>1.0865133332599135</v>
      </c>
      <c r="Z5" s="6">
        <f t="shared" si="6"/>
        <v>1.0350106241408901</v>
      </c>
      <c r="AA5" s="6">
        <f t="shared" si="7"/>
        <v>1.0449980921245818</v>
      </c>
      <c r="AB5" s="6">
        <f>H5/H$2</f>
        <v>1.0426137325418667</v>
      </c>
      <c r="AC5" s="6">
        <f>I5/I$2</f>
        <v>1.0755382801222524</v>
      </c>
      <c r="AD5" s="6">
        <f>J5/J$2</f>
        <v>1.0526749077419337</v>
      </c>
      <c r="AE5" s="6"/>
      <c r="AF5" s="6"/>
      <c r="AG5" s="6">
        <f>M5/M$2</f>
        <v>1.0789001188278489</v>
      </c>
      <c r="AH5" s="6">
        <f>N5/N$2</f>
        <v>1.0190631105650676</v>
      </c>
      <c r="AI5" s="6">
        <f>O5/O$2</f>
        <v>1.0582578267082798</v>
      </c>
      <c r="AJ5" s="6">
        <f>P5/P$2</f>
        <v>1.0257383832218678</v>
      </c>
      <c r="AK5" s="6">
        <f>Q5/Q$2</f>
        <v>1.0783929170942501</v>
      </c>
      <c r="AL5" s="6">
        <f>R5/R$2</f>
        <v>1.0787364860758217</v>
      </c>
      <c r="AM5" s="6">
        <f>S5/S$2</f>
        <v>1.0987588598958531</v>
      </c>
    </row>
    <row r="6" spans="1:39" ht="12.75" customHeight="1" x14ac:dyDescent="0.2">
      <c r="A6">
        <v>1973</v>
      </c>
      <c r="B6" s="1">
        <v>39283</v>
      </c>
      <c r="C6" s="1">
        <v>38233.360000000001</v>
      </c>
      <c r="D6" s="1">
        <v>47508.9</v>
      </c>
      <c r="E6" s="1">
        <v>53195.03</v>
      </c>
      <c r="F6" s="1">
        <v>50661.93</v>
      </c>
      <c r="G6" s="1">
        <v>45246.57</v>
      </c>
      <c r="H6" s="1">
        <v>51168.55</v>
      </c>
      <c r="I6" s="1">
        <v>52688.41</v>
      </c>
      <c r="J6" s="1">
        <v>45699.040000000001</v>
      </c>
      <c r="K6" s="1"/>
      <c r="L6" s="1"/>
      <c r="M6" s="1">
        <v>47508.9</v>
      </c>
      <c r="N6" s="1">
        <v>49771.23</v>
      </c>
      <c r="O6" s="1">
        <v>29410.27</v>
      </c>
      <c r="P6" s="1">
        <v>33030</v>
      </c>
      <c r="Q6" s="1">
        <v>44421.13</v>
      </c>
      <c r="R6" s="1">
        <v>44421.13</v>
      </c>
      <c r="S6" s="1">
        <f>R6*compensation!B36</f>
        <v>50844.896683126404</v>
      </c>
      <c r="V6" s="6">
        <f t="shared" si="2"/>
        <v>1.0498423218771715</v>
      </c>
      <c r="W6" s="6">
        <f t="shared" si="3"/>
        <v>1.0521470113450173</v>
      </c>
      <c r="X6" s="6">
        <f t="shared" si="4"/>
        <v>1.0949486000650854</v>
      </c>
      <c r="Y6" s="6">
        <f t="shared" si="5"/>
        <v>1.0848817796660293</v>
      </c>
      <c r="Z6" s="6">
        <f t="shared" si="6"/>
        <v>1.0373701109960114</v>
      </c>
      <c r="AA6" s="6">
        <f t="shared" si="7"/>
        <v>1.0469959813132337</v>
      </c>
      <c r="AB6" s="6">
        <f>H6/H$2</f>
        <v>1.0435528955793465</v>
      </c>
      <c r="AC6" s="6">
        <f>I6/I$2</f>
        <v>1.0745495586443585</v>
      </c>
      <c r="AD6" s="6">
        <f>J6/J$2</f>
        <v>1.0532363382927901</v>
      </c>
      <c r="AE6" s="6"/>
      <c r="AF6" s="6"/>
      <c r="AG6" s="6">
        <f>M6/M$2</f>
        <v>1.0662223051928574</v>
      </c>
      <c r="AH6" s="6">
        <f>N6/N$2</f>
        <v>1.0549394930604155</v>
      </c>
      <c r="AI6" s="6">
        <f>O6/O$2</f>
        <v>1.0789155124145227</v>
      </c>
      <c r="AJ6" s="6">
        <f>P6/P$2</f>
        <v>1.006689010965327</v>
      </c>
      <c r="AK6" s="6">
        <f>Q6/Q$2</f>
        <v>1.0744510253952171</v>
      </c>
      <c r="AL6" s="6">
        <f>R6/R$2</f>
        <v>1.0746858316060728</v>
      </c>
      <c r="AM6" s="6">
        <f>S6/S$2</f>
        <v>1.1038074340093407</v>
      </c>
    </row>
    <row r="7" spans="1:39" ht="12.75" customHeight="1" x14ac:dyDescent="0.2">
      <c r="A7">
        <v>1974</v>
      </c>
      <c r="B7" s="1">
        <v>37518</v>
      </c>
      <c r="C7" s="1">
        <v>36620.93</v>
      </c>
      <c r="D7" s="1">
        <v>45246.57</v>
      </c>
      <c r="E7" s="1">
        <v>50189.23</v>
      </c>
      <c r="F7" s="1">
        <v>47907.9</v>
      </c>
      <c r="G7" s="1">
        <v>43189.91</v>
      </c>
      <c r="H7" s="1">
        <v>48829.56</v>
      </c>
      <c r="I7" s="1">
        <v>50189.23</v>
      </c>
      <c r="J7" s="1">
        <v>44020.800000000003</v>
      </c>
      <c r="K7" s="1"/>
      <c r="L7" s="1"/>
      <c r="M7" s="1">
        <v>45246.57</v>
      </c>
      <c r="N7" s="1">
        <v>46891.9</v>
      </c>
      <c r="O7" s="1">
        <v>28793.27</v>
      </c>
      <c r="P7" s="1">
        <v>32906.6</v>
      </c>
      <c r="Q7" s="1">
        <v>42147.28</v>
      </c>
      <c r="R7" s="1">
        <v>42147.28</v>
      </c>
      <c r="S7" s="1">
        <f>R7*compensation!B37</f>
        <v>48577.358043478263</v>
      </c>
      <c r="V7" s="6">
        <f t="shared" si="2"/>
        <v>1.0026725105564167</v>
      </c>
      <c r="W7" s="6">
        <f t="shared" si="3"/>
        <v>1.0077744161688924</v>
      </c>
      <c r="X7" s="6">
        <f t="shared" si="4"/>
        <v>1.0428081576135606</v>
      </c>
      <c r="Y7" s="6">
        <f t="shared" si="5"/>
        <v>1.023580232259812</v>
      </c>
      <c r="Z7" s="6">
        <f t="shared" si="6"/>
        <v>0.98097769943991109</v>
      </c>
      <c r="AA7" s="6">
        <f t="shared" si="7"/>
        <v>0.99940530748032952</v>
      </c>
      <c r="AB7" s="6">
        <f>H7/H$2</f>
        <v>0.99585055132235378</v>
      </c>
      <c r="AC7" s="6">
        <f>I7/I$2</f>
        <v>1.023580232259812</v>
      </c>
      <c r="AD7" s="6">
        <f>J7/J$2</f>
        <v>1.0145575530846875</v>
      </c>
      <c r="AE7" s="6"/>
      <c r="AF7" s="6"/>
      <c r="AG7" s="6">
        <f>M7/M$2</f>
        <v>1.0154497824085589</v>
      </c>
      <c r="AH7" s="6">
        <f>N7/N$2</f>
        <v>0.99390987955571297</v>
      </c>
      <c r="AI7" s="6">
        <f>O7/O$2</f>
        <v>1.0562808725026904</v>
      </c>
      <c r="AJ7" s="6">
        <f>P7/P$2</f>
        <v>1.0029280232586022</v>
      </c>
      <c r="AK7" s="6">
        <f>Q7/Q$2</f>
        <v>1.0194515135841733</v>
      </c>
      <c r="AL7" s="6">
        <f>R7/R$2</f>
        <v>1.0196743004226592</v>
      </c>
      <c r="AM7" s="6">
        <f>S7/S$2</f>
        <v>1.0545807432178207</v>
      </c>
    </row>
    <row r="8" spans="1:39" ht="12.75" customHeight="1" x14ac:dyDescent="0.2">
      <c r="A8">
        <v>1975</v>
      </c>
      <c r="B8" s="1">
        <v>36770</v>
      </c>
      <c r="C8" s="1">
        <v>35728.65</v>
      </c>
      <c r="D8" s="1">
        <v>45611.05</v>
      </c>
      <c r="E8" s="1">
        <v>50172.27</v>
      </c>
      <c r="F8" s="1">
        <v>45991.25</v>
      </c>
      <c r="G8" s="1">
        <v>41810.129999999997</v>
      </c>
      <c r="H8" s="1">
        <v>47563.31</v>
      </c>
      <c r="I8" s="1">
        <v>49198.09</v>
      </c>
      <c r="J8" s="1">
        <v>43239.27</v>
      </c>
      <c r="K8" s="1">
        <v>43782.8</v>
      </c>
      <c r="L8" s="1">
        <v>44596.2</v>
      </c>
      <c r="M8" s="1">
        <v>44265.52</v>
      </c>
      <c r="N8" s="1">
        <v>45611.05</v>
      </c>
      <c r="O8" s="1">
        <v>27366.63</v>
      </c>
      <c r="P8" s="1">
        <v>30274.33</v>
      </c>
      <c r="Q8" s="1">
        <v>41182.089999999997</v>
      </c>
      <c r="R8" s="1">
        <v>41726.65</v>
      </c>
      <c r="S8" s="1">
        <f>R8*compensation!B38</f>
        <v>48605.119491837482</v>
      </c>
      <c r="V8" s="6">
        <f t="shared" si="2"/>
        <v>0.98268213159441975</v>
      </c>
      <c r="W8" s="6">
        <f t="shared" si="3"/>
        <v>0.98321968869312437</v>
      </c>
      <c r="X8" s="6">
        <f t="shared" si="4"/>
        <v>1.0512084124237482</v>
      </c>
      <c r="Y8" s="6">
        <f t="shared" si="5"/>
        <v>1.0232343428979085</v>
      </c>
      <c r="Z8" s="6">
        <f t="shared" si="6"/>
        <v>0.94173175236998097</v>
      </c>
      <c r="AA8" s="6">
        <f t="shared" si="7"/>
        <v>0.96747749250791548</v>
      </c>
      <c r="AB8" s="6">
        <f>H8/H$2</f>
        <v>0.97002611709415409</v>
      </c>
      <c r="AC8" s="6">
        <f>I8/I$2</f>
        <v>1.003366506896781</v>
      </c>
      <c r="AD8" s="6">
        <f>J8/J$2</f>
        <v>0.99654545052266497</v>
      </c>
      <c r="AE8" s="6"/>
      <c r="AF8" s="6"/>
      <c r="AG8" s="6">
        <f>M8/M$2</f>
        <v>0.99343248896439473</v>
      </c>
      <c r="AH8" s="6">
        <f>N8/N$2</f>
        <v>0.96676127885433527</v>
      </c>
      <c r="AI8" s="6">
        <f>O8/O$2</f>
        <v>1.0039445958676561</v>
      </c>
      <c r="AJ8" s="6">
        <f>P8/P$2</f>
        <v>0.92270164472715499</v>
      </c>
      <c r="AK8" s="6">
        <f>Q8/Q$2</f>
        <v>0.99610565576377996</v>
      </c>
      <c r="AL8" s="6">
        <f>R8/R$2</f>
        <v>1.0094979473819226</v>
      </c>
      <c r="AM8" s="6">
        <f>S8/S$2</f>
        <v>1.055183425002558</v>
      </c>
    </row>
    <row r="9" spans="1:39" ht="12.75" customHeight="1" x14ac:dyDescent="0.2">
      <c r="A9">
        <v>1976</v>
      </c>
      <c r="B9" s="1">
        <v>37023</v>
      </c>
      <c r="C9" s="1">
        <v>35941.24</v>
      </c>
      <c r="D9" s="1">
        <v>46723.61</v>
      </c>
      <c r="E9" s="1">
        <v>51392.04</v>
      </c>
      <c r="F9" s="1">
        <v>47438.8</v>
      </c>
      <c r="G9" s="1">
        <v>43129.49</v>
      </c>
      <c r="H9" s="1">
        <v>47438.8</v>
      </c>
      <c r="I9" s="1">
        <v>49415.42</v>
      </c>
      <c r="J9" s="1">
        <v>43129.49</v>
      </c>
      <c r="K9" s="1">
        <v>44365.87</v>
      </c>
      <c r="L9" s="1">
        <v>44926.55</v>
      </c>
      <c r="M9" s="1">
        <v>44854.67</v>
      </c>
      <c r="N9" s="1">
        <v>46723.61</v>
      </c>
      <c r="O9" s="1">
        <v>28752.99</v>
      </c>
      <c r="P9" s="1">
        <v>31189.81</v>
      </c>
      <c r="Q9" s="1">
        <v>41835.300000000003</v>
      </c>
      <c r="R9" s="1">
        <v>42237.56</v>
      </c>
      <c r="S9" s="1">
        <f>R9*compensation!B39</f>
        <v>49731.017732325476</v>
      </c>
      <c r="V9" s="6">
        <f t="shared" si="2"/>
        <v>0.98944358330215409</v>
      </c>
      <c r="W9" s="6">
        <f t="shared" si="3"/>
        <v>0.98906997057109247</v>
      </c>
      <c r="X9" s="6">
        <f t="shared" si="4"/>
        <v>1.0768498399139323</v>
      </c>
      <c r="Y9" s="6">
        <f t="shared" si="5"/>
        <v>1.0481108444880614</v>
      </c>
      <c r="Z9" s="6">
        <f t="shared" si="6"/>
        <v>0.97137225568622421</v>
      </c>
      <c r="AA9" s="6">
        <f t="shared" si="7"/>
        <v>0.99800720156443468</v>
      </c>
      <c r="AB9" s="6">
        <f>H9/H$2</f>
        <v>0.96748680786947261</v>
      </c>
      <c r="AC9" s="6">
        <f>I9/I$2</f>
        <v>1.0077988261787669</v>
      </c>
      <c r="AD9" s="6">
        <f>J9/J$2</f>
        <v>0.99401532548682658</v>
      </c>
      <c r="AE9" s="6"/>
      <c r="AF9" s="6"/>
      <c r="AG9" s="6">
        <f>M9/M$2</f>
        <v>1.006654535172671</v>
      </c>
      <c r="AH9" s="6">
        <f>N9/N$2</f>
        <v>0.99034284359362934</v>
      </c>
      <c r="AI9" s="6">
        <f>O9/O$2</f>
        <v>1.0548032010348647</v>
      </c>
      <c r="AJ9" s="6">
        <f>P9/P$2</f>
        <v>0.95060366276404684</v>
      </c>
      <c r="AK9" s="6">
        <f>Q9/Q$2</f>
        <v>1.0119053923823309</v>
      </c>
      <c r="AL9" s="6">
        <f>R9/R$2</f>
        <v>1.0218584555055532</v>
      </c>
      <c r="AM9" s="6">
        <f>S9/S$2</f>
        <v>1.0796258947263899</v>
      </c>
    </row>
    <row r="10" spans="1:39" ht="12.75" customHeight="1" x14ac:dyDescent="0.2">
      <c r="A10">
        <v>1977</v>
      </c>
      <c r="B10" s="1">
        <v>37313</v>
      </c>
      <c r="C10" s="1">
        <v>36343.14</v>
      </c>
      <c r="D10" s="1">
        <v>47330.61</v>
      </c>
      <c r="E10" s="1">
        <v>51966.11</v>
      </c>
      <c r="F10" s="1">
        <v>48254.239999999998</v>
      </c>
      <c r="G10" s="1">
        <v>43949.85</v>
      </c>
      <c r="H10" s="1">
        <v>48254.239999999998</v>
      </c>
      <c r="I10" s="1">
        <v>50633.55</v>
      </c>
      <c r="J10" s="1">
        <v>43949.85</v>
      </c>
      <c r="K10" s="1">
        <v>45640.23</v>
      </c>
      <c r="L10" s="1">
        <v>46265.67</v>
      </c>
      <c r="M10" s="1">
        <v>45694.32</v>
      </c>
      <c r="N10" s="1">
        <v>47587.54</v>
      </c>
      <c r="O10" s="1">
        <v>27046.06</v>
      </c>
      <c r="P10" s="1">
        <v>32117.200000000001</v>
      </c>
      <c r="Q10" s="1">
        <v>42538.67</v>
      </c>
      <c r="R10" s="1">
        <v>43747.23</v>
      </c>
      <c r="S10" s="1">
        <f>R10*compensation!B40</f>
        <v>51945.709980887237</v>
      </c>
      <c r="V10" s="6">
        <f t="shared" si="2"/>
        <v>0.99719386391576248</v>
      </c>
      <c r="W10" s="6">
        <f t="shared" si="3"/>
        <v>1.0001298900722706</v>
      </c>
      <c r="X10" s="6">
        <f t="shared" si="4"/>
        <v>1.090839509223041</v>
      </c>
      <c r="Y10" s="6">
        <f t="shared" si="5"/>
        <v>1.0598186691335758</v>
      </c>
      <c r="Z10" s="6">
        <f t="shared" si="6"/>
        <v>0.98806946961610365</v>
      </c>
      <c r="AA10" s="6">
        <f t="shared" si="7"/>
        <v>1.0169901570289068</v>
      </c>
      <c r="AB10" s="6">
        <f>H10/H$2</f>
        <v>0.98411723365193493</v>
      </c>
      <c r="AC10" s="6">
        <f>I10/I$2</f>
        <v>1.0326418809202453</v>
      </c>
      <c r="AD10" s="6">
        <f>J10/J$2</f>
        <v>1.0129223520344712</v>
      </c>
      <c r="AE10" s="6"/>
      <c r="AF10" s="6"/>
      <c r="AG10" s="6">
        <f>M10/M$2</f>
        <v>1.0254984477565274</v>
      </c>
      <c r="AH10" s="6">
        <f>N10/N$2</f>
        <v>1.0086545042907766</v>
      </c>
      <c r="AI10" s="6">
        <f>O10/O$2</f>
        <v>0.99218448806127679</v>
      </c>
      <c r="AJ10" s="6">
        <f>P10/P$2</f>
        <v>0.97886867402287625</v>
      </c>
      <c r="AK10" s="6">
        <f>Q10/Q$2</f>
        <v>1.0289183908749904</v>
      </c>
      <c r="AL10" s="6">
        <f>R10/R$2</f>
        <v>1.0583820864757862</v>
      </c>
      <c r="AM10" s="6">
        <f>S10/S$2</f>
        <v>1.1277053270289166</v>
      </c>
    </row>
    <row r="11" spans="1:39" ht="12.75" customHeight="1" x14ac:dyDescent="0.2">
      <c r="A11">
        <v>1978</v>
      </c>
      <c r="B11" s="1">
        <v>38386</v>
      </c>
      <c r="C11" s="1">
        <v>37965.519999999997</v>
      </c>
      <c r="D11" s="1">
        <v>47456.89</v>
      </c>
      <c r="E11" s="1">
        <v>51749.77</v>
      </c>
      <c r="F11" s="1">
        <v>48299.79</v>
      </c>
      <c r="G11" s="1">
        <v>44293.1</v>
      </c>
      <c r="H11" s="1">
        <v>51059.78</v>
      </c>
      <c r="I11" s="1">
        <v>51749.77</v>
      </c>
      <c r="J11" s="1">
        <v>46824.14</v>
      </c>
      <c r="K11" s="1">
        <v>47456.89</v>
      </c>
      <c r="L11" s="1">
        <v>47456.89</v>
      </c>
      <c r="M11" s="1">
        <v>47456.89</v>
      </c>
      <c r="N11" s="1">
        <v>47741.64</v>
      </c>
      <c r="O11" s="1">
        <v>29423.279999999999</v>
      </c>
      <c r="P11" s="1">
        <v>32903.449999999997</v>
      </c>
      <c r="Q11" s="1">
        <v>44118.33</v>
      </c>
      <c r="R11" s="1">
        <v>44118.33</v>
      </c>
      <c r="S11" s="1">
        <f>R11*compensation!B41</f>
        <v>52581.267710434709</v>
      </c>
      <c r="V11" s="6">
        <f t="shared" si="2"/>
        <v>1.0258699021861137</v>
      </c>
      <c r="W11" s="6">
        <f t="shared" si="3"/>
        <v>1.0447763001253219</v>
      </c>
      <c r="X11" s="6">
        <f t="shared" si="4"/>
        <v>1.093749913572883</v>
      </c>
      <c r="Y11" s="6">
        <f t="shared" si="5"/>
        <v>1.0554065403273141</v>
      </c>
      <c r="Z11" s="6">
        <f t="shared" si="6"/>
        <v>0.9890021661903533</v>
      </c>
      <c r="AA11" s="6">
        <f t="shared" si="7"/>
        <v>1.0249328888334561</v>
      </c>
      <c r="AB11" s="6">
        <f>H11/H$2</f>
        <v>1.0413345945242614</v>
      </c>
      <c r="AC11" s="6">
        <f>I11/I$2</f>
        <v>1.0554065403273141</v>
      </c>
      <c r="AD11" s="6">
        <f>J11/J$2</f>
        <v>1.0791667780616172</v>
      </c>
      <c r="AE11" s="6"/>
      <c r="AF11" s="6"/>
      <c r="AG11" s="6">
        <f>M11/M$2</f>
        <v>1.0650550665892888</v>
      </c>
      <c r="AH11" s="6">
        <f>N11/N$2</f>
        <v>1.0119207722909971</v>
      </c>
      <c r="AI11" s="6">
        <f>O11/O$2</f>
        <v>1.0793927841572339</v>
      </c>
      <c r="AJ11" s="6">
        <f>P11/P$2</f>
        <v>1.0028320174946135</v>
      </c>
      <c r="AK11" s="6">
        <f>Q11/Q$2</f>
        <v>1.0671269485315789</v>
      </c>
      <c r="AL11" s="6">
        <f>R11/R$2</f>
        <v>1.0673601541680986</v>
      </c>
      <c r="AM11" s="6">
        <f>S11/S$2</f>
        <v>1.141502844427539</v>
      </c>
    </row>
    <row r="12" spans="1:39" ht="12.75" customHeight="1" x14ac:dyDescent="0.2">
      <c r="A12">
        <v>1979</v>
      </c>
      <c r="B12" s="1">
        <v>37384</v>
      </c>
      <c r="C12" s="1">
        <v>37534.089999999997</v>
      </c>
      <c r="D12" s="1">
        <v>47639.42</v>
      </c>
      <c r="E12" s="1">
        <v>51122.5</v>
      </c>
      <c r="F12" s="1">
        <v>46475</v>
      </c>
      <c r="G12" s="1">
        <v>43308.57</v>
      </c>
      <c r="H12" s="1">
        <v>48904.09</v>
      </c>
      <c r="I12" s="1">
        <v>49573.34</v>
      </c>
      <c r="J12" s="1">
        <v>45572.160000000003</v>
      </c>
      <c r="K12" s="1">
        <v>46195.8</v>
      </c>
      <c r="L12" s="1">
        <v>46195.8</v>
      </c>
      <c r="M12" s="1">
        <v>46195.8</v>
      </c>
      <c r="N12" s="1">
        <v>49083.040000000001</v>
      </c>
      <c r="O12" s="1">
        <v>28872.38</v>
      </c>
      <c r="P12" s="1">
        <v>32279.32</v>
      </c>
      <c r="Q12" s="1">
        <v>43226.1</v>
      </c>
      <c r="R12" s="1">
        <v>44036.59</v>
      </c>
      <c r="S12" s="1">
        <f>R12*compensation!B42</f>
        <v>52643.661838851207</v>
      </c>
      <c r="V12" s="6">
        <f t="shared" si="2"/>
        <v>0.99909134641081832</v>
      </c>
      <c r="W12" s="6">
        <f t="shared" si="3"/>
        <v>1.0329037420999592</v>
      </c>
      <c r="X12" s="6">
        <f t="shared" si="4"/>
        <v>1.0979567246750108</v>
      </c>
      <c r="Y12" s="6">
        <f t="shared" si="5"/>
        <v>1.0426137325418667</v>
      </c>
      <c r="Z12" s="6">
        <f t="shared" si="6"/>
        <v>0.95163717427542993</v>
      </c>
      <c r="AA12" s="6">
        <f t="shared" si="7"/>
        <v>1.0021510745769873</v>
      </c>
      <c r="AB12" s="6">
        <f>H12/H$2</f>
        <v>0.99737054743925624</v>
      </c>
      <c r="AC12" s="6">
        <f>I12/I$2</f>
        <v>1.0110195129730946</v>
      </c>
      <c r="AD12" s="6">
        <f>J12/J$2</f>
        <v>1.0503121056042568</v>
      </c>
      <c r="AE12" s="6"/>
      <c r="AF12" s="6"/>
      <c r="AG12" s="6">
        <f>M12/M$2</f>
        <v>1.0367529529462522</v>
      </c>
      <c r="AH12" s="6">
        <f>N12/N$2</f>
        <v>1.040352776804272</v>
      </c>
      <c r="AI12" s="6">
        <f>O12/O$2</f>
        <v>1.0591830222003</v>
      </c>
      <c r="AJ12" s="6">
        <f>P12/P$2</f>
        <v>0.98380977067615194</v>
      </c>
      <c r="AK12" s="6">
        <f>Q12/Q$2</f>
        <v>1.0455458352553435</v>
      </c>
      <c r="AL12" s="6">
        <f>R12/R$2</f>
        <v>1.0653826083498026</v>
      </c>
      <c r="AM12" s="6">
        <f>S12/S$2</f>
        <v>1.1428573776703517</v>
      </c>
    </row>
    <row r="13" spans="1:39" ht="12.75" customHeight="1" x14ac:dyDescent="0.2">
      <c r="A13">
        <v>1980</v>
      </c>
      <c r="B13" s="1">
        <v>36411</v>
      </c>
      <c r="C13" s="1">
        <v>36382.379999999997</v>
      </c>
      <c r="D13" s="1">
        <v>46257.59</v>
      </c>
      <c r="E13" s="1">
        <v>48591.19</v>
      </c>
      <c r="F13" s="1">
        <v>43677.48</v>
      </c>
      <c r="G13" s="1">
        <v>41579.86</v>
      </c>
      <c r="H13" s="1">
        <v>46134.33</v>
      </c>
      <c r="I13" s="1">
        <v>46407.32</v>
      </c>
      <c r="J13" s="1">
        <v>43918.73</v>
      </c>
      <c r="K13" s="1">
        <v>44178.6</v>
      </c>
      <c r="L13" s="1">
        <v>44178.6</v>
      </c>
      <c r="M13" s="1">
        <v>44178.6</v>
      </c>
      <c r="N13" s="1">
        <v>46777.34</v>
      </c>
      <c r="O13" s="1">
        <v>26507.16</v>
      </c>
      <c r="P13" s="1">
        <v>30875.64</v>
      </c>
      <c r="Q13" s="1">
        <v>41474</v>
      </c>
      <c r="R13" s="1">
        <v>43006.09</v>
      </c>
      <c r="S13" s="1">
        <f>R13*compensation!B43</f>
        <v>51588.521211503452</v>
      </c>
      <c r="V13" s="6">
        <f t="shared" si="2"/>
        <v>0.97308781869688388</v>
      </c>
      <c r="W13" s="6">
        <f t="shared" si="3"/>
        <v>1.0012097388934356</v>
      </c>
      <c r="X13" s="6">
        <f t="shared" si="4"/>
        <v>1.0661093692525965</v>
      </c>
      <c r="Y13" s="6">
        <f t="shared" si="5"/>
        <v>0.99098913344517647</v>
      </c>
      <c r="Z13" s="6">
        <f t="shared" si="6"/>
        <v>0.89435424737324598</v>
      </c>
      <c r="AA13" s="6">
        <f t="shared" si="7"/>
        <v>0.96214909381124092</v>
      </c>
      <c r="AB13" s="6">
        <f>H13/H$2</f>
        <v>0.94088289891179466</v>
      </c>
      <c r="AC13" s="6">
        <f>I13/I$2</f>
        <v>0.94645037160672552</v>
      </c>
      <c r="AD13" s="6">
        <f>J13/J$2</f>
        <v>1.0122051222010291</v>
      </c>
      <c r="AE13" s="6"/>
      <c r="AF13" s="6"/>
      <c r="AG13" s="6">
        <f>M13/M$2</f>
        <v>0.99148177988109953</v>
      </c>
      <c r="AH13" s="6">
        <f>N13/N$2</f>
        <v>0.99148169226106497</v>
      </c>
      <c r="AI13" s="6">
        <f>O13/O$2</f>
        <v>0.97241494600538314</v>
      </c>
      <c r="AJ13" s="6">
        <f>P13/P$2</f>
        <v>0.94102838312205539</v>
      </c>
      <c r="AK13" s="6">
        <f>Q13/Q$2</f>
        <v>1.0031663270889606</v>
      </c>
      <c r="AL13" s="6">
        <f>R13/R$2</f>
        <v>1.0404515958008185</v>
      </c>
      <c r="AM13" s="6">
        <f>S13/S$2</f>
        <v>1.1199510066406266</v>
      </c>
    </row>
    <row r="14" spans="1:39" ht="12.75" customHeight="1" x14ac:dyDescent="0.2">
      <c r="A14">
        <v>1981</v>
      </c>
      <c r="B14" s="1">
        <v>35737</v>
      </c>
      <c r="C14" s="1">
        <v>35592.67</v>
      </c>
      <c r="D14" s="1">
        <v>45084.05</v>
      </c>
      <c r="E14" s="1">
        <v>47016.95</v>
      </c>
      <c r="F14" s="1">
        <v>42067.8</v>
      </c>
      <c r="G14" s="1">
        <v>40338.36</v>
      </c>
      <c r="H14" s="1">
        <v>44542.38</v>
      </c>
      <c r="I14" s="1">
        <v>44789.83</v>
      </c>
      <c r="J14" s="1">
        <v>42711.21</v>
      </c>
      <c r="K14" s="1">
        <v>42711.21</v>
      </c>
      <c r="L14" s="1">
        <v>43067.13</v>
      </c>
      <c r="M14" s="1">
        <v>42711.21</v>
      </c>
      <c r="N14" s="1">
        <v>46033.19</v>
      </c>
      <c r="O14" s="1">
        <v>26101.29</v>
      </c>
      <c r="P14" s="1">
        <v>29632.09</v>
      </c>
      <c r="Q14" s="1">
        <v>40357.43</v>
      </c>
      <c r="R14" s="1">
        <v>42456.01</v>
      </c>
      <c r="S14" s="1">
        <f>R14*compensation!B44</f>
        <v>51116.889959637396</v>
      </c>
      <c r="V14" s="6">
        <f t="shared" si="2"/>
        <v>0.95507509754663533</v>
      </c>
      <c r="W14" s="6">
        <f t="shared" si="3"/>
        <v>0.97947764377207369</v>
      </c>
      <c r="X14" s="6">
        <f t="shared" si="4"/>
        <v>1.0390625216067793</v>
      </c>
      <c r="Y14" s="6">
        <f t="shared" si="5"/>
        <v>0.95888342182472142</v>
      </c>
      <c r="Z14" s="6">
        <f t="shared" si="6"/>
        <v>0.86139391758975647</v>
      </c>
      <c r="AA14" s="6">
        <f t="shared" si="7"/>
        <v>0.93342104855166919</v>
      </c>
      <c r="AB14" s="6">
        <f>H14/H$2</f>
        <v>0.90841600211449347</v>
      </c>
      <c r="AC14" s="6">
        <f>I14/I$2</f>
        <v>0.91346260132457691</v>
      </c>
      <c r="AD14" s="6">
        <f>J14/J$2</f>
        <v>0.98437512964067508</v>
      </c>
      <c r="AE14" s="6"/>
      <c r="AF14" s="6"/>
      <c r="AG14" s="6">
        <f>M14/M$2</f>
        <v>0.95854976191358299</v>
      </c>
      <c r="AH14" s="6">
        <f>N14/N$2</f>
        <v>0.97570886077265484</v>
      </c>
      <c r="AI14" s="6">
        <f>O14/O$2</f>
        <v>0.95752560840244094</v>
      </c>
      <c r="AJ14" s="6">
        <f>P14/P$2</f>
        <v>0.9031274409608101</v>
      </c>
      <c r="AK14" s="6">
        <f>Q14/Q$2</f>
        <v>0.97615891459347615</v>
      </c>
      <c r="AL14" s="6">
        <f>R14/R$2</f>
        <v>1.0271434430759809</v>
      </c>
      <c r="AM14" s="6">
        <f>S14/S$2</f>
        <v>1.1097122193506201</v>
      </c>
    </row>
    <row r="15" spans="1:39" ht="12.75" customHeight="1" x14ac:dyDescent="0.2">
      <c r="A15">
        <v>1982</v>
      </c>
      <c r="B15" s="1">
        <v>34402</v>
      </c>
      <c r="C15" s="1">
        <v>33567.07</v>
      </c>
      <c r="D15" s="1">
        <v>42518.29</v>
      </c>
      <c r="E15" s="1">
        <v>44288.51</v>
      </c>
      <c r="F15" s="1">
        <v>39626.559999999998</v>
      </c>
      <c r="G15" s="1">
        <v>38042.68</v>
      </c>
      <c r="H15" s="1">
        <v>41957.54</v>
      </c>
      <c r="I15" s="1">
        <v>42889.919999999998</v>
      </c>
      <c r="J15" s="1">
        <v>40280.480000000003</v>
      </c>
      <c r="K15" s="1">
        <v>40280.480000000003</v>
      </c>
      <c r="L15" s="1">
        <v>41030.15</v>
      </c>
      <c r="M15" s="1">
        <v>40728.050000000003</v>
      </c>
      <c r="N15" s="1">
        <v>43726.71</v>
      </c>
      <c r="O15" s="1">
        <v>23720.73</v>
      </c>
      <c r="P15" s="1">
        <v>26853.66</v>
      </c>
      <c r="Q15" s="1">
        <v>38664.339999999997</v>
      </c>
      <c r="R15" s="1">
        <v>40363.870000000003</v>
      </c>
      <c r="S15" s="1">
        <f>R15*compensation!B45</f>
        <v>48807.864473700785</v>
      </c>
      <c r="V15" s="6">
        <f t="shared" si="2"/>
        <v>0.91939708161847244</v>
      </c>
      <c r="W15" s="6">
        <f t="shared" si="3"/>
        <v>0.92373498902814155</v>
      </c>
      <c r="X15" s="6">
        <f t="shared" si="4"/>
        <v>0.97992885780688077</v>
      </c>
      <c r="Y15" s="6">
        <f t="shared" si="5"/>
        <v>0.90323847072850105</v>
      </c>
      <c r="Z15" s="6">
        <f t="shared" si="6"/>
        <v>0.81140629552782739</v>
      </c>
      <c r="AA15" s="6">
        <f t="shared" si="7"/>
        <v>0.88029950288796111</v>
      </c>
      <c r="AB15" s="6">
        <f>H15/H$2</f>
        <v>0.85569968971929533</v>
      </c>
      <c r="AC15" s="6">
        <f>I15/I$2</f>
        <v>0.87471503896761815</v>
      </c>
      <c r="AD15" s="6">
        <f>J15/J$2</f>
        <v>0.92835353346319682</v>
      </c>
      <c r="AE15" s="6"/>
      <c r="AF15" s="6"/>
      <c r="AG15" s="6">
        <f>M15/M$2</f>
        <v>0.91404253428325977</v>
      </c>
      <c r="AH15" s="6">
        <f>N15/N$2</f>
        <v>0.92682124352964135</v>
      </c>
      <c r="AI15" s="6">
        <f>O15/O$2</f>
        <v>0.87019478443402731</v>
      </c>
      <c r="AJ15" s="6">
        <f>P15/P$2</f>
        <v>0.81844639498029559</v>
      </c>
      <c r="AK15" s="6">
        <f>Q15/Q$2</f>
        <v>0.93520673065339199</v>
      </c>
      <c r="AL15" s="6">
        <f>R15/R$2</f>
        <v>0.97652804414902128</v>
      </c>
      <c r="AM15" s="6">
        <f>S15/S$2</f>
        <v>1.0595848779071337</v>
      </c>
    </row>
    <row r="16" spans="1:39" ht="12.75" customHeight="1" x14ac:dyDescent="0.2">
      <c r="A16">
        <v>1983</v>
      </c>
      <c r="B16" s="1">
        <v>34494</v>
      </c>
      <c r="C16" s="1">
        <v>33598.74</v>
      </c>
      <c r="D16" s="1">
        <v>42923.98</v>
      </c>
      <c r="E16" s="1">
        <v>45168.47</v>
      </c>
      <c r="F16" s="1">
        <v>40651.629999999997</v>
      </c>
      <c r="G16" s="1">
        <v>38631.58</v>
      </c>
      <c r="H16" s="1">
        <v>42322.86</v>
      </c>
      <c r="I16" s="1">
        <v>43881.17</v>
      </c>
      <c r="J16" s="1">
        <v>40219.769999999997</v>
      </c>
      <c r="K16" s="1">
        <v>41069.660000000003</v>
      </c>
      <c r="L16" s="1">
        <v>42280.12</v>
      </c>
      <c r="M16" s="1">
        <v>41850.879999999997</v>
      </c>
      <c r="N16" s="1">
        <v>42923.98</v>
      </c>
      <c r="O16" s="1">
        <v>23436.49</v>
      </c>
      <c r="P16" s="1">
        <v>27900.59</v>
      </c>
      <c r="Q16" s="1">
        <v>39716.92</v>
      </c>
      <c r="R16" s="1">
        <v>40735.300000000003</v>
      </c>
      <c r="S16" s="1">
        <f>R16*compensation!B46</f>
        <v>49426.144696066745</v>
      </c>
      <c r="V16" s="6">
        <f t="shared" si="2"/>
        <v>0.92185579133037576</v>
      </c>
      <c r="W16" s="6">
        <f t="shared" si="3"/>
        <v>0.92460651839017771</v>
      </c>
      <c r="X16" s="6">
        <f t="shared" si="4"/>
        <v>0.98927888901283179</v>
      </c>
      <c r="Y16" s="6">
        <f t="shared" si="5"/>
        <v>0.92118474448443122</v>
      </c>
      <c r="Z16" s="6">
        <f t="shared" si="6"/>
        <v>0.83239596133169003</v>
      </c>
      <c r="AA16" s="6">
        <f t="shared" si="7"/>
        <v>0.89392652330951716</v>
      </c>
      <c r="AB16" s="6">
        <f>H16/H$2</f>
        <v>0.86315017920576798</v>
      </c>
      <c r="AC16" s="6">
        <f>I16/I$2</f>
        <v>0.89493100771684064</v>
      </c>
      <c r="AD16" s="6">
        <f>J16/J$2</f>
        <v>0.92695433605997424</v>
      </c>
      <c r="AE16" s="6"/>
      <c r="AF16" s="6"/>
      <c r="AG16" s="6">
        <f>M16/M$2</f>
        <v>0.93924173676826128</v>
      </c>
      <c r="AH16" s="6">
        <f>N16/N$2</f>
        <v>0.90980676389422976</v>
      </c>
      <c r="AI16" s="6">
        <f>O16/O$2</f>
        <v>0.85976744237804814</v>
      </c>
      <c r="AJ16" s="6">
        <f>P16/P$2</f>
        <v>0.85035474878743855</v>
      </c>
      <c r="AK16" s="6">
        <f>Q16/Q$2</f>
        <v>0.9606663634972773</v>
      </c>
      <c r="AL16" s="6">
        <f>R16/R$2</f>
        <v>0.98551409557169889</v>
      </c>
      <c r="AM16" s="6">
        <f>S16/S$2</f>
        <v>1.0730073126108901</v>
      </c>
    </row>
    <row r="17" spans="1:39" ht="12.75" customHeight="1" x14ac:dyDescent="0.2">
      <c r="A17">
        <v>1984</v>
      </c>
      <c r="B17" s="1">
        <v>35104</v>
      </c>
      <c r="C17" s="1">
        <v>35050.559999999998</v>
      </c>
      <c r="D17" s="1">
        <v>43297.75</v>
      </c>
      <c r="E17" s="1">
        <v>45464.09</v>
      </c>
      <c r="F17" s="1">
        <v>41567.17</v>
      </c>
      <c r="G17" s="1">
        <v>39586.519999999997</v>
      </c>
      <c r="H17" s="1">
        <v>43299.13</v>
      </c>
      <c r="I17" s="1">
        <v>44381.61</v>
      </c>
      <c r="J17" s="1">
        <v>41235.96</v>
      </c>
      <c r="K17" s="1">
        <v>42054.49</v>
      </c>
      <c r="L17" s="1">
        <v>43297.75</v>
      </c>
      <c r="M17" s="1">
        <v>42405</v>
      </c>
      <c r="N17" s="1">
        <v>45359.55</v>
      </c>
      <c r="O17" s="1">
        <v>24741.57</v>
      </c>
      <c r="P17" s="1">
        <v>28865.17</v>
      </c>
      <c r="Q17" s="1">
        <v>40363.550000000003</v>
      </c>
      <c r="R17" s="1">
        <v>41213.33</v>
      </c>
      <c r="S17" s="1">
        <f>R17*compensation!B47</f>
        <v>50161.093140348014</v>
      </c>
      <c r="V17" s="6">
        <f t="shared" si="2"/>
        <v>0.93815810572451763</v>
      </c>
      <c r="W17" s="6">
        <f t="shared" si="3"/>
        <v>0.96455927362829752</v>
      </c>
      <c r="X17" s="6">
        <f t="shared" si="4"/>
        <v>0.99789325260041906</v>
      </c>
      <c r="Y17" s="6">
        <f t="shared" si="5"/>
        <v>0.92721374290223202</v>
      </c>
      <c r="Z17" s="6">
        <f t="shared" si="6"/>
        <v>0.85114285532923983</v>
      </c>
      <c r="AA17" s="6">
        <f t="shared" si="7"/>
        <v>0.91602363127582831</v>
      </c>
      <c r="AB17" s="6">
        <f>H17/H$2</f>
        <v>0.88306063954453551</v>
      </c>
      <c r="AC17" s="6">
        <f>I17/I$2</f>
        <v>0.90513719122338387</v>
      </c>
      <c r="AD17" s="6">
        <f>J17/J$2</f>
        <v>0.95037470188406492</v>
      </c>
      <c r="AE17" s="6"/>
      <c r="AF17" s="6"/>
      <c r="AG17" s="6">
        <f>M17/M$2</f>
        <v>0.95167761938716999</v>
      </c>
      <c r="AH17" s="6">
        <f>N17/N$2</f>
        <v>0.96143054295520858</v>
      </c>
      <c r="AI17" s="6">
        <f>O17/O$2</f>
        <v>0.90764429141554226</v>
      </c>
      <c r="AJ17" s="6">
        <f>P17/P$2</f>
        <v>0.87975323762173863</v>
      </c>
      <c r="AK17" s="6">
        <f>Q17/Q$2</f>
        <v>0.97630694415227903</v>
      </c>
      <c r="AL17" s="6">
        <f>R17/R$2</f>
        <v>0.99707913383350466</v>
      </c>
      <c r="AM17" s="6">
        <f>S17/S$2</f>
        <v>1.0889625334753763</v>
      </c>
    </row>
    <row r="18" spans="1:39" ht="12.75" customHeight="1" x14ac:dyDescent="0.2">
      <c r="A18">
        <v>1985</v>
      </c>
      <c r="B18" s="1">
        <v>35440</v>
      </c>
      <c r="C18" s="1">
        <v>35635.32</v>
      </c>
      <c r="D18" s="1">
        <v>43853.95</v>
      </c>
      <c r="E18" s="1">
        <v>45991.25</v>
      </c>
      <c r="F18" s="1">
        <v>41810.22</v>
      </c>
      <c r="G18" s="1">
        <v>39867.230000000003</v>
      </c>
      <c r="H18" s="1">
        <v>43900.73</v>
      </c>
      <c r="I18" s="1">
        <v>45443.53</v>
      </c>
      <c r="J18" s="1">
        <v>41860.589999999997</v>
      </c>
      <c r="K18" s="1">
        <v>42857.27</v>
      </c>
      <c r="L18" s="1">
        <v>43853.95</v>
      </c>
      <c r="M18" s="1">
        <v>43535.02</v>
      </c>
      <c r="N18" s="1">
        <v>45847.32</v>
      </c>
      <c r="O18" s="1">
        <v>25913.7</v>
      </c>
      <c r="P18" s="1">
        <v>27907.06</v>
      </c>
      <c r="Q18" s="1">
        <v>41501.18</v>
      </c>
      <c r="R18" s="1">
        <v>41805.22</v>
      </c>
      <c r="S18" s="1">
        <f>R18*compensation!B48</f>
        <v>50854.44353439581</v>
      </c>
      <c r="V18" s="6">
        <f t="shared" si="2"/>
        <v>0.94713774119407768</v>
      </c>
      <c r="W18" s="6">
        <f t="shared" si="3"/>
        <v>0.98065133266663773</v>
      </c>
      <c r="X18" s="6">
        <f t="shared" si="4"/>
        <v>1.0107121225670188</v>
      </c>
      <c r="Y18" s="6">
        <f t="shared" si="5"/>
        <v>0.93796486530913259</v>
      </c>
      <c r="Z18" s="6">
        <f t="shared" si="6"/>
        <v>0.85611962596307833</v>
      </c>
      <c r="AA18" s="6">
        <f t="shared" si="7"/>
        <v>0.92251920081655681</v>
      </c>
      <c r="AB18" s="6">
        <f>H18/H$2</f>
        <v>0.89532992257054544</v>
      </c>
      <c r="AC18" s="6">
        <f t="shared" ref="AC18:AC44" si="8">I18/I$2</f>
        <v>0.92679443362860381</v>
      </c>
      <c r="AD18" s="6">
        <f>J18/J$2</f>
        <v>0.96477069387837866</v>
      </c>
      <c r="AE18" s="6"/>
      <c r="AF18" s="6"/>
      <c r="AG18" s="6">
        <f>M18/M$2</f>
        <v>0.977038184024828</v>
      </c>
      <c r="AH18" s="6">
        <f>N18/N$2</f>
        <v>0.97176920319185678</v>
      </c>
      <c r="AI18" s="6">
        <f>O18/O$2</f>
        <v>0.95064387079942536</v>
      </c>
      <c r="AJ18" s="6">
        <f>P18/P$2</f>
        <v>0.85055194157886893</v>
      </c>
      <c r="AK18" s="6">
        <f>Q18/Q$2</f>
        <v>1.0038237524824669</v>
      </c>
      <c r="AL18" s="6">
        <f>R18/R$2</f>
        <v>1.0113988010024695</v>
      </c>
      <c r="AM18" s="6">
        <f>S18/S$2</f>
        <v>1.1040146895273963</v>
      </c>
    </row>
    <row r="19" spans="1:39" ht="12.75" customHeight="1" x14ac:dyDescent="0.2">
      <c r="A19">
        <v>1986</v>
      </c>
      <c r="B19" s="1">
        <v>36774</v>
      </c>
      <c r="C19" s="1">
        <v>35761.29</v>
      </c>
      <c r="D19" s="1">
        <v>45268.92</v>
      </c>
      <c r="E19" s="1">
        <v>47452.69</v>
      </c>
      <c r="F19" s="1">
        <v>42648.11</v>
      </c>
      <c r="G19" s="1">
        <v>40685.440000000002</v>
      </c>
      <c r="H19" s="1">
        <v>45151.99</v>
      </c>
      <c r="I19" s="1">
        <v>46332.1</v>
      </c>
      <c r="J19" s="1">
        <v>43074.1</v>
      </c>
      <c r="K19" s="1">
        <v>44053.05</v>
      </c>
      <c r="L19" s="1">
        <v>45032.01</v>
      </c>
      <c r="M19" s="1">
        <v>45032.01</v>
      </c>
      <c r="N19" s="1">
        <v>46989.919999999998</v>
      </c>
      <c r="O19" s="1">
        <v>27215</v>
      </c>
      <c r="P19" s="1">
        <v>27410.79</v>
      </c>
      <c r="Q19" s="1">
        <v>42665.919999999998</v>
      </c>
      <c r="R19" s="1">
        <v>42905.22</v>
      </c>
      <c r="S19" s="1">
        <f>R19*compensation!B49</f>
        <v>52199.344144032722</v>
      </c>
      <c r="V19" s="6">
        <f t="shared" si="2"/>
        <v>0.98278903201667644</v>
      </c>
      <c r="W19" s="6">
        <f t="shared" si="3"/>
        <v>0.98411791156577533</v>
      </c>
      <c r="X19" s="6">
        <f t="shared" si="4"/>
        <v>1.043323263229802</v>
      </c>
      <c r="Y19" s="6">
        <f t="shared" si="5"/>
        <v>0.96777008636221074</v>
      </c>
      <c r="Z19" s="6">
        <f t="shared" si="6"/>
        <v>0.87327653337466826</v>
      </c>
      <c r="AA19" s="6">
        <f t="shared" si="7"/>
        <v>0.94145240573950018</v>
      </c>
      <c r="AB19" s="6">
        <f>H19/H$2</f>
        <v>0.92084864444409098</v>
      </c>
      <c r="AC19" s="6">
        <f t="shared" si="8"/>
        <v>0.94491630334007581</v>
      </c>
      <c r="AD19" s="6">
        <f>J19/J$2</f>
        <v>0.99273873935333146</v>
      </c>
      <c r="AE19" s="6"/>
      <c r="AF19" s="6"/>
      <c r="AG19" s="6">
        <f>M19/M$2</f>
        <v>1.010634502370457</v>
      </c>
      <c r="AH19" s="6">
        <f>N19/N$2</f>
        <v>0.99598748883138843</v>
      </c>
      <c r="AI19" s="6">
        <f>O19/O$2</f>
        <v>0.99838205056809182</v>
      </c>
      <c r="AJ19" s="6">
        <f>P19/P$2</f>
        <v>0.8354266144377317</v>
      </c>
      <c r="AK19" s="6">
        <f>Q19/Q$2</f>
        <v>1.0319962930576125</v>
      </c>
      <c r="AL19" s="6">
        <f>R19/R$2</f>
        <v>1.0380112355525739</v>
      </c>
      <c r="AM19" s="6">
        <f>S19/S$2</f>
        <v>1.1332115487554253</v>
      </c>
    </row>
    <row r="20" spans="1:39" ht="12.75" customHeight="1" x14ac:dyDescent="0.2">
      <c r="A20">
        <v>1987</v>
      </c>
      <c r="B20" s="1">
        <v>37534</v>
      </c>
      <c r="C20" s="1">
        <v>36931.480000000003</v>
      </c>
      <c r="D20" s="1">
        <v>45454.13</v>
      </c>
      <c r="E20" s="1">
        <v>47522.32</v>
      </c>
      <c r="F20" s="1">
        <v>42770.09</v>
      </c>
      <c r="G20" s="1">
        <v>40908.720000000001</v>
      </c>
      <c r="H20" s="1">
        <v>45542.23</v>
      </c>
      <c r="I20" s="1">
        <v>46841.17</v>
      </c>
      <c r="J20" s="1">
        <v>43560.21</v>
      </c>
      <c r="K20" s="1">
        <v>44696.56</v>
      </c>
      <c r="L20" s="1">
        <v>45454.13</v>
      </c>
      <c r="M20" s="1">
        <v>45454.13</v>
      </c>
      <c r="N20" s="1">
        <v>47348.05</v>
      </c>
      <c r="O20" s="1">
        <v>26514.91</v>
      </c>
      <c r="P20" s="1">
        <v>27461.87</v>
      </c>
      <c r="Q20" s="1">
        <v>42927.47</v>
      </c>
      <c r="R20" s="1">
        <v>42927.47</v>
      </c>
      <c r="S20" s="1">
        <f>R20*compensation!B50</f>
        <v>52046.441932367146</v>
      </c>
      <c r="V20" s="6">
        <f t="shared" si="2"/>
        <v>1.0031001122454433</v>
      </c>
      <c r="W20" s="6">
        <f t="shared" si="3"/>
        <v>1.0163204674281381</v>
      </c>
      <c r="X20" s="6">
        <f t="shared" si="4"/>
        <v>1.0475918409114164</v>
      </c>
      <c r="Y20" s="6">
        <f t="shared" si="5"/>
        <v>0.96919014982148766</v>
      </c>
      <c r="Z20" s="6">
        <f t="shared" si="6"/>
        <v>0.87577423541916766</v>
      </c>
      <c r="AA20" s="6">
        <f t="shared" si="7"/>
        <v>0.94661905732673912</v>
      </c>
      <c r="AB20" s="6">
        <f>H20/H$2</f>
        <v>0.92880736287505861</v>
      </c>
      <c r="AC20" s="6">
        <f t="shared" si="8"/>
        <v>0.95529849069055917</v>
      </c>
      <c r="AD20" s="6">
        <f>J20/J$2</f>
        <v>1.0039422288885056</v>
      </c>
      <c r="AE20" s="6"/>
      <c r="AF20" s="6"/>
      <c r="AG20" s="6">
        <f>M20/M$2</f>
        <v>1.0201079643842694</v>
      </c>
      <c r="AH20" s="6">
        <f>N20/N$2</f>
        <v>1.0035783295771312</v>
      </c>
      <c r="AI20" s="6">
        <f>O20/O$2</f>
        <v>0.97269925469147178</v>
      </c>
      <c r="AJ20" s="6">
        <f>P20/P$2</f>
        <v>0.83698343171536127</v>
      </c>
      <c r="AK20" s="6">
        <f>Q20/Q$2</f>
        <v>1.0383226216695169</v>
      </c>
      <c r="AL20" s="6">
        <f>R20/R$2</f>
        <v>1.0385495325241556</v>
      </c>
      <c r="AM20" s="6">
        <f>S20/S$2</f>
        <v>1.1298921478140731</v>
      </c>
    </row>
    <row r="21" spans="1:39" ht="12.75" customHeight="1" x14ac:dyDescent="0.2">
      <c r="A21">
        <v>1988</v>
      </c>
      <c r="B21" s="1">
        <v>37656</v>
      </c>
      <c r="C21" s="1">
        <v>36537.61</v>
      </c>
      <c r="D21" s="1">
        <v>45672.01</v>
      </c>
      <c r="E21" s="1">
        <v>47535.71</v>
      </c>
      <c r="F21" s="1">
        <v>43227.07</v>
      </c>
      <c r="G21" s="1">
        <v>41532.300000000003</v>
      </c>
      <c r="H21" s="1">
        <v>45634.29</v>
      </c>
      <c r="I21" s="1">
        <v>47535.71</v>
      </c>
      <c r="J21" s="1">
        <v>43845.13</v>
      </c>
      <c r="K21" s="1">
        <v>45672.01</v>
      </c>
      <c r="L21" s="1">
        <v>45672.01</v>
      </c>
      <c r="M21" s="1">
        <v>45672.01</v>
      </c>
      <c r="N21" s="1">
        <v>47498.89</v>
      </c>
      <c r="O21" s="1">
        <v>27403.21</v>
      </c>
      <c r="P21" s="1">
        <v>27403.21</v>
      </c>
      <c r="Q21" s="1">
        <v>43003.88</v>
      </c>
      <c r="R21" s="1">
        <v>43003.88</v>
      </c>
      <c r="S21" s="1">
        <f>R21*compensation!B51</f>
        <v>52070.687062873993</v>
      </c>
      <c r="V21" s="6">
        <f t="shared" si="2"/>
        <v>1.0063605751242717</v>
      </c>
      <c r="W21" s="6">
        <f t="shared" si="3"/>
        <v>1.0054815261643186</v>
      </c>
      <c r="X21" s="6">
        <f t="shared" si="4"/>
        <v>1.0526133716347585</v>
      </c>
      <c r="Y21" s="6">
        <f t="shared" si="5"/>
        <v>0.96946323110426402</v>
      </c>
      <c r="Z21" s="6">
        <f t="shared" si="6"/>
        <v>0.88513150612170433</v>
      </c>
      <c r="AA21" s="6">
        <f t="shared" si="7"/>
        <v>0.96104856555304907</v>
      </c>
      <c r="AB21" s="6">
        <f>H21/H$2</f>
        <v>0.93068487317322091</v>
      </c>
      <c r="AC21" s="6">
        <f t="shared" si="8"/>
        <v>0.96946323110426402</v>
      </c>
      <c r="AD21" s="6">
        <f>J21/J$2</f>
        <v>1.0105088459882605</v>
      </c>
      <c r="AE21" s="6"/>
      <c r="AF21" s="6"/>
      <c r="AG21" s="6">
        <f>M21/M$2</f>
        <v>1.0249977537891055</v>
      </c>
      <c r="AH21" s="6">
        <f>N21/N$2</f>
        <v>1.0067754993704683</v>
      </c>
      <c r="AI21" s="6">
        <f>O21/O$2</f>
        <v>1.0052865328659943</v>
      </c>
      <c r="AJ21" s="6">
        <f>P21/P$2</f>
        <v>0.83519559104375296</v>
      </c>
      <c r="AK21" s="6">
        <f>Q21/Q$2</f>
        <v>1.0401708142492745</v>
      </c>
      <c r="AL21" s="6">
        <f>R21/R$2</f>
        <v>1.0403981290004951</v>
      </c>
      <c r="AM21" s="6">
        <f>S21/S$2</f>
        <v>1.1304184927776348</v>
      </c>
    </row>
    <row r="22" spans="1:39" ht="12.75" customHeight="1" x14ac:dyDescent="0.2">
      <c r="A22">
        <v>1989</v>
      </c>
      <c r="B22" s="1">
        <v>37436</v>
      </c>
      <c r="C22" s="1">
        <v>36777.839999999997</v>
      </c>
      <c r="D22" s="1">
        <v>44658.8</v>
      </c>
      <c r="E22" s="1">
        <v>46257.62</v>
      </c>
      <c r="F22" s="1">
        <v>42810.97</v>
      </c>
      <c r="G22" s="1">
        <v>41331.279999999999</v>
      </c>
      <c r="H22" s="1">
        <v>45350.61</v>
      </c>
      <c r="I22" s="1">
        <v>45350.61</v>
      </c>
      <c r="J22" s="1">
        <v>43783.14</v>
      </c>
      <c r="K22" s="1">
        <v>43783.14</v>
      </c>
      <c r="L22" s="1">
        <v>43783.14</v>
      </c>
      <c r="M22" s="1">
        <v>43783.14</v>
      </c>
      <c r="N22" s="1">
        <v>47285.79</v>
      </c>
      <c r="O22" s="1">
        <v>27495.81</v>
      </c>
      <c r="P22" s="1">
        <v>27145.54</v>
      </c>
      <c r="Q22" s="1">
        <v>41213.33</v>
      </c>
      <c r="R22" s="1">
        <v>42037.59</v>
      </c>
      <c r="S22" s="1">
        <f>R22*compensation!B52</f>
        <v>50959.04361697186</v>
      </c>
      <c r="V22" s="6">
        <f t="shared" si="2"/>
        <v>1.000481051900155</v>
      </c>
      <c r="W22" s="6">
        <f t="shared" si="3"/>
        <v>1.012092435499397</v>
      </c>
      <c r="X22" s="6">
        <f t="shared" si="4"/>
        <v>1.0292616865595001</v>
      </c>
      <c r="Y22" s="6">
        <f t="shared" si="5"/>
        <v>0.94339732694416956</v>
      </c>
      <c r="Z22" s="6">
        <f t="shared" si="6"/>
        <v>0.87661130755869188</v>
      </c>
      <c r="AA22" s="6">
        <f t="shared" si="7"/>
        <v>0.9563970056190344</v>
      </c>
      <c r="AB22" s="6">
        <f>H22/H$2</f>
        <v>0.92489938412930717</v>
      </c>
      <c r="AC22" s="6">
        <f t="shared" si="8"/>
        <v>0.92489938412930717</v>
      </c>
      <c r="AD22" s="6">
        <f>J22/J$2</f>
        <v>1.009080148129164</v>
      </c>
      <c r="AE22" s="6"/>
      <c r="AF22" s="6"/>
      <c r="AG22" s="6">
        <f>M22/M$2</f>
        <v>0.98260663705919526</v>
      </c>
      <c r="AH22" s="6">
        <f>N22/N$2</f>
        <v>1.0022586810002738</v>
      </c>
      <c r="AI22" s="6">
        <f>O22/O$2</f>
        <v>1.008683563102357</v>
      </c>
      <c r="AJ22" s="6">
        <f>P22/P$2</f>
        <v>0.82734231954949211</v>
      </c>
      <c r="AK22" s="6">
        <f>Q22/Q$2</f>
        <v>0.99686128377309335</v>
      </c>
      <c r="AL22" s="6">
        <f>R22/R$2</f>
        <v>1.0170205568355672</v>
      </c>
      <c r="AM22" s="6">
        <f>S22/S$2</f>
        <v>1.1062854847551848</v>
      </c>
    </row>
    <row r="23" spans="1:39" ht="12.75" customHeight="1" x14ac:dyDescent="0.2">
      <c r="A23">
        <v>1990</v>
      </c>
      <c r="B23" s="1">
        <v>35903</v>
      </c>
      <c r="C23" s="1">
        <v>35031.82</v>
      </c>
      <c r="D23" s="1">
        <v>43372.73</v>
      </c>
      <c r="E23" s="1">
        <v>44746.86</v>
      </c>
      <c r="F23" s="1">
        <v>41304.79</v>
      </c>
      <c r="G23" s="1">
        <v>40036.36</v>
      </c>
      <c r="H23" s="1">
        <v>43025.82</v>
      </c>
      <c r="I23" s="1">
        <v>43025.82</v>
      </c>
      <c r="J23" s="1">
        <v>41704.550000000003</v>
      </c>
      <c r="K23" s="1">
        <v>41704.550000000003</v>
      </c>
      <c r="L23" s="1">
        <v>41704.550000000003</v>
      </c>
      <c r="M23" s="1">
        <v>41704.550000000003</v>
      </c>
      <c r="N23" s="1">
        <v>45040.91</v>
      </c>
      <c r="O23" s="1">
        <v>25524.85</v>
      </c>
      <c r="P23" s="1">
        <v>25156.18</v>
      </c>
      <c r="Q23" s="1">
        <v>39411.89</v>
      </c>
      <c r="R23" s="1">
        <v>40988.36</v>
      </c>
      <c r="S23" s="1">
        <f>R23*compensation!B53</f>
        <v>49737.507946444857</v>
      </c>
      <c r="V23" s="6">
        <f t="shared" si="2"/>
        <v>0.95951146507028706</v>
      </c>
      <c r="W23" s="6">
        <f t="shared" si="3"/>
        <v>0.96404356601085028</v>
      </c>
      <c r="X23" s="6">
        <f t="shared" si="4"/>
        <v>0.99962133399217679</v>
      </c>
      <c r="Y23" s="6">
        <f t="shared" si="5"/>
        <v>0.91258625310046171</v>
      </c>
      <c r="Z23" s="6">
        <f t="shared" si="6"/>
        <v>0.84577027734567045</v>
      </c>
      <c r="AA23" s="6">
        <f t="shared" si="7"/>
        <v>0.9264328329508712</v>
      </c>
      <c r="AB23" s="6">
        <f>H23/H$2</f>
        <v>0.87748664063522908</v>
      </c>
      <c r="AC23" s="6">
        <f t="shared" si="8"/>
        <v>0.87748664063522908</v>
      </c>
      <c r="AD23" s="6">
        <f>J23/J$2</f>
        <v>0.96117440392946074</v>
      </c>
      <c r="AE23" s="6"/>
      <c r="AF23" s="6"/>
      <c r="AG23" s="6">
        <f>M23/M$2</f>
        <v>0.93595771398686956</v>
      </c>
      <c r="AH23" s="6">
        <f>N23/N$2</f>
        <v>0.95467672312658924</v>
      </c>
      <c r="AI23" s="6">
        <f>O23/O$2</f>
        <v>0.93637891175612553</v>
      </c>
      <c r="AJ23" s="6">
        <f>P23/P$2</f>
        <v>0.76671056505800006</v>
      </c>
      <c r="AK23" s="6">
        <f>Q23/Q$2</f>
        <v>0.95328834775845428</v>
      </c>
      <c r="AL23" s="6">
        <f>R23/R$2</f>
        <v>0.99163640710556189</v>
      </c>
      <c r="AM23" s="6">
        <f>S23/S$2</f>
        <v>1.0797667927724208</v>
      </c>
    </row>
    <row r="24" spans="1:39" ht="12.75" customHeight="1" x14ac:dyDescent="0.2">
      <c r="A24">
        <v>1991</v>
      </c>
      <c r="B24" s="1">
        <v>35199</v>
      </c>
      <c r="C24" s="1">
        <v>35321.64</v>
      </c>
      <c r="D24" s="1">
        <v>41871.279999999999</v>
      </c>
      <c r="E24" s="1">
        <v>42939.9</v>
      </c>
      <c r="F24" s="1">
        <v>39636.83</v>
      </c>
      <c r="G24" s="1">
        <v>38650.410000000003</v>
      </c>
      <c r="H24" s="1">
        <v>41288.36</v>
      </c>
      <c r="I24" s="1">
        <v>41288.36</v>
      </c>
      <c r="J24" s="1">
        <v>40260.85</v>
      </c>
      <c r="K24" s="1">
        <v>40260.85</v>
      </c>
      <c r="L24" s="1">
        <v>41346.28</v>
      </c>
      <c r="M24" s="1">
        <v>41335.01</v>
      </c>
      <c r="N24" s="1">
        <v>43623.43</v>
      </c>
      <c r="O24" s="1">
        <v>24156.51</v>
      </c>
      <c r="P24" s="1">
        <v>24156.51</v>
      </c>
      <c r="Q24" s="1">
        <v>39051.839999999997</v>
      </c>
      <c r="R24" s="1">
        <v>39558.49</v>
      </c>
      <c r="S24" s="1">
        <f>R24*compensation!B54</f>
        <v>48327.558008882574</v>
      </c>
      <c r="V24" s="6">
        <f t="shared" si="2"/>
        <v>0.94069699075311353</v>
      </c>
      <c r="W24" s="6">
        <f t="shared" si="3"/>
        <v>0.97201914667726341</v>
      </c>
      <c r="X24" s="6">
        <f t="shared" si="4"/>
        <v>0.96501706877939086</v>
      </c>
      <c r="Y24" s="6">
        <f t="shared" si="5"/>
        <v>0.8757343520753974</v>
      </c>
      <c r="Z24" s="6">
        <f t="shared" si="6"/>
        <v>0.81161658737892606</v>
      </c>
      <c r="AA24" s="6">
        <f t="shared" si="7"/>
        <v>0.89436224549416299</v>
      </c>
      <c r="AB24" s="6">
        <f>H24/H$2</f>
        <v>0.84205215179485182</v>
      </c>
      <c r="AC24" s="6">
        <f t="shared" si="8"/>
        <v>0.84205215179485182</v>
      </c>
      <c r="AD24" s="6">
        <f>J24/J$2</f>
        <v>0.92790111631568795</v>
      </c>
      <c r="AE24" s="6"/>
      <c r="AF24" s="6"/>
      <c r="AG24" s="6">
        <f>M24/M$2</f>
        <v>0.92766428284742053</v>
      </c>
      <c r="AH24" s="6">
        <f>N24/N$2</f>
        <v>0.92463214450911724</v>
      </c>
      <c r="AI24" s="6">
        <f>O24/O$2</f>
        <v>0.88618137014031284</v>
      </c>
      <c r="AJ24" s="6">
        <f>P24/P$2</f>
        <v>0.73624260249088802</v>
      </c>
      <c r="AK24" s="6">
        <f>Q24/Q$2</f>
        <v>0.94457951726059097</v>
      </c>
      <c r="AL24" s="6">
        <f>R24/R$2</f>
        <v>0.95704338729632754</v>
      </c>
      <c r="AM24" s="6">
        <f>S24/S$2</f>
        <v>1.0491577577622515</v>
      </c>
    </row>
    <row r="25" spans="1:39" ht="12.75" customHeight="1" x14ac:dyDescent="0.2">
      <c r="A25">
        <v>1992</v>
      </c>
      <c r="B25" s="1">
        <v>34401</v>
      </c>
      <c r="C25" s="1">
        <v>34553.5</v>
      </c>
      <c r="D25" s="1">
        <v>42406.559999999998</v>
      </c>
      <c r="E25" s="1">
        <v>43288.33</v>
      </c>
      <c r="F25" s="1">
        <v>38478.519999999997</v>
      </c>
      <c r="G25" s="1">
        <v>37694.720000000001</v>
      </c>
      <c r="H25" s="1">
        <v>40081.79</v>
      </c>
      <c r="I25" s="1">
        <v>41685.06</v>
      </c>
      <c r="J25" s="1">
        <v>39265.339999999997</v>
      </c>
      <c r="K25" s="1">
        <v>40835.949999999997</v>
      </c>
      <c r="L25" s="1">
        <v>40835.949999999997</v>
      </c>
      <c r="M25" s="1">
        <v>40835.949999999997</v>
      </c>
      <c r="N25" s="1">
        <v>43977.18</v>
      </c>
      <c r="O25" s="1">
        <v>24215.72</v>
      </c>
      <c r="P25" s="1">
        <v>24501.57</v>
      </c>
      <c r="Q25" s="1">
        <v>38428.089999999997</v>
      </c>
      <c r="R25" s="1">
        <v>39906.089999999997</v>
      </c>
      <c r="S25" s="1">
        <f>R25*compensation!B55</f>
        <v>48947.533696990067</v>
      </c>
      <c r="V25" s="6">
        <f t="shared" si="2"/>
        <v>0.91937035651290822</v>
      </c>
      <c r="W25" s="6">
        <f t="shared" si="3"/>
        <v>0.95088063817854496</v>
      </c>
      <c r="X25" s="6">
        <f t="shared" si="4"/>
        <v>0.97735379067029637</v>
      </c>
      <c r="Y25" s="6">
        <f t="shared" si="5"/>
        <v>0.88284037980936125</v>
      </c>
      <c r="Z25" s="6">
        <f t="shared" si="6"/>
        <v>0.78789865611835641</v>
      </c>
      <c r="AA25" s="6">
        <f t="shared" si="7"/>
        <v>0.87224778268778347</v>
      </c>
      <c r="AB25" s="6">
        <f>H25/H$2</f>
        <v>0.81744485654768972</v>
      </c>
      <c r="AC25" s="6">
        <f t="shared" si="8"/>
        <v>0.85014261817852543</v>
      </c>
      <c r="AD25" s="6">
        <f>J25/J$2</f>
        <v>0.9049573672318153</v>
      </c>
      <c r="AE25" s="6"/>
      <c r="AF25" s="6"/>
      <c r="AG25" s="6">
        <f>M25/M$2</f>
        <v>0.91646408870212237</v>
      </c>
      <c r="AH25" s="6">
        <f>N25/N$2</f>
        <v>0.93213014778671599</v>
      </c>
      <c r="AI25" s="6">
        <f>O25/O$2</f>
        <v>0.88835348850203022</v>
      </c>
      <c r="AJ25" s="6">
        <f>P25/P$2</f>
        <v>0.74675934818037326</v>
      </c>
      <c r="AK25" s="6">
        <f>Q25/Q$2</f>
        <v>0.92949235430255128</v>
      </c>
      <c r="AL25" s="6">
        <f>R25/R$2</f>
        <v>0.96545291661416044</v>
      </c>
      <c r="AM25" s="6">
        <f>S25/S$2</f>
        <v>1.0626169998510493</v>
      </c>
    </row>
    <row r="26" spans="1:39" ht="12.75" customHeight="1" x14ac:dyDescent="0.2">
      <c r="A26">
        <v>1993</v>
      </c>
      <c r="B26" s="1">
        <v>34399</v>
      </c>
      <c r="C26" s="1">
        <v>33719.72</v>
      </c>
      <c r="D26" s="1">
        <v>42149.65</v>
      </c>
      <c r="E26" s="1">
        <v>42808.46</v>
      </c>
      <c r="F26" s="1">
        <v>37360.11</v>
      </c>
      <c r="G26" s="1">
        <v>36785.15</v>
      </c>
      <c r="H26" s="1">
        <v>38916.78</v>
      </c>
      <c r="I26" s="1">
        <v>40473.449999999997</v>
      </c>
      <c r="J26" s="1">
        <v>38317.870000000003</v>
      </c>
      <c r="K26" s="1">
        <v>39850.58</v>
      </c>
      <c r="L26" s="1">
        <v>39850.58</v>
      </c>
      <c r="M26" s="1">
        <v>40816.19</v>
      </c>
      <c r="N26" s="1">
        <v>43835.64</v>
      </c>
      <c r="O26" s="1">
        <v>24523.43</v>
      </c>
      <c r="P26" s="1">
        <v>22990.720000000001</v>
      </c>
      <c r="Q26" s="1">
        <v>38513.800000000003</v>
      </c>
      <c r="R26" s="1">
        <v>39048.92</v>
      </c>
      <c r="S26" s="1">
        <f>R26*compensation!B56</f>
        <v>48111.173422609369</v>
      </c>
      <c r="V26" s="6">
        <f t="shared" si="2"/>
        <v>0.91931690630177987</v>
      </c>
      <c r="W26" s="6">
        <f t="shared" si="3"/>
        <v>0.9279357770646055</v>
      </c>
      <c r="X26" s="6">
        <f t="shared" si="4"/>
        <v>0.97143272651510193</v>
      </c>
      <c r="Y26" s="6">
        <f t="shared" si="5"/>
        <v>0.87305370952064554</v>
      </c>
      <c r="Z26" s="6">
        <f t="shared" si="6"/>
        <v>0.76499773019944561</v>
      </c>
      <c r="AA26" s="6">
        <f t="shared" si="7"/>
        <v>0.85120052684666492</v>
      </c>
      <c r="AB26" s="6">
        <f>H26/H$2</f>
        <v>0.79368515339255064</v>
      </c>
      <c r="AC26" s="6">
        <f t="shared" si="8"/>
        <v>0.82543253505494874</v>
      </c>
      <c r="AD26" s="6">
        <f>J26/J$2</f>
        <v>0.88312080713247276</v>
      </c>
      <c r="AE26" s="6"/>
      <c r="AF26" s="6"/>
      <c r="AG26" s="6">
        <f>M26/M$2</f>
        <v>0.91602062331457179</v>
      </c>
      <c r="AH26" s="6">
        <f>N26/N$2</f>
        <v>0.92913009864491725</v>
      </c>
      <c r="AI26" s="6">
        <f>O26/O$2</f>
        <v>0.89964182731446118</v>
      </c>
      <c r="AJ26" s="6">
        <f>P26/P$2</f>
        <v>0.70071163118924507</v>
      </c>
      <c r="AK26" s="6">
        <f>Q26/Q$2</f>
        <v>0.93156549376088182</v>
      </c>
      <c r="AL26" s="6">
        <f>R26/R$2</f>
        <v>0.94471529795660325</v>
      </c>
      <c r="AM26" s="6">
        <f>S26/S$2</f>
        <v>1.0444601985082338</v>
      </c>
    </row>
    <row r="27" spans="1:39" ht="12.75" customHeight="1" x14ac:dyDescent="0.2">
      <c r="A27">
        <v>1994</v>
      </c>
      <c r="B27" s="1">
        <v>35500</v>
      </c>
      <c r="C27" s="1">
        <v>35266.019999999997</v>
      </c>
      <c r="D27" s="1">
        <v>43519.76</v>
      </c>
      <c r="E27" s="1">
        <v>44016.41</v>
      </c>
      <c r="F27" s="1">
        <v>37945.18</v>
      </c>
      <c r="G27" s="1">
        <v>37517.040000000001</v>
      </c>
      <c r="H27" s="1">
        <v>40070.11</v>
      </c>
      <c r="I27" s="1">
        <v>41739.699999999997</v>
      </c>
      <c r="J27" s="1">
        <v>39617.99</v>
      </c>
      <c r="K27" s="1">
        <v>40578.43</v>
      </c>
      <c r="L27" s="1">
        <v>42019.08</v>
      </c>
      <c r="M27" s="1">
        <v>42019.08</v>
      </c>
      <c r="N27" s="1">
        <v>45020.45</v>
      </c>
      <c r="O27" s="1">
        <v>26261.93</v>
      </c>
      <c r="P27" s="1">
        <v>24347.06</v>
      </c>
      <c r="Q27" s="1">
        <v>39676.720000000001</v>
      </c>
      <c r="R27" s="1">
        <v>40101.83</v>
      </c>
      <c r="S27" s="1">
        <f>R27*compensation!B57</f>
        <v>49412.335968490777</v>
      </c>
      <c r="V27" s="6">
        <f t="shared" si="2"/>
        <v>0.94874124752792777</v>
      </c>
      <c r="W27" s="6">
        <f t="shared" si="3"/>
        <v>0.97048853527478629</v>
      </c>
      <c r="X27" s="6">
        <f t="shared" si="4"/>
        <v>1.0030099683884177</v>
      </c>
      <c r="Y27" s="6">
        <f t="shared" si="5"/>
        <v>0.89768914906730213</v>
      </c>
      <c r="Z27" s="6">
        <f t="shared" si="6"/>
        <v>0.77697781328827453</v>
      </c>
      <c r="AA27" s="6">
        <f t="shared" si="7"/>
        <v>0.8681363053766914</v>
      </c>
      <c r="AB27" s="6">
        <f>H27/H$2</f>
        <v>0.81720664972298263</v>
      </c>
      <c r="AC27" s="6">
        <f t="shared" si="8"/>
        <v>0.85125696928314842</v>
      </c>
      <c r="AD27" s="6">
        <f>J27/J$2</f>
        <v>0.91308497329747784</v>
      </c>
      <c r="AE27" s="6"/>
      <c r="AF27" s="6"/>
      <c r="AG27" s="6">
        <f>M27/M$2</f>
        <v>0.94301657878172496</v>
      </c>
      <c r="AH27" s="6">
        <f>N27/N$2</f>
        <v>0.95424305769320494</v>
      </c>
      <c r="AI27" s="6">
        <f>O27/O$2</f>
        <v>0.96341868547770304</v>
      </c>
      <c r="AJ27" s="6">
        <f>P27/P$2</f>
        <v>0.74205018926168564</v>
      </c>
      <c r="AK27" s="6">
        <f>Q27/Q$2</f>
        <v>0.95969401247376929</v>
      </c>
      <c r="AL27" s="6">
        <f>R27/R$2</f>
        <v>0.97018847837674005</v>
      </c>
      <c r="AM27" s="6">
        <f>S27/S$2</f>
        <v>1.0727075347148398</v>
      </c>
    </row>
    <row r="28" spans="1:39" ht="12.75" customHeight="1" x14ac:dyDescent="0.2">
      <c r="A28">
        <v>1995</v>
      </c>
      <c r="B28" s="1">
        <v>36661</v>
      </c>
      <c r="C28" s="1">
        <v>36576.26</v>
      </c>
      <c r="D28" s="1">
        <v>43961.85</v>
      </c>
      <c r="E28" s="1">
        <v>44279.33</v>
      </c>
      <c r="F28" s="1">
        <v>38375.42</v>
      </c>
      <c r="G28" s="1">
        <v>38100.269999999997</v>
      </c>
      <c r="H28" s="1">
        <v>41179.78</v>
      </c>
      <c r="I28" s="1">
        <v>42065.37</v>
      </c>
      <c r="J28" s="1">
        <v>40884.519999999997</v>
      </c>
      <c r="K28" s="1">
        <v>41243.54</v>
      </c>
      <c r="L28" s="1">
        <v>42496.45</v>
      </c>
      <c r="M28" s="1">
        <v>43961.85</v>
      </c>
      <c r="N28" s="1">
        <v>44694.54</v>
      </c>
      <c r="O28" s="1">
        <v>26377.11</v>
      </c>
      <c r="P28" s="1">
        <v>24307.97</v>
      </c>
      <c r="Q28" s="1">
        <v>41590.93</v>
      </c>
      <c r="R28" s="1">
        <v>41590.93</v>
      </c>
      <c r="S28" s="1">
        <f>R28*compensation!B58</f>
        <v>50848.501545933301</v>
      </c>
      <c r="V28" s="6">
        <f t="shared" si="2"/>
        <v>0.97976909508792565</v>
      </c>
      <c r="W28" s="6">
        <f t="shared" si="3"/>
        <v>1.0065451387264499</v>
      </c>
      <c r="X28" s="6">
        <f t="shared" si="4"/>
        <v>1.0131989188082922</v>
      </c>
      <c r="Y28" s="6">
        <f t="shared" si="5"/>
        <v>0.90305124995360275</v>
      </c>
      <c r="Z28" s="6">
        <f t="shared" si="6"/>
        <v>0.78578754707762921</v>
      </c>
      <c r="AA28" s="6">
        <f t="shared" si="7"/>
        <v>0.88163212320733175</v>
      </c>
      <c r="AB28" s="6">
        <f>H28/H$2</f>
        <v>0.83983772567955228</v>
      </c>
      <c r="AC28" s="6">
        <f t="shared" si="8"/>
        <v>0.85789882001965212</v>
      </c>
      <c r="AD28" s="6">
        <f>J28/J$2</f>
        <v>0.94227498296809598</v>
      </c>
      <c r="AE28" s="6"/>
      <c r="AF28" s="6"/>
      <c r="AG28" s="6">
        <f>M28/M$2</f>
        <v>0.98661735059204947</v>
      </c>
      <c r="AH28" s="6">
        <f>N28/N$2</f>
        <v>0.94733514462408208</v>
      </c>
      <c r="AI28" s="6">
        <f>O28/O$2</f>
        <v>0.96764406282785675</v>
      </c>
      <c r="AJ28" s="6">
        <f>P28/P$2</f>
        <v>0.74085880344761856</v>
      </c>
      <c r="AK28" s="6">
        <f>Q28/Q$2</f>
        <v>1.0059946107998763</v>
      </c>
      <c r="AL28" s="6">
        <f>R28/R$2</f>
        <v>1.0062144568208859</v>
      </c>
      <c r="AM28" s="6">
        <f>S28/S$2</f>
        <v>1.103885693080052</v>
      </c>
    </row>
    <row r="29" spans="1:39" ht="12.75" customHeight="1" x14ac:dyDescent="0.2">
      <c r="A29">
        <v>1996</v>
      </c>
      <c r="B29" s="1">
        <v>36805</v>
      </c>
      <c r="C29" s="1">
        <v>35684.959999999999</v>
      </c>
      <c r="D29" s="1">
        <v>42821.95</v>
      </c>
      <c r="E29" s="1">
        <v>43009.37</v>
      </c>
      <c r="F29" s="1">
        <v>38708.43</v>
      </c>
      <c r="G29" s="1">
        <v>38539.760000000002</v>
      </c>
      <c r="H29" s="1">
        <v>41575.730000000003</v>
      </c>
      <c r="I29" s="1">
        <v>43009.37</v>
      </c>
      <c r="J29" s="1">
        <v>41394.550000000003</v>
      </c>
      <c r="K29" s="1">
        <v>42821.95</v>
      </c>
      <c r="L29" s="1">
        <v>42821.95</v>
      </c>
      <c r="M29" s="1">
        <v>42821.95</v>
      </c>
      <c r="N29" s="1">
        <v>45676.75</v>
      </c>
      <c r="O29" s="1">
        <v>28547.97</v>
      </c>
      <c r="P29" s="1">
        <v>24979.47</v>
      </c>
      <c r="Q29" s="1">
        <v>40705.19</v>
      </c>
      <c r="R29" s="1">
        <v>40705.19</v>
      </c>
      <c r="S29" s="1">
        <f>R29*compensation!B59</f>
        <v>49388.093400160382</v>
      </c>
      <c r="V29" s="6">
        <f t="shared" si="2"/>
        <v>0.98361751028916566</v>
      </c>
      <c r="W29" s="6">
        <f t="shared" si="3"/>
        <v>0.98201737995212779</v>
      </c>
      <c r="X29" s="6">
        <f t="shared" si="4"/>
        <v>0.98692738001841918</v>
      </c>
      <c r="Y29" s="6">
        <f t="shared" si="5"/>
        <v>0.87715115242748676</v>
      </c>
      <c r="Z29" s="6">
        <f t="shared" si="6"/>
        <v>0.79260636785020511</v>
      </c>
      <c r="AA29" s="6">
        <f t="shared" si="7"/>
        <v>0.89180182808943342</v>
      </c>
      <c r="AB29" s="6">
        <f>H29/H$2</f>
        <v>0.84791289624828337</v>
      </c>
      <c r="AC29" s="6">
        <f t="shared" si="8"/>
        <v>0.87715115242748676</v>
      </c>
      <c r="AD29" s="6">
        <f>J29/J$2</f>
        <v>0.95402976227242009</v>
      </c>
      <c r="AE29" s="6"/>
      <c r="AF29" s="6"/>
      <c r="AG29" s="6">
        <f>M29/M$2</f>
        <v>0.961035053260616</v>
      </c>
      <c r="AH29" s="6">
        <f>N29/N$2</f>
        <v>0.96815384087649281</v>
      </c>
      <c r="AI29" s="6">
        <f>O29/O$2</f>
        <v>1.0472820440255877</v>
      </c>
      <c r="AJ29" s="6">
        <f>P29/P$2</f>
        <v>0.76132479408834575</v>
      </c>
      <c r="AK29" s="6">
        <f>Q29/Q$2</f>
        <v>0.98457047658191377</v>
      </c>
      <c r="AL29" s="6">
        <f>R29/R$2</f>
        <v>0.98478564065869556</v>
      </c>
      <c r="AM29" s="6">
        <f>S29/S$2</f>
        <v>1.0721812453743511</v>
      </c>
    </row>
    <row r="30" spans="1:39" x14ac:dyDescent="0.2">
      <c r="A30">
        <v>1997</v>
      </c>
      <c r="B30" s="1">
        <v>37505</v>
      </c>
      <c r="C30" s="1">
        <v>36327.410000000003</v>
      </c>
      <c r="D30" s="1">
        <v>44012.06</v>
      </c>
      <c r="E30" s="1">
        <v>44146.91</v>
      </c>
      <c r="F30" s="1">
        <v>40643.18</v>
      </c>
      <c r="G30" s="1">
        <v>40519.040000000001</v>
      </c>
      <c r="H30" s="1">
        <v>42044.67</v>
      </c>
      <c r="I30" s="1">
        <v>42044.67</v>
      </c>
      <c r="J30" s="1">
        <v>41916.25</v>
      </c>
      <c r="K30" s="1">
        <v>41916.25</v>
      </c>
      <c r="L30" s="1">
        <v>42335.41</v>
      </c>
      <c r="M30" s="1">
        <v>43313.45</v>
      </c>
      <c r="N30" s="1">
        <v>46107.87</v>
      </c>
      <c r="O30" s="1">
        <v>29341.37</v>
      </c>
      <c r="P30" s="1">
        <v>25848.35</v>
      </c>
      <c r="Q30" s="1">
        <v>41289.550000000003</v>
      </c>
      <c r="R30" s="1">
        <v>42221.89</v>
      </c>
      <c r="S30" s="1">
        <f>R30*compensation!B60</f>
        <v>50847.937794459074</v>
      </c>
      <c r="V30" s="6">
        <f t="shared" si="2"/>
        <v>1.0023250841840825</v>
      </c>
      <c r="W30" s="6">
        <f t="shared" si="3"/>
        <v>0.99969701489497909</v>
      </c>
      <c r="X30" s="6">
        <f t="shared" si="4"/>
        <v>1.0143561202844211</v>
      </c>
      <c r="Y30" s="6">
        <f t="shared" si="5"/>
        <v>0.90035062086732587</v>
      </c>
      <c r="Z30" s="6">
        <f t="shared" si="6"/>
        <v>0.83222293639091272</v>
      </c>
      <c r="AA30" s="6">
        <f t="shared" si="7"/>
        <v>0.93760194522303397</v>
      </c>
      <c r="AB30" s="6">
        <f>H30/H$2</f>
        <v>0.85747665552723451</v>
      </c>
      <c r="AC30" s="6">
        <f t="shared" si="8"/>
        <v>0.85747665552723451</v>
      </c>
      <c r="AD30" s="6">
        <f>J30/J$2</f>
        <v>0.96605350276428481</v>
      </c>
      <c r="AE30" s="6"/>
      <c r="AF30" s="6"/>
      <c r="AG30" s="6">
        <f>M30/M$2</f>
        <v>0.97206558149853117</v>
      </c>
      <c r="AH30" s="6">
        <f>N30/N$2</f>
        <v>0.97729176080027624</v>
      </c>
      <c r="AI30" s="6">
        <f>O30/O$2</f>
        <v>1.076387916482715</v>
      </c>
      <c r="AJ30" s="6">
        <f>P30/P$2</f>
        <v>0.78780653637861364</v>
      </c>
      <c r="AK30" s="6">
        <f>Q30/Q$2</f>
        <v>0.99870488066393392</v>
      </c>
      <c r="AL30" s="6">
        <f>R30/R$2</f>
        <v>1.0214793492788259</v>
      </c>
      <c r="AM30" s="6">
        <f>S30/S$2</f>
        <v>1.1038734544266418</v>
      </c>
    </row>
    <row r="31" spans="1:39" x14ac:dyDescent="0.2">
      <c r="A31">
        <v>1998</v>
      </c>
      <c r="B31" s="1">
        <v>39624</v>
      </c>
      <c r="C31" s="1">
        <v>38583.230000000003</v>
      </c>
      <c r="D31" s="1">
        <v>46713.27</v>
      </c>
      <c r="E31" s="1">
        <v>46781.79</v>
      </c>
      <c r="F31" s="1">
        <v>41399.82</v>
      </c>
      <c r="G31" s="1">
        <v>41339.18</v>
      </c>
      <c r="H31" s="1">
        <v>42779.81</v>
      </c>
      <c r="I31" s="1">
        <v>44159.8</v>
      </c>
      <c r="J31" s="1">
        <v>42717.15</v>
      </c>
      <c r="K31" s="1">
        <v>44095.12</v>
      </c>
      <c r="L31" s="1">
        <v>44095.12</v>
      </c>
      <c r="M31" s="1">
        <v>45473.09</v>
      </c>
      <c r="N31" s="1">
        <v>48229.04</v>
      </c>
      <c r="O31" s="1">
        <v>31693.37</v>
      </c>
      <c r="P31" s="1">
        <v>27559.45</v>
      </c>
      <c r="Q31" s="1">
        <v>43539.06</v>
      </c>
      <c r="R31" s="1">
        <v>44594.55</v>
      </c>
      <c r="S31" s="1">
        <f>R31*compensation!B61</f>
        <v>53577.233533814804</v>
      </c>
      <c r="V31" s="6">
        <f t="shared" si="2"/>
        <v>1.0589555828745523</v>
      </c>
      <c r="W31" s="6">
        <f t="shared" si="3"/>
        <v>1.0617751129520767</v>
      </c>
      <c r="X31" s="6">
        <f t="shared" si="4"/>
        <v>1.0766115315438232</v>
      </c>
      <c r="Y31" s="6">
        <f t="shared" si="5"/>
        <v>0.95408747003549865</v>
      </c>
      <c r="Z31" s="6">
        <f t="shared" si="6"/>
        <v>0.84771614244887417</v>
      </c>
      <c r="AA31" s="6">
        <f t="shared" si="7"/>
        <v>0.95657980993441949</v>
      </c>
      <c r="AB31" s="6">
        <f>H31/H$2</f>
        <v>0.87246940938983564</v>
      </c>
      <c r="AC31" s="6">
        <f t="shared" si="8"/>
        <v>0.90061350494014047</v>
      </c>
      <c r="AD31" s="6">
        <f>J31/J$2</f>
        <v>0.98451203019371658</v>
      </c>
      <c r="AE31" s="6"/>
      <c r="AF31" s="6"/>
      <c r="AG31" s="6">
        <f>M31/M$2</f>
        <v>1.0205334757075468</v>
      </c>
      <c r="AH31" s="6">
        <f>N31/N$2</f>
        <v>1.0222515900931219</v>
      </c>
      <c r="AI31" s="6">
        <f>O31/O$2</f>
        <v>1.1626710170866523</v>
      </c>
      <c r="AJ31" s="6">
        <f>P31/P$2</f>
        <v>0.83995747693758349</v>
      </c>
      <c r="AK31" s="6">
        <f>Q31/Q$2</f>
        <v>1.0531156605368635</v>
      </c>
      <c r="AL31" s="6">
        <f>R31/R$2</f>
        <v>1.0788814028785083</v>
      </c>
      <c r="AM31" s="6">
        <f>S31/S$2</f>
        <v>1.1631245715148717</v>
      </c>
    </row>
    <row r="32" spans="1:39" x14ac:dyDescent="0.2">
      <c r="A32">
        <v>1999</v>
      </c>
      <c r="B32" s="1">
        <v>40601</v>
      </c>
      <c r="C32" s="1">
        <v>40494.480000000003</v>
      </c>
      <c r="D32" s="1">
        <v>47243.56</v>
      </c>
      <c r="E32" s="1">
        <v>47256.09</v>
      </c>
      <c r="F32" s="1">
        <v>41855.39</v>
      </c>
      <c r="G32" s="1">
        <v>41844.300000000003</v>
      </c>
      <c r="H32" s="1">
        <v>44555.74</v>
      </c>
      <c r="I32" s="1">
        <v>46581</v>
      </c>
      <c r="J32" s="1">
        <v>44543.93</v>
      </c>
      <c r="K32" s="1">
        <v>45893.75</v>
      </c>
      <c r="L32" s="1">
        <v>47243.56</v>
      </c>
      <c r="M32" s="1">
        <v>47243.56</v>
      </c>
      <c r="N32" s="1">
        <v>48593.38</v>
      </c>
      <c r="O32" s="1">
        <v>33610.42</v>
      </c>
      <c r="P32" s="1">
        <v>26996.32</v>
      </c>
      <c r="Q32" s="1">
        <v>45445.36</v>
      </c>
      <c r="R32" s="1">
        <v>45445.36</v>
      </c>
      <c r="S32" s="1">
        <f>R32*compensation!B62</f>
        <v>54501.825463677131</v>
      </c>
      <c r="V32" s="6">
        <f t="shared" si="2"/>
        <v>1.0850660110107435</v>
      </c>
      <c r="W32" s="6">
        <f t="shared" si="3"/>
        <v>1.1143709605425884</v>
      </c>
      <c r="X32" s="6">
        <f t="shared" si="4"/>
        <v>1.0888332477512814</v>
      </c>
      <c r="Y32" s="6">
        <f t="shared" si="5"/>
        <v>0.96376054340523998</v>
      </c>
      <c r="Z32" s="6">
        <f t="shared" si="6"/>
        <v>0.85704454153407394</v>
      </c>
      <c r="AA32" s="6">
        <f t="shared" si="7"/>
        <v>0.96826817902142315</v>
      </c>
      <c r="AB32" s="6">
        <f>H32/H$2</f>
        <v>0.90868847156467214</v>
      </c>
      <c r="AC32" s="6">
        <f t="shared" si="8"/>
        <v>0.94999247445904822</v>
      </c>
      <c r="AD32" s="6">
        <f>J32/J$2</f>
        <v>1.0266142511170993</v>
      </c>
      <c r="AE32" s="6"/>
      <c r="AF32" s="6"/>
      <c r="AG32" s="6">
        <f>M32/M$2</f>
        <v>1.0602673909250071</v>
      </c>
      <c r="AH32" s="6">
        <f>N32/N$2</f>
        <v>1.0299740565642466</v>
      </c>
      <c r="AI32" s="6">
        <f>O32/O$2</f>
        <v>1.2329979805274591</v>
      </c>
      <c r="AJ32" s="6">
        <f>P32/P$2</f>
        <v>0.82279438935826454</v>
      </c>
      <c r="AK32" s="6">
        <f>Q32/Q$2</f>
        <v>1.0992249330770016</v>
      </c>
      <c r="AL32" s="6">
        <f>R32/R$2</f>
        <v>1.0994651532781214</v>
      </c>
      <c r="AM32" s="6">
        <f>S32/S$2</f>
        <v>1.1831968208886376</v>
      </c>
    </row>
    <row r="33" spans="1:39" x14ac:dyDescent="0.2">
      <c r="A33">
        <v>2000</v>
      </c>
      <c r="B33" s="1">
        <v>40424</v>
      </c>
      <c r="C33" s="1">
        <v>39181.5</v>
      </c>
      <c r="D33" s="1">
        <v>47017.79</v>
      </c>
      <c r="E33" s="1">
        <v>47025.57</v>
      </c>
      <c r="F33" s="1">
        <v>41800.51</v>
      </c>
      <c r="G33" s="1">
        <v>41793.589999999997</v>
      </c>
      <c r="H33" s="1">
        <v>45066.18</v>
      </c>
      <c r="I33" s="1">
        <v>45719.31</v>
      </c>
      <c r="J33" s="1">
        <v>45058.720000000001</v>
      </c>
      <c r="K33" s="1">
        <v>45711.75</v>
      </c>
      <c r="L33" s="1">
        <v>45711.75</v>
      </c>
      <c r="M33" s="1">
        <v>47017.79</v>
      </c>
      <c r="N33" s="1">
        <v>49629.89</v>
      </c>
      <c r="O33" s="1">
        <v>32651.25</v>
      </c>
      <c r="P33" s="1">
        <v>28530.66</v>
      </c>
      <c r="Q33" s="1">
        <v>45608.23</v>
      </c>
      <c r="R33" s="1">
        <v>45608.23</v>
      </c>
      <c r="S33" s="1">
        <f>R33*compensation!B63</f>
        <v>54687.930448039442</v>
      </c>
      <c r="V33" s="6">
        <f t="shared" si="2"/>
        <v>1.0803356673258859</v>
      </c>
      <c r="W33" s="6">
        <f t="shared" si="3"/>
        <v>1.0782389548032083</v>
      </c>
      <c r="X33" s="6">
        <f t="shared" si="4"/>
        <v>1.0836298743741524</v>
      </c>
      <c r="Y33" s="6">
        <f t="shared" si="5"/>
        <v>0.95905922172446245</v>
      </c>
      <c r="Z33" s="6">
        <f t="shared" si="6"/>
        <v>0.8559208008536171</v>
      </c>
      <c r="AA33" s="6">
        <f t="shared" si="7"/>
        <v>0.96709476043494458</v>
      </c>
      <c r="AB33" s="6">
        <f>H33/H$2</f>
        <v>0.9190985992704509</v>
      </c>
      <c r="AC33" s="6">
        <f t="shared" si="8"/>
        <v>0.93241880675512134</v>
      </c>
      <c r="AD33" s="6">
        <f>J33/J$2</f>
        <v>1.0384787352417055</v>
      </c>
      <c r="AE33" s="6"/>
      <c r="AF33" s="6"/>
      <c r="AG33" s="6">
        <f>M33/M$2</f>
        <v>1.0552005295612754</v>
      </c>
      <c r="AH33" s="6">
        <f>N33/N$2</f>
        <v>1.0519436830724129</v>
      </c>
      <c r="AI33" s="6">
        <f>O33/O$2</f>
        <v>1.197810836987375</v>
      </c>
      <c r="AJ33" s="6">
        <f>P33/P$2</f>
        <v>0.86955803504656426</v>
      </c>
      <c r="AK33" s="6">
        <f>Q33/Q$2</f>
        <v>1.103164405992394</v>
      </c>
      <c r="AL33" s="6">
        <f>R33/R$2</f>
        <v>1.1034054871100991</v>
      </c>
      <c r="AM33" s="6">
        <f>S33/S$2</f>
        <v>1.1872370309912472</v>
      </c>
    </row>
    <row r="34" spans="1:39" x14ac:dyDescent="0.2">
      <c r="A34">
        <v>2001</v>
      </c>
      <c r="B34" s="1">
        <v>39844</v>
      </c>
      <c r="C34" s="1">
        <v>38111.54</v>
      </c>
      <c r="D34" s="1">
        <v>45733.85</v>
      </c>
      <c r="E34" s="1">
        <v>45724.47</v>
      </c>
      <c r="F34" s="1">
        <v>40643.97</v>
      </c>
      <c r="G34" s="1">
        <v>40652.31</v>
      </c>
      <c r="H34" s="1">
        <v>44454.35</v>
      </c>
      <c r="I34" s="1">
        <v>44454.35</v>
      </c>
      <c r="J34" s="1">
        <v>44463.46</v>
      </c>
      <c r="K34" s="1">
        <v>44463.46</v>
      </c>
      <c r="L34" s="1">
        <v>44463.46</v>
      </c>
      <c r="M34" s="1">
        <v>45733.85</v>
      </c>
      <c r="N34" s="1">
        <v>49545</v>
      </c>
      <c r="O34" s="1">
        <v>31759.62</v>
      </c>
      <c r="P34" s="1">
        <v>27948.46</v>
      </c>
      <c r="Q34" s="1">
        <v>44755.16</v>
      </c>
      <c r="R34" s="1">
        <v>45998.36</v>
      </c>
      <c r="S34" s="1">
        <f>R34*compensation!B64</f>
        <v>55538.547301805265</v>
      </c>
      <c r="V34" s="6">
        <f t="shared" si="2"/>
        <v>1.0648351060986692</v>
      </c>
      <c r="W34" s="6">
        <f t="shared" si="3"/>
        <v>1.0487946366407785</v>
      </c>
      <c r="X34" s="6">
        <f t="shared" si="4"/>
        <v>1.0540386124091823</v>
      </c>
      <c r="Y34" s="6">
        <f t="shared" si="5"/>
        <v>0.93252404196192695</v>
      </c>
      <c r="Z34" s="6">
        <f t="shared" si="6"/>
        <v>0.83223911268715112</v>
      </c>
      <c r="AA34" s="6">
        <f t="shared" si="7"/>
        <v>0.94068578460422048</v>
      </c>
      <c r="AB34" s="6">
        <f>H34/H$2</f>
        <v>0.90662068132862306</v>
      </c>
      <c r="AC34" s="6">
        <f t="shared" si="8"/>
        <v>0.90662068132862306</v>
      </c>
      <c r="AD34" s="6">
        <f>J34/J$2</f>
        <v>1.0247596404263184</v>
      </c>
      <c r="AE34" s="6"/>
      <c r="AF34" s="6"/>
      <c r="AG34" s="6">
        <f>M34/M$2</f>
        <v>1.0263856029574325</v>
      </c>
      <c r="AH34" s="6">
        <f>N34/N$2</f>
        <v>1.0501443742434791</v>
      </c>
      <c r="AI34" s="6">
        <f>O34/O$2</f>
        <v>1.1651013977903133</v>
      </c>
      <c r="AJ34" s="6">
        <f>P34/P$2</f>
        <v>0.85181373161986085</v>
      </c>
      <c r="AK34" s="6">
        <f>Q34/Q$2</f>
        <v>1.082530488389805</v>
      </c>
      <c r="AL34" s="6">
        <f>R34/R$2</f>
        <v>1.1128439499201284</v>
      </c>
      <c r="AM34" s="6">
        <f>S34/S$2</f>
        <v>1.2057033327821987</v>
      </c>
    </row>
    <row r="35" spans="1:39" x14ac:dyDescent="0.2">
      <c r="A35">
        <v>2002</v>
      </c>
      <c r="B35" s="1">
        <v>39565</v>
      </c>
      <c r="C35" s="1">
        <v>38755.86</v>
      </c>
      <c r="D35" s="1">
        <v>45639.41</v>
      </c>
      <c r="E35" s="1">
        <v>45645.49</v>
      </c>
      <c r="F35" s="1">
        <v>40011.39</v>
      </c>
      <c r="G35" s="1">
        <v>40006.050000000003</v>
      </c>
      <c r="H35" s="1">
        <v>43762.45</v>
      </c>
      <c r="I35" s="1">
        <v>43762.45</v>
      </c>
      <c r="J35" s="1">
        <v>43756.62</v>
      </c>
      <c r="K35" s="1">
        <v>43756.62</v>
      </c>
      <c r="L35" s="1">
        <v>43756.62</v>
      </c>
      <c r="M35" s="1">
        <v>45006.81</v>
      </c>
      <c r="N35" s="1">
        <v>49632.51</v>
      </c>
      <c r="O35" s="1">
        <v>30004.54</v>
      </c>
      <c r="P35" s="1">
        <v>28754.35</v>
      </c>
      <c r="Q35" s="1">
        <v>44153.14</v>
      </c>
      <c r="R35" s="1">
        <v>45379.62</v>
      </c>
      <c r="S35" s="1">
        <f>R35*compensation!B65</f>
        <v>55491.12158485582</v>
      </c>
      <c r="V35" s="6">
        <f t="shared" si="2"/>
        <v>1.0573788016462664</v>
      </c>
      <c r="W35" s="6">
        <f t="shared" si="3"/>
        <v>1.066525732269042</v>
      </c>
      <c r="X35" s="6">
        <f t="shared" si="4"/>
        <v>1.0518620318992118</v>
      </c>
      <c r="Y35" s="6">
        <f t="shared" si="5"/>
        <v>0.93091329067636464</v>
      </c>
      <c r="Z35" s="6">
        <f t="shared" si="6"/>
        <v>0.81928619942834202</v>
      </c>
      <c r="AA35" s="6">
        <f t="shared" si="7"/>
        <v>0.92573146601424816</v>
      </c>
      <c r="AB35" s="6">
        <f>H35/H$2</f>
        <v>0.89250978218351629</v>
      </c>
      <c r="AC35" s="6">
        <f t="shared" si="8"/>
        <v>0.89250978218351629</v>
      </c>
      <c r="AD35" s="6">
        <f>J35/J$2</f>
        <v>1.0084689355590197</v>
      </c>
      <c r="AE35" s="6"/>
      <c r="AF35" s="6"/>
      <c r="AG35" s="6">
        <f>M35/M$2</f>
        <v>1.0100689493458477</v>
      </c>
      <c r="AH35" s="6">
        <f>N35/N$2</f>
        <v>1.0519992159871474</v>
      </c>
      <c r="AI35" s="6">
        <f>O35/O$2</f>
        <v>1.1007163024638007</v>
      </c>
      <c r="AJ35" s="6">
        <f>P35/P$2</f>
        <v>0.87637566341056161</v>
      </c>
      <c r="AK35" s="6">
        <f>Q35/Q$2</f>
        <v>1.0679689271168604</v>
      </c>
      <c r="AL35" s="6">
        <f>R35/R$2</f>
        <v>1.097874697416918</v>
      </c>
      <c r="AM35" s="6">
        <f>S35/S$2</f>
        <v>1.2046737533681964</v>
      </c>
    </row>
    <row r="36" spans="1:39" x14ac:dyDescent="0.2">
      <c r="A36">
        <v>2003</v>
      </c>
      <c r="B36" s="1">
        <v>39191</v>
      </c>
      <c r="C36" s="1">
        <v>39132.17</v>
      </c>
      <c r="D36" s="1">
        <v>46470.68</v>
      </c>
      <c r="E36" s="1">
        <v>46456.02</v>
      </c>
      <c r="F36" s="1">
        <v>39278.75</v>
      </c>
      <c r="G36" s="1">
        <v>39291.15</v>
      </c>
      <c r="H36" s="1">
        <v>42787.31</v>
      </c>
      <c r="I36" s="1">
        <v>44009.8</v>
      </c>
      <c r="J36" s="1">
        <v>42800.81</v>
      </c>
      <c r="K36" s="1">
        <v>42825.27</v>
      </c>
      <c r="L36" s="1">
        <v>44023.7</v>
      </c>
      <c r="M36" s="1">
        <v>46469.45</v>
      </c>
      <c r="N36" s="1">
        <v>48915.21</v>
      </c>
      <c r="O36" s="1">
        <v>30572.01</v>
      </c>
      <c r="P36" s="1">
        <v>28737.69</v>
      </c>
      <c r="Q36" s="1">
        <v>45679.97</v>
      </c>
      <c r="R36" s="1">
        <v>45679.97</v>
      </c>
      <c r="S36" s="1">
        <f>R36*compensation!B66</f>
        <v>56594.244099151685</v>
      </c>
      <c r="V36" s="6">
        <f t="shared" si="2"/>
        <v>1.047383612165268</v>
      </c>
      <c r="W36" s="6">
        <f t="shared" si="3"/>
        <v>1.0768814384334817</v>
      </c>
      <c r="X36" s="6">
        <f t="shared" si="4"/>
        <v>1.0710205037387217</v>
      </c>
      <c r="Y36" s="6">
        <f t="shared" si="5"/>
        <v>0.94744357985700245</v>
      </c>
      <c r="Z36" s="6">
        <f t="shared" si="6"/>
        <v>0.80428442515483689</v>
      </c>
      <c r="AA36" s="6">
        <f t="shared" si="7"/>
        <v>0.90918883246123339</v>
      </c>
      <c r="AB36" s="6">
        <f>H36/H$2</f>
        <v>0.87262236753926237</v>
      </c>
      <c r="AC36" s="6">
        <f t="shared" si="8"/>
        <v>0.89755434195160744</v>
      </c>
      <c r="AD36" s="6">
        <f>J36/J$2</f>
        <v>0.98644016155187131</v>
      </c>
      <c r="AE36" s="6"/>
      <c r="AF36" s="6"/>
      <c r="AG36" s="6">
        <f>M36/M$2</f>
        <v>1.0428943650567415</v>
      </c>
      <c r="AH36" s="6">
        <f>N36/N$2</f>
        <v>1.0367954908959203</v>
      </c>
      <c r="AI36" s="6">
        <f>O36/O$2</f>
        <v>1.121533934734088</v>
      </c>
      <c r="AJ36" s="6">
        <f>P36/P$2</f>
        <v>0.8758678995921334</v>
      </c>
      <c r="AK36" s="6">
        <f>Q36/Q$2</f>
        <v>1.1048996413761372</v>
      </c>
      <c r="AL36" s="6">
        <f>R36/R$2</f>
        <v>1.1051411017052124</v>
      </c>
      <c r="AM36" s="6">
        <f>S36/S$2</f>
        <v>1.228621777876759</v>
      </c>
    </row>
    <row r="37" spans="1:39" x14ac:dyDescent="0.2">
      <c r="A37">
        <v>2004</v>
      </c>
      <c r="B37" s="1">
        <v>38677</v>
      </c>
      <c r="C37" s="1">
        <v>38102.379999999997</v>
      </c>
      <c r="D37" s="1">
        <v>46437.279999999999</v>
      </c>
      <c r="E37" s="1">
        <v>46440.56</v>
      </c>
      <c r="F37" s="1">
        <v>39629.279999999999</v>
      </c>
      <c r="G37" s="1">
        <v>39626.480000000003</v>
      </c>
      <c r="H37" s="1">
        <v>41677.42</v>
      </c>
      <c r="I37" s="1">
        <v>42868.21</v>
      </c>
      <c r="J37" s="1">
        <v>41674.480000000003</v>
      </c>
      <c r="K37" s="1">
        <v>42865.18</v>
      </c>
      <c r="L37" s="1">
        <v>43341.46</v>
      </c>
      <c r="M37" s="1">
        <v>45246.58</v>
      </c>
      <c r="N37" s="1">
        <v>47627.98</v>
      </c>
      <c r="O37" s="1">
        <v>29767.48</v>
      </c>
      <c r="P37" s="1">
        <v>28576.79</v>
      </c>
      <c r="Q37" s="1">
        <v>44521.99</v>
      </c>
      <c r="R37" s="1">
        <v>45693.62</v>
      </c>
      <c r="S37" s="1">
        <f>R37*compensation!B67</f>
        <v>56496.135136111472</v>
      </c>
      <c r="V37" s="6">
        <f t="shared" si="2"/>
        <v>1.0336469079052861</v>
      </c>
      <c r="W37" s="6">
        <f t="shared" si="3"/>
        <v>1.0485425618395077</v>
      </c>
      <c r="X37" s="6">
        <f t="shared" si="4"/>
        <v>1.0702507262182535</v>
      </c>
      <c r="Y37" s="6">
        <f t="shared" si="5"/>
        <v>0.94712828212498434</v>
      </c>
      <c r="Z37" s="6">
        <f t="shared" si="6"/>
        <v>0.81146199113006579</v>
      </c>
      <c r="AA37" s="6">
        <f t="shared" si="7"/>
        <v>0.91694829715466242</v>
      </c>
      <c r="AB37" s="6">
        <f>H37/H$2</f>
        <v>0.84998680481030953</v>
      </c>
      <c r="AC37" s="6">
        <f t="shared" si="8"/>
        <v>0.87427227611107783</v>
      </c>
      <c r="AD37" s="6">
        <f>J37/J$2</f>
        <v>0.96048137368872777</v>
      </c>
      <c r="AE37" s="6"/>
      <c r="AF37" s="6"/>
      <c r="AG37" s="6">
        <f>M37/M$2</f>
        <v>1.0154500068343624</v>
      </c>
      <c r="AH37" s="6">
        <f>N37/N$2</f>
        <v>1.0095116611884336</v>
      </c>
      <c r="AI37" s="6">
        <f>O37/O$2</f>
        <v>1.0920197583187456</v>
      </c>
      <c r="AJ37" s="6">
        <f>P37/P$2</f>
        <v>0.87096398612364057</v>
      </c>
      <c r="AK37" s="6">
        <f>Q37/Q$2</f>
        <v>1.0768906105750935</v>
      </c>
      <c r="AL37" s="6">
        <f>R37/R$2</f>
        <v>1.1054713378248568</v>
      </c>
      <c r="AM37" s="6">
        <f>S37/S$2</f>
        <v>1.2264919003509647</v>
      </c>
    </row>
    <row r="38" spans="1:39" x14ac:dyDescent="0.2">
      <c r="A38">
        <v>2005</v>
      </c>
      <c r="B38" s="1">
        <v>39573</v>
      </c>
      <c r="C38" s="1">
        <v>39170.559999999998</v>
      </c>
      <c r="D38" s="1">
        <v>46083.01</v>
      </c>
      <c r="E38" s="1">
        <v>46070.45</v>
      </c>
      <c r="F38" s="1">
        <v>40311.65</v>
      </c>
      <c r="G38" s="1">
        <v>40322.639999999999</v>
      </c>
      <c r="H38" s="1">
        <v>41463.410000000003</v>
      </c>
      <c r="I38" s="1">
        <v>43766.93</v>
      </c>
      <c r="J38" s="1">
        <v>41474.71</v>
      </c>
      <c r="K38" s="1">
        <v>43433.24</v>
      </c>
      <c r="L38" s="1">
        <v>43778.86</v>
      </c>
      <c r="M38" s="1">
        <v>46083.01</v>
      </c>
      <c r="N38" s="1">
        <v>47235.09</v>
      </c>
      <c r="O38" s="1">
        <v>28801.88</v>
      </c>
      <c r="P38" s="1">
        <v>28801.88</v>
      </c>
      <c r="Q38" s="1">
        <v>45516</v>
      </c>
      <c r="R38" s="1">
        <v>45516</v>
      </c>
      <c r="S38" s="1">
        <f>R38*compensation!B68</f>
        <v>56366.069110682343</v>
      </c>
      <c r="V38" s="6">
        <f t="shared" si="2"/>
        <v>1.0575926024907798</v>
      </c>
      <c r="W38" s="6">
        <f t="shared" si="3"/>
        <v>1.0779378960340047</v>
      </c>
      <c r="X38" s="6">
        <f t="shared" si="4"/>
        <v>1.0620857836381252</v>
      </c>
      <c r="Y38" s="6">
        <f t="shared" si="5"/>
        <v>0.93958010336707798</v>
      </c>
      <c r="Z38" s="6">
        <f t="shared" si="6"/>
        <v>0.82543442057837835</v>
      </c>
      <c r="AA38" s="6">
        <f t="shared" si="7"/>
        <v>0.9330572911038395</v>
      </c>
      <c r="AB38" s="6">
        <f>H38/H$2</f>
        <v>0.84562219500246993</v>
      </c>
      <c r="AC38" s="6">
        <f t="shared" si="8"/>
        <v>0.89260114918477396</v>
      </c>
      <c r="AD38" s="6">
        <f>J38/J$2</f>
        <v>0.95587722832154376</v>
      </c>
      <c r="AE38" s="6"/>
      <c r="AF38" s="6"/>
      <c r="AG38" s="6">
        <f>M38/M$2</f>
        <v>1.0342216543095188</v>
      </c>
      <c r="AH38" s="6">
        <f>N38/N$2</f>
        <v>1.0011840555128553</v>
      </c>
      <c r="AI38" s="6">
        <f>O38/O$2</f>
        <v>1.056596730281687</v>
      </c>
      <c r="AJ38" s="6">
        <f>P38/P$2</f>
        <v>0.87782428371607735</v>
      </c>
      <c r="AK38" s="6">
        <f>Q38/Q$2</f>
        <v>1.1009335618406986</v>
      </c>
      <c r="AL38" s="6">
        <f>R38/R$2</f>
        <v>1.1011741554386845</v>
      </c>
      <c r="AM38" s="6">
        <f>S38/S$2</f>
        <v>1.2236682571705002</v>
      </c>
    </row>
    <row r="39" spans="1:39" x14ac:dyDescent="0.2">
      <c r="A39">
        <v>2006</v>
      </c>
      <c r="B39" s="1">
        <v>40023</v>
      </c>
      <c r="C39" s="1">
        <v>39042.550000000003</v>
      </c>
      <c r="D39" s="1">
        <v>44620.06</v>
      </c>
      <c r="E39" s="1">
        <v>44630.75</v>
      </c>
      <c r="F39" s="1">
        <v>39051.910000000003</v>
      </c>
      <c r="G39" s="1">
        <v>39042.550000000003</v>
      </c>
      <c r="H39" s="1">
        <v>43514.98</v>
      </c>
      <c r="I39" s="1">
        <v>44630.75</v>
      </c>
      <c r="J39" s="1">
        <v>43504.56</v>
      </c>
      <c r="K39" s="1">
        <v>44620.06</v>
      </c>
      <c r="L39" s="1">
        <v>44620.06</v>
      </c>
      <c r="M39" s="1">
        <v>44620.06</v>
      </c>
      <c r="N39" s="1">
        <v>48524.32</v>
      </c>
      <c r="O39" s="1">
        <v>31234.04</v>
      </c>
      <c r="P39" s="1">
        <v>27887.54</v>
      </c>
      <c r="Q39" s="1">
        <v>44309.45</v>
      </c>
      <c r="R39" s="1">
        <v>44309.45</v>
      </c>
      <c r="S39" s="1">
        <f>R39*compensation!B69</f>
        <v>54580.592094943066</v>
      </c>
      <c r="V39" s="6">
        <f t="shared" si="2"/>
        <v>1.069618899994655</v>
      </c>
      <c r="W39" s="6">
        <f t="shared" si="3"/>
        <v>1.0744151782053266</v>
      </c>
      <c r="X39" s="6">
        <f t="shared" si="4"/>
        <v>1.0283688368246815</v>
      </c>
      <c r="Y39" s="6">
        <f t="shared" si="5"/>
        <v>0.91021825700313796</v>
      </c>
      <c r="Z39" s="6">
        <f t="shared" si="6"/>
        <v>0.79963957573875</v>
      </c>
      <c r="AA39" s="6">
        <f t="shared" si="7"/>
        <v>0.9034362814732918</v>
      </c>
      <c r="AB39" s="6">
        <f>H39/H$2</f>
        <v>0.88746277508503468</v>
      </c>
      <c r="AC39" s="6">
        <f t="shared" si="8"/>
        <v>0.91021825700313796</v>
      </c>
      <c r="AD39" s="6">
        <f>J39/J$2</f>
        <v>1.002659650474911</v>
      </c>
      <c r="AE39" s="6"/>
      <c r="AF39" s="6"/>
      <c r="AG39" s="6">
        <f>M39/M$2</f>
        <v>1.0013892813987191</v>
      </c>
      <c r="AH39" s="6">
        <f>N39/N$2</f>
        <v>1.0285102767583074</v>
      </c>
      <c r="AI39" s="6">
        <f>O39/O$2</f>
        <v>1.1458204998245749</v>
      </c>
      <c r="AJ39" s="6">
        <f>P39/P$2</f>
        <v>0.84995701062234319</v>
      </c>
      <c r="AK39" s="6">
        <f>Q39/Q$2</f>
        <v>1.0717497278254313</v>
      </c>
      <c r="AL39" s="6">
        <f>R39/R$2</f>
        <v>1.0719839437055676</v>
      </c>
      <c r="AM39" s="6">
        <f>S39/S$2</f>
        <v>1.184906789810102</v>
      </c>
    </row>
    <row r="40" spans="1:39" x14ac:dyDescent="0.2">
      <c r="A40">
        <v>2007</v>
      </c>
      <c r="B40" s="1">
        <v>39739</v>
      </c>
      <c r="C40" s="1">
        <v>38507.879999999997</v>
      </c>
      <c r="D40" s="1">
        <v>45558.62</v>
      </c>
      <c r="E40" s="1">
        <v>45564.52</v>
      </c>
      <c r="F40" s="1">
        <v>39055.300000000003</v>
      </c>
      <c r="G40" s="1">
        <v>39050.25</v>
      </c>
      <c r="H40" s="1">
        <v>43394.78</v>
      </c>
      <c r="I40" s="1">
        <v>43394.78</v>
      </c>
      <c r="J40" s="1">
        <v>43389.16</v>
      </c>
      <c r="K40" s="1">
        <v>43389.16</v>
      </c>
      <c r="L40" s="1">
        <v>43389.16</v>
      </c>
      <c r="M40" s="1">
        <v>45558.62</v>
      </c>
      <c r="N40" s="1">
        <v>48812.81</v>
      </c>
      <c r="O40" s="1">
        <v>31457.14</v>
      </c>
      <c r="P40" s="1">
        <v>28202.959999999999</v>
      </c>
      <c r="Q40" s="1">
        <v>45300.71</v>
      </c>
      <c r="R40" s="1">
        <v>45300.71</v>
      </c>
      <c r="S40" s="1">
        <f>R40*compensation!B70</f>
        <v>55462.454204026973</v>
      </c>
      <c r="V40" s="6">
        <f t="shared" si="2"/>
        <v>1.0620289700144316</v>
      </c>
      <c r="W40" s="6">
        <f t="shared" si="3"/>
        <v>1.0597015500398752</v>
      </c>
      <c r="X40" s="6">
        <f t="shared" si="4"/>
        <v>1.0500000460944623</v>
      </c>
      <c r="Y40" s="6">
        <f t="shared" si="5"/>
        <v>0.92926195449515447</v>
      </c>
      <c r="Z40" s="6">
        <f t="shared" si="6"/>
        <v>0.79970899047830446</v>
      </c>
      <c r="AA40" s="6">
        <f t="shared" si="7"/>
        <v>0.90361445783132532</v>
      </c>
      <c r="AB40" s="6">
        <f>H40/H$2</f>
        <v>0.88501136581022344</v>
      </c>
      <c r="AC40" s="6">
        <f t="shared" si="8"/>
        <v>0.88501136581022344</v>
      </c>
      <c r="AD40" s="6">
        <f>J40/J$2</f>
        <v>1</v>
      </c>
      <c r="AE40" s="6"/>
      <c r="AF40" s="6"/>
      <c r="AG40" s="6">
        <f>M40/M$2</f>
        <v>1.0224529896041672</v>
      </c>
      <c r="AH40" s="6">
        <f>N40/N$2</f>
        <v>1.0346250441521008</v>
      </c>
      <c r="AI40" s="6">
        <f>O40/O$2</f>
        <v>1.1540049214847528</v>
      </c>
      <c r="AJ40" s="6">
        <f>P40/P$2</f>
        <v>0.85957038778972683</v>
      </c>
      <c r="AK40" s="6">
        <f>Q40/Q$2</f>
        <v>1.0957261625409207</v>
      </c>
      <c r="AL40" s="6">
        <f>R40/R$2</f>
        <v>1.0959656181347825</v>
      </c>
      <c r="AM40" s="6">
        <f>S40/S$2</f>
        <v>1.2040514044180222</v>
      </c>
    </row>
    <row r="41" spans="1:39" x14ac:dyDescent="0.2">
      <c r="A41">
        <v>2008</v>
      </c>
      <c r="B41" s="1">
        <v>38199</v>
      </c>
      <c r="C41" s="1">
        <v>36560.720000000001</v>
      </c>
      <c r="D41" s="1">
        <v>43872.86</v>
      </c>
      <c r="E41" s="1">
        <v>43879.73</v>
      </c>
      <c r="F41" s="1">
        <v>36566.449999999997</v>
      </c>
      <c r="G41" s="1">
        <v>36560.720000000001</v>
      </c>
      <c r="H41" s="1">
        <v>40745.47</v>
      </c>
      <c r="I41" s="1">
        <v>41790.22</v>
      </c>
      <c r="J41" s="1">
        <v>40739.089999999997</v>
      </c>
      <c r="K41" s="1">
        <v>41783.68</v>
      </c>
      <c r="L41" s="1">
        <v>41783.68</v>
      </c>
      <c r="M41" s="1">
        <v>42410.43</v>
      </c>
      <c r="N41" s="1">
        <v>47006.64</v>
      </c>
      <c r="O41" s="1">
        <v>27159.39</v>
      </c>
      <c r="P41" s="1">
        <v>26116.89</v>
      </c>
      <c r="Q41" s="1">
        <v>42406.34</v>
      </c>
      <c r="R41" s="1">
        <v>43868.63</v>
      </c>
      <c r="S41" s="1">
        <f>R41*compensation!B71</f>
        <v>54063.504339709049</v>
      </c>
      <c r="V41" s="6">
        <f t="shared" si="2"/>
        <v>1.0208723074456143</v>
      </c>
      <c r="W41" s="6">
        <f t="shared" si="3"/>
        <v>1.0061174921749487</v>
      </c>
      <c r="X41" s="6">
        <f t="shared" si="4"/>
        <v>1.0111479457080985</v>
      </c>
      <c r="Y41" s="6">
        <f t="shared" si="5"/>
        <v>0.89490163975215087</v>
      </c>
      <c r="Z41" s="6">
        <f t="shared" si="6"/>
        <v>0.74874649061396004</v>
      </c>
      <c r="AA41" s="6">
        <f t="shared" si="7"/>
        <v>0.84600726450465469</v>
      </c>
      <c r="AB41" s="6">
        <f>H41/H$2</f>
        <v>0.83098022516255377</v>
      </c>
      <c r="AC41" s="6">
        <f t="shared" si="8"/>
        <v>0.85228729537768633</v>
      </c>
      <c r="AD41" s="6">
        <f>J41/J$2</f>
        <v>0.93892322414169793</v>
      </c>
      <c r="AE41" s="6"/>
      <c r="AF41" s="6"/>
      <c r="AG41" s="6">
        <f>M41/M$2</f>
        <v>0.95179948259842506</v>
      </c>
      <c r="AH41" s="6">
        <f>N41/N$2</f>
        <v>0.99634188208877772</v>
      </c>
      <c r="AI41" s="6">
        <f>O41/O$2</f>
        <v>0.99634199817668667</v>
      </c>
      <c r="AJ41" s="6">
        <f>P41/P$2</f>
        <v>0.79599110395368577</v>
      </c>
      <c r="AK41" s="6">
        <f>Q41/Q$2</f>
        <v>1.0257176144834275</v>
      </c>
      <c r="AL41" s="6">
        <f>R41/R$2</f>
        <v>1.0613191315252248</v>
      </c>
      <c r="AM41" s="6">
        <f>S41/S$2</f>
        <v>1.1736811733668311</v>
      </c>
    </row>
    <row r="42" spans="1:39" x14ac:dyDescent="0.2">
      <c r="A42">
        <v>2009</v>
      </c>
      <c r="B42" s="1">
        <v>38096</v>
      </c>
      <c r="C42" s="1">
        <v>36700</v>
      </c>
      <c r="D42" s="1">
        <v>41944.95</v>
      </c>
      <c r="E42" s="1">
        <v>41941.53</v>
      </c>
      <c r="F42" s="1">
        <v>36172.76</v>
      </c>
      <c r="G42" s="1">
        <v>36175.71</v>
      </c>
      <c r="H42" s="1">
        <v>37745.49</v>
      </c>
      <c r="I42" s="1">
        <v>39842.46</v>
      </c>
      <c r="J42" s="1">
        <v>37748.57</v>
      </c>
      <c r="K42" s="1">
        <v>39680.04</v>
      </c>
      <c r="L42" s="1">
        <v>39845.71</v>
      </c>
      <c r="M42" s="1">
        <v>41942.86</v>
      </c>
      <c r="N42" s="1">
        <v>44040</v>
      </c>
      <c r="O42" s="1">
        <v>26214.29</v>
      </c>
      <c r="P42" s="1">
        <v>25165.71</v>
      </c>
      <c r="Q42" s="1">
        <v>41756.269999999997</v>
      </c>
      <c r="R42" s="1">
        <v>41756.269999999997</v>
      </c>
      <c r="S42" s="1">
        <f>R42*compensation!B72</f>
        <v>51905.821234709656</v>
      </c>
      <c r="V42" s="6">
        <f t="shared" si="2"/>
        <v>1.0181196215725052</v>
      </c>
      <c r="W42" s="6">
        <f t="shared" si="3"/>
        <v>1.0099503500702562</v>
      </c>
      <c r="X42" s="6">
        <f t="shared" si="4"/>
        <v>0.96671495829833975</v>
      </c>
      <c r="Y42" s="6">
        <f t="shared" si="5"/>
        <v>0.85537317505631927</v>
      </c>
      <c r="Z42" s="6">
        <f t="shared" si="6"/>
        <v>0.74068516647968374</v>
      </c>
      <c r="AA42" s="6">
        <f t="shared" si="7"/>
        <v>0.83709821520510752</v>
      </c>
      <c r="AB42" s="6">
        <f>H42/H$2</f>
        <v>0.76979737328029152</v>
      </c>
      <c r="AC42" s="6">
        <f t="shared" si="8"/>
        <v>0.81256386002738568</v>
      </c>
      <c r="AD42" s="6">
        <f>J42/J$2</f>
        <v>0.87000001843778485</v>
      </c>
      <c r="AE42" s="6"/>
      <c r="AF42" s="6"/>
      <c r="AG42" s="6">
        <f>M42/M$2</f>
        <v>0.94130600530808528</v>
      </c>
      <c r="AH42" s="6">
        <f>N42/N$2</f>
        <v>0.93346166599420366</v>
      </c>
      <c r="AI42" s="6">
        <f>O42/O$2</f>
        <v>0.9616710124705723</v>
      </c>
      <c r="AJ42" s="6">
        <f>P42/P$2</f>
        <v>0.7670010205915907</v>
      </c>
      <c r="AK42" s="6">
        <f>Q42/Q$2</f>
        <v>1.0099938276711904</v>
      </c>
      <c r="AL42" s="6">
        <f>R42/R$2</f>
        <v>1.0102145476649897</v>
      </c>
      <c r="AM42" s="6">
        <f>S42/S$2</f>
        <v>1.1268393700216968</v>
      </c>
    </row>
    <row r="43" spans="1:39" x14ac:dyDescent="0.2">
      <c r="A43">
        <v>2010</v>
      </c>
      <c r="B43" s="1">
        <v>37944</v>
      </c>
      <c r="C43" s="1">
        <v>36475.35</v>
      </c>
      <c r="D43" s="1">
        <v>43021.52</v>
      </c>
      <c r="E43" s="1">
        <v>43022.46</v>
      </c>
      <c r="F43" s="1">
        <v>35485.85</v>
      </c>
      <c r="G43" s="1">
        <v>35485.07</v>
      </c>
      <c r="H43" s="1">
        <v>38167.910000000003</v>
      </c>
      <c r="I43" s="1">
        <v>40231.050000000003</v>
      </c>
      <c r="J43" s="1">
        <v>38167.08</v>
      </c>
      <c r="K43" s="1">
        <v>39198.629999999997</v>
      </c>
      <c r="L43" s="1">
        <v>39817.550000000003</v>
      </c>
      <c r="M43" s="1">
        <v>41261.71</v>
      </c>
      <c r="N43" s="1">
        <v>44356.34</v>
      </c>
      <c r="O43" s="1">
        <v>24757.03</v>
      </c>
      <c r="P43" s="1">
        <v>24757.03</v>
      </c>
      <c r="Q43" s="1">
        <v>40973.29</v>
      </c>
      <c r="R43" s="1">
        <v>40973.29</v>
      </c>
      <c r="S43" s="1">
        <f>R43*compensation!B73</f>
        <v>50987.902648096679</v>
      </c>
      <c r="V43" s="6">
        <f t="shared" si="2"/>
        <v>1.0140574055267517</v>
      </c>
      <c r="W43" s="6">
        <f t="shared" si="3"/>
        <v>1.0037681880500033</v>
      </c>
      <c r="X43" s="6">
        <f t="shared" si="4"/>
        <v>0.9915269159393727</v>
      </c>
      <c r="Y43" s="6">
        <f t="shared" si="5"/>
        <v>0.87741811538428593</v>
      </c>
      <c r="Z43" s="6">
        <f t="shared" si="6"/>
        <v>0.72661977451881143</v>
      </c>
      <c r="AA43" s="6">
        <f t="shared" si="7"/>
        <v>0.82111695287883246</v>
      </c>
      <c r="AB43" s="6">
        <f>H43/H$2</f>
        <v>0.77841238414439917</v>
      </c>
      <c r="AC43" s="6">
        <f t="shared" si="8"/>
        <v>0.82048892766547943</v>
      </c>
      <c r="AD43" s="6">
        <f>J43/J$2</f>
        <v>0.87964551514710121</v>
      </c>
      <c r="AE43" s="6"/>
      <c r="AF43" s="6"/>
      <c r="AG43" s="6">
        <f>M43/M$2</f>
        <v>0.92601924170837835</v>
      </c>
      <c r="AH43" s="6">
        <f>N43/N$2</f>
        <v>0.94016673555416286</v>
      </c>
      <c r="AI43" s="6">
        <f>O43/O$2</f>
        <v>0.90821144138804943</v>
      </c>
      <c r="AJ43" s="6">
        <f>P43/P$2</f>
        <v>0.75454526324974047</v>
      </c>
      <c r="AK43" s="6">
        <f>Q43/Q$2</f>
        <v>0.99105523552227515</v>
      </c>
      <c r="AL43" s="6">
        <f>R43/R$2</f>
        <v>0.99127181675222553</v>
      </c>
      <c r="AM43" s="6">
        <f>S43/S$2</f>
        <v>1.1069119943003296</v>
      </c>
    </row>
    <row r="44" spans="1:39" x14ac:dyDescent="0.2">
      <c r="A44">
        <v>2011</v>
      </c>
      <c r="B44" s="1">
        <v>37341</v>
      </c>
      <c r="C44" s="1">
        <v>37000</v>
      </c>
      <c r="D44" s="1">
        <v>43000</v>
      </c>
      <c r="E44" s="1">
        <v>43000</v>
      </c>
      <c r="F44" s="1">
        <v>35000</v>
      </c>
      <c r="G44" s="1">
        <v>35000</v>
      </c>
      <c r="H44" s="1">
        <v>38200</v>
      </c>
      <c r="I44" s="1">
        <v>40000</v>
      </c>
      <c r="J44" s="1">
        <v>38200</v>
      </c>
      <c r="K44" s="1">
        <v>40000</v>
      </c>
      <c r="L44" s="1">
        <v>40000</v>
      </c>
      <c r="M44" s="1">
        <v>41000</v>
      </c>
      <c r="N44" s="1">
        <v>45000</v>
      </c>
      <c r="O44" s="1">
        <v>25000</v>
      </c>
      <c r="P44" s="1">
        <v>25000</v>
      </c>
      <c r="Q44" s="1">
        <v>41000</v>
      </c>
      <c r="R44" s="1">
        <v>42000</v>
      </c>
      <c r="S44" s="1">
        <f>R44*compensation!B74</f>
        <v>52301.862999714773</v>
      </c>
      <c r="V44" s="6">
        <f t="shared" si="2"/>
        <v>0.99794216687155912</v>
      </c>
      <c r="W44" s="6">
        <f t="shared" si="3"/>
        <v>1.0182060750027107</v>
      </c>
      <c r="X44" s="6">
        <f t="shared" si="4"/>
        <v>0.99103093952498722</v>
      </c>
      <c r="Y44" s="6">
        <f t="shared" si="5"/>
        <v>0.87696005671280297</v>
      </c>
      <c r="Z44" s="6">
        <f t="shared" si="6"/>
        <v>0.71667135233222268</v>
      </c>
      <c r="AA44" s="6">
        <f t="shared" si="7"/>
        <v>0.80989253651631898</v>
      </c>
      <c r="AB44" s="6">
        <f>H44/H$2</f>
        <v>0.77906684107974589</v>
      </c>
      <c r="AC44" s="6">
        <f t="shared" si="8"/>
        <v>0.81577679694214233</v>
      </c>
      <c r="AD44" s="6">
        <f>J44/J$2</f>
        <v>0.88040422999661661</v>
      </c>
      <c r="AE44" s="6"/>
      <c r="AF44" s="6"/>
      <c r="AG44" s="6">
        <f>M44/M$2</f>
        <v>0.92014579400716823</v>
      </c>
      <c r="AH44" s="6">
        <f>N44/N$2</f>
        <v>0.9538096042175106</v>
      </c>
      <c r="AI44" s="6">
        <f>O44/O$2</f>
        <v>0.91712479383436696</v>
      </c>
      <c r="AJ44" s="6">
        <f>P44/P$2</f>
        <v>0.76195050784538831</v>
      </c>
      <c r="AK44" s="6">
        <f>Q44/Q$2</f>
        <v>0.99170129263267071</v>
      </c>
      <c r="AL44" s="6">
        <f>R44/R$2</f>
        <v>1.0161111373676235</v>
      </c>
      <c r="AM44" s="6">
        <f>S44/S$2</f>
        <v>1.135437161991169</v>
      </c>
    </row>
    <row r="46" spans="1:39" x14ac:dyDescent="0.2">
      <c r="A46" s="2" t="s">
        <v>12</v>
      </c>
      <c r="B46" s="5">
        <f>100*(B12/B2-1)</f>
        <v>-9.0865358918168493E-2</v>
      </c>
      <c r="C46" s="5">
        <f t="shared" ref="C46:F46" si="9">100*(C12/C2-1)</f>
        <v>3.2903742099959166</v>
      </c>
      <c r="D46" s="5">
        <f t="shared" si="9"/>
        <v>9.7956724675010811</v>
      </c>
      <c r="E46" s="5">
        <f t="shared" si="9"/>
        <v>4.2613732541866733</v>
      </c>
      <c r="F46" s="5">
        <f t="shared" si="9"/>
        <v>-4.8362825724570069</v>
      </c>
      <c r="G46" s="5">
        <f t="shared" ref="G46:I46" si="10">100*(G12/G2-1)</f>
        <v>0.21510745769872663</v>
      </c>
      <c r="H46" s="5">
        <f t="shared" ref="H46" si="11">100*(H12/H2-1)</f>
        <v>-0.26294525607437613</v>
      </c>
      <c r="I46" s="5">
        <f t="shared" si="10"/>
        <v>1.1019512973094558</v>
      </c>
      <c r="J46" s="5">
        <f t="shared" ref="J46" si="12">100*(J12/J2-1)</f>
        <v>5.0312105604256807</v>
      </c>
      <c r="K46" s="5"/>
      <c r="M46" s="5">
        <f t="shared" ref="M46:P46" si="13">100*(M12/M2-1)</f>
        <v>3.6752952946252249</v>
      </c>
      <c r="N46" s="5">
        <f t="shared" ref="N46:O46" si="14">100*(N12/N2-1)</f>
        <v>4.0352776804271961</v>
      </c>
      <c r="O46" s="5">
        <f t="shared" si="14"/>
        <v>5.9183022200300028</v>
      </c>
      <c r="P46" s="5">
        <f t="shared" si="13"/>
        <v>-1.619022932384806</v>
      </c>
      <c r="Q46" s="5">
        <f t="shared" ref="Q46" si="15">100*(Q12/Q2-1)</f>
        <v>4.5545835255343503</v>
      </c>
      <c r="R46" s="5">
        <f t="shared" ref="R46:S46" si="16">100*(R12/R2-1)</f>
        <v>6.5382608349802585</v>
      </c>
      <c r="S46" s="5">
        <f t="shared" si="16"/>
        <v>14.285737767035167</v>
      </c>
    </row>
    <row r="47" spans="1:39" x14ac:dyDescent="0.2">
      <c r="A47" s="2" t="s">
        <v>13</v>
      </c>
      <c r="B47" s="5">
        <f>100*(B22/B12-1)</f>
        <v>0.13909693986733362</v>
      </c>
      <c r="C47" s="5">
        <f t="shared" ref="C47:F47" si="17">100*(C22/C12-1)</f>
        <v>-2.0148350472863452</v>
      </c>
      <c r="D47" s="5">
        <f t="shared" si="17"/>
        <v>-6.2566252905681736</v>
      </c>
      <c r="E47" s="5">
        <f t="shared" si="17"/>
        <v>-9.5161230378013499</v>
      </c>
      <c r="F47" s="5">
        <f t="shared" si="17"/>
        <v>-7.8838730500268905</v>
      </c>
      <c r="G47" s="5">
        <f t="shared" ref="G47:I47" si="18">100*(G22/G12-1)</f>
        <v>-4.5655859798649612</v>
      </c>
      <c r="H47" s="5">
        <f t="shared" ref="H47" si="19">100*(H22/H12-1)</f>
        <v>-7.2662225184028539</v>
      </c>
      <c r="I47" s="5">
        <f t="shared" si="18"/>
        <v>-8.5181470524277714</v>
      </c>
      <c r="J47" s="5">
        <f t="shared" ref="J47:K47" si="20">100*(J22/J12-1)</f>
        <v>-3.9256862084219968</v>
      </c>
      <c r="K47" s="5">
        <f t="shared" si="20"/>
        <v>-5.2226825815333893</v>
      </c>
      <c r="L47" s="5">
        <f t="shared" ref="L47" si="21">100*(L22/L12-1)</f>
        <v>-5.2226825815333893</v>
      </c>
      <c r="M47" s="5">
        <f t="shared" ref="M47:P47" si="22">100*(M22/M12-1)</f>
        <v>-5.2226825815333893</v>
      </c>
      <c r="N47" s="5">
        <f t="shared" ref="N47:O47" si="23">100*(N22/N12-1)</f>
        <v>-3.6616517640309154</v>
      </c>
      <c r="O47" s="5">
        <f t="shared" si="23"/>
        <v>-4.7677745998078391</v>
      </c>
      <c r="P47" s="5">
        <f t="shared" si="22"/>
        <v>-15.904238379247138</v>
      </c>
      <c r="Q47" s="5">
        <f t="shared" ref="Q47" si="24">100*(Q22/Q12-1)</f>
        <v>-4.6563765872933205</v>
      </c>
      <c r="R47" s="5">
        <f t="shared" ref="R47:S47" si="25">100*(R22/R12-1)</f>
        <v>-4.5394068886805305</v>
      </c>
      <c r="S47" s="5">
        <f t="shared" si="25"/>
        <v>-3.200039972591906</v>
      </c>
    </row>
    <row r="48" spans="1:39" x14ac:dyDescent="0.2">
      <c r="A48" t="s">
        <v>3</v>
      </c>
      <c r="B48" s="5">
        <f>100*(B33/B22-1)</f>
        <v>7.9816219681589917</v>
      </c>
      <c r="C48" s="5">
        <f t="shared" ref="C48:F48" si="26">100*(C33/C22-1)</f>
        <v>6.5356203626966813</v>
      </c>
      <c r="D48" s="5">
        <f t="shared" si="26"/>
        <v>5.282251202450583</v>
      </c>
      <c r="E48" s="5">
        <f t="shared" si="26"/>
        <v>1.6601589100347036</v>
      </c>
      <c r="F48" s="5">
        <f t="shared" si="26"/>
        <v>-2.3602828901097106</v>
      </c>
      <c r="G48" s="5">
        <f t="shared" ref="G48:I48" si="27">100*(G33/G22-1)</f>
        <v>1.1185475020371927</v>
      </c>
      <c r="H48" s="5">
        <f t="shared" ref="H48" si="28">100*(H33/H22-1)</f>
        <v>-0.62718009746727255</v>
      </c>
      <c r="I48" s="5">
        <f t="shared" si="27"/>
        <v>0.8129989872242005</v>
      </c>
      <c r="J48" s="5">
        <f t="shared" ref="J48:K48" si="29">100*(J33/J22-1)</f>
        <v>2.9134045662325692</v>
      </c>
      <c r="K48" s="5">
        <f t="shared" si="29"/>
        <v>4.4049147685615964</v>
      </c>
      <c r="L48" s="5">
        <f t="shared" ref="L48" si="30">100*(L33/L22-1)</f>
        <v>4.4049147685615964</v>
      </c>
      <c r="M48" s="5">
        <f t="shared" ref="M48:P48" si="31">100*(M33/M22-1)</f>
        <v>7.3878894935356376</v>
      </c>
      <c r="N48" s="5">
        <f t="shared" ref="N48:O48" si="32">100*(N33/N22-1)</f>
        <v>4.957303240571842</v>
      </c>
      <c r="O48" s="5">
        <f t="shared" si="32"/>
        <v>18.749911350129334</v>
      </c>
      <c r="P48" s="5">
        <f t="shared" si="31"/>
        <v>5.1025693355151391</v>
      </c>
      <c r="Q48" s="5">
        <f t="shared" ref="Q48" si="33">100*(Q33/Q22-1)</f>
        <v>10.663782810076249</v>
      </c>
      <c r="R48" s="5">
        <f t="shared" ref="R48:S48" si="34">100*(R33/R22-1)</f>
        <v>8.4939217495579644</v>
      </c>
      <c r="S48" s="5">
        <f t="shared" si="34"/>
        <v>7.3174191790084553</v>
      </c>
    </row>
    <row r="49" spans="1:19" x14ac:dyDescent="0.2">
      <c r="A49" t="s">
        <v>4</v>
      </c>
      <c r="B49" s="5">
        <f>100*(B40/B33-1)</f>
        <v>-1.6945378982782477</v>
      </c>
      <c r="C49" s="5">
        <f t="shared" ref="C49:F49" si="35">100*(C40/C33-1)</f>
        <v>-1.7192297385245636</v>
      </c>
      <c r="D49" s="5">
        <f t="shared" si="35"/>
        <v>-3.1034423353373253</v>
      </c>
      <c r="E49" s="5">
        <f t="shared" si="35"/>
        <v>-3.1069267209307694</v>
      </c>
      <c r="F49" s="5">
        <f t="shared" si="35"/>
        <v>-6.5674079096164073</v>
      </c>
      <c r="G49" s="5">
        <f t="shared" ref="G49:I49" si="36">100*(G40/G33-1)</f>
        <v>-6.5640209419674083</v>
      </c>
      <c r="H49" s="5">
        <f t="shared" ref="H49" si="37">100*(H40/H33-1)</f>
        <v>-3.7087678609547092</v>
      </c>
      <c r="I49" s="5">
        <f t="shared" si="36"/>
        <v>-5.0843505730948202</v>
      </c>
      <c r="J49" s="5">
        <f t="shared" ref="J49:K49" si="38">100*(J40/J33-1)</f>
        <v>-3.7052983307115595</v>
      </c>
      <c r="K49" s="5">
        <f t="shared" si="38"/>
        <v>-5.0809474588043528</v>
      </c>
      <c r="L49" s="5">
        <f t="shared" ref="L49" si="39">100*(L40/L33-1)</f>
        <v>-5.0809474588043528</v>
      </c>
      <c r="M49" s="5">
        <f t="shared" ref="M49:P49" si="40">100*(M40/M33-1)</f>
        <v>-3.1034423353373253</v>
      </c>
      <c r="N49" s="5">
        <f t="shared" ref="N49:O49" si="41">100*(N40/N33-1)</f>
        <v>-1.6463465867041061</v>
      </c>
      <c r="O49" s="5">
        <f t="shared" si="41"/>
        <v>-3.6571647333563106</v>
      </c>
      <c r="P49" s="5">
        <f t="shared" si="40"/>
        <v>-1.1485889215321343</v>
      </c>
      <c r="Q49" s="5">
        <f t="shared" ref="Q49" si="42">100*(Q40/Q33-1)</f>
        <v>-0.67426427204038131</v>
      </c>
      <c r="R49" s="5">
        <f t="shared" ref="R49:S49" si="43">100*(R40/R33-1)</f>
        <v>-0.67426427204038131</v>
      </c>
      <c r="S49" s="5">
        <f t="shared" si="43"/>
        <v>1.4162608634887608</v>
      </c>
    </row>
    <row r="50" spans="1:19" x14ac:dyDescent="0.2">
      <c r="A50" t="s">
        <v>5</v>
      </c>
      <c r="B50" s="5">
        <f>100*(B44/B40-1)</f>
        <v>-6.0343742922569721</v>
      </c>
      <c r="C50" s="5">
        <f t="shared" ref="C50:F50" si="44">100*(C44/C40-1)</f>
        <v>-3.9157699670820612</v>
      </c>
      <c r="D50" s="5">
        <f t="shared" si="44"/>
        <v>-5.6161051410249074</v>
      </c>
      <c r="E50" s="5">
        <f t="shared" si="44"/>
        <v>-5.6283266014872879</v>
      </c>
      <c r="F50" s="5">
        <f t="shared" si="44"/>
        <v>-10.383481883380751</v>
      </c>
      <c r="G50" s="5">
        <f t="shared" ref="G50:I50" si="45">100*(G44/G40-1)</f>
        <v>-10.371892625527368</v>
      </c>
      <c r="H50" s="5">
        <f t="shared" ref="H50" si="46">100*(H44/H40-1)</f>
        <v>-11.970978997934766</v>
      </c>
      <c r="I50" s="5">
        <f t="shared" si="45"/>
        <v>-7.8230146575233199</v>
      </c>
      <c r="J50" s="5">
        <f t="shared" ref="J50:K50" si="47">100*(J44/J40-1)</f>
        <v>-11.959577000338339</v>
      </c>
      <c r="K50" s="5">
        <f t="shared" si="47"/>
        <v>-7.8110753930244359</v>
      </c>
      <c r="L50" s="5">
        <f t="shared" ref="L50" si="48">100*(L44/L40-1)</f>
        <v>-7.8110753930244359</v>
      </c>
      <c r="M50" s="5">
        <f t="shared" ref="M50:P50" si="49">100*(M44/M40-1)</f>
        <v>-10.006053739116771</v>
      </c>
      <c r="N50" s="5">
        <f t="shared" ref="N50:O50" si="50">100*(N44/N40-1)</f>
        <v>-7.8110848361321539</v>
      </c>
      <c r="O50" s="5">
        <f t="shared" si="50"/>
        <v>-20.526786605521032</v>
      </c>
      <c r="P50" s="5">
        <f t="shared" si="49"/>
        <v>-11.356822120798659</v>
      </c>
      <c r="Q50" s="5">
        <f t="shared" ref="Q50" si="51">100*(Q44/Q40-1)</f>
        <v>-9.493692262218401</v>
      </c>
      <c r="R50" s="5">
        <f t="shared" ref="R50:S50" si="52">100*(R44/R40-1)</f>
        <v>-7.2862213417847048</v>
      </c>
      <c r="S50" s="5">
        <f t="shared" si="52"/>
        <v>-5.6986140438096911</v>
      </c>
    </row>
    <row r="51" spans="1:19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2">
      <c r="A52" t="s">
        <v>6</v>
      </c>
      <c r="B52" s="5">
        <f>100*(B40/B2-1)</f>
        <v>6.2028970014431639</v>
      </c>
      <c r="C52" s="5">
        <f t="shared" ref="C52:F52" si="53">100*(C40/C2-1)</f>
        <v>5.9701550039875206</v>
      </c>
      <c r="D52" s="5">
        <f t="shared" si="53"/>
        <v>5.0000046094462292</v>
      </c>
      <c r="E52" s="5">
        <f t="shared" si="53"/>
        <v>-7.073804550484553</v>
      </c>
      <c r="F52" s="5">
        <f t="shared" si="53"/>
        <v>-20.029100952169554</v>
      </c>
      <c r="G52" s="5">
        <f t="shared" ref="G52:I52" si="54">100*(G40/G2-1)</f>
        <v>-9.6385542168674672</v>
      </c>
      <c r="H52" s="5">
        <f t="shared" ref="H52" si="55">100*(H40/H2-1)</f>
        <v>-11.498863418977656</v>
      </c>
      <c r="I52" s="5">
        <f t="shared" si="54"/>
        <v>-11.498863418977656</v>
      </c>
      <c r="J52" s="5">
        <f t="shared" ref="J52" si="56">100*(J40/J2-1)</f>
        <v>0</v>
      </c>
      <c r="K52" s="5"/>
      <c r="L52" s="5"/>
      <c r="M52" s="5">
        <f t="shared" ref="M52:P52" si="57">100*(M40/M2-1)</f>
        <v>2.2452989604167195</v>
      </c>
      <c r="N52" s="5">
        <f t="shared" ref="N52:O52" si="58">100*(N40/N2-1)</f>
        <v>3.462504415210077</v>
      </c>
      <c r="O52" s="5">
        <f t="shared" si="58"/>
        <v>15.400492148475276</v>
      </c>
      <c r="P52" s="5">
        <f t="shared" si="57"/>
        <v>-14.042961221027317</v>
      </c>
      <c r="Q52" s="5">
        <f t="shared" ref="Q52" si="59">100*(Q40/Q2-1)</f>
        <v>9.5726162540920701</v>
      </c>
      <c r="R52" s="5">
        <f t="shared" ref="R52:S52" si="60">100*(R40/R2-1)</f>
        <v>9.5965618134782549</v>
      </c>
      <c r="S52" s="5">
        <f t="shared" si="60"/>
        <v>20.405140441802217</v>
      </c>
    </row>
    <row r="53" spans="1:19" x14ac:dyDescent="0.2">
      <c r="A53" t="s">
        <v>7</v>
      </c>
      <c r="B53" s="5">
        <f>100*(B40/B12-1)</f>
        <v>6.2994864112989601</v>
      </c>
      <c r="C53" s="5">
        <f t="shared" ref="C53:F53" si="61">100*(C40/C12-1)</f>
        <v>2.5944148372852638</v>
      </c>
      <c r="D53" s="5">
        <f t="shared" si="61"/>
        <v>-4.3678113629426978</v>
      </c>
      <c r="E53" s="5">
        <f t="shared" si="61"/>
        <v>-10.871886155802246</v>
      </c>
      <c r="F53" s="5">
        <f t="shared" si="61"/>
        <v>-15.964927380311988</v>
      </c>
      <c r="G53" s="5">
        <f t="shared" ref="G53:I53" si="62">100*(G40/G12-1)</f>
        <v>-9.8325112096751326</v>
      </c>
      <c r="H53" s="5">
        <f t="shared" ref="H53" si="63">100*(H40/H12-1)</f>
        <v>-11.265540366869109</v>
      </c>
      <c r="I53" s="5">
        <f t="shared" si="62"/>
        <v>-12.463473310452756</v>
      </c>
      <c r="J53" s="5">
        <f t="shared" ref="J53:K53" si="64">100*(J40/J12-1)</f>
        <v>-4.790205248116397</v>
      </c>
      <c r="K53" s="5">
        <f t="shared" si="64"/>
        <v>-6.0755306759488921</v>
      </c>
      <c r="L53" s="5">
        <f t="shared" ref="L53" si="65">100*(L40/L12-1)</f>
        <v>-6.0755306759488921</v>
      </c>
      <c r="M53" s="5">
        <f t="shared" ref="M53:P53" si="66">100*(M40/M12-1)</f>
        <v>-1.379302880348432</v>
      </c>
      <c r="N53" s="5">
        <f t="shared" ref="N53:O53" si="67">100*(N40/N12-1)</f>
        <v>-0.55055677072977094</v>
      </c>
      <c r="O53" s="5">
        <f t="shared" si="67"/>
        <v>8.9523620844557996</v>
      </c>
      <c r="P53" s="5">
        <f t="shared" si="66"/>
        <v>-12.62839489803379</v>
      </c>
      <c r="Q53" s="5">
        <f t="shared" ref="Q53" si="68">100*(Q40/Q12-1)</f>
        <v>4.7994383023219678</v>
      </c>
      <c r="R53" s="5">
        <f t="shared" ref="R53:S53" si="69">100*(R40/R12-1)</f>
        <v>2.8706128244716522</v>
      </c>
      <c r="S53" s="5">
        <f t="shared" si="69"/>
        <v>5.3544762402821355</v>
      </c>
    </row>
    <row r="54" spans="1:19" x14ac:dyDescent="0.2">
      <c r="A54" s="2" t="s">
        <v>15</v>
      </c>
      <c r="B54" s="5">
        <f>100*(B40/B22-1)</f>
        <v>6.1518324607329866</v>
      </c>
      <c r="C54" s="5">
        <f t="shared" ref="C54:F54" si="70">100*(C40/C22-1)</f>
        <v>4.7040282952995671</v>
      </c>
      <c r="D54" s="5">
        <f t="shared" si="70"/>
        <v>2.0148772470375276</v>
      </c>
      <c r="E54" s="5">
        <f t="shared" si="70"/>
        <v>-1.4983477316818372</v>
      </c>
      <c r="F54" s="5">
        <f t="shared" si="70"/>
        <v>-8.7726813945117286</v>
      </c>
      <c r="G54" s="5">
        <f t="shared" ref="G54:I54" si="71">100*(G40/G22-1)</f>
        <v>-5.5188951322097886</v>
      </c>
      <c r="H54" s="5">
        <f t="shared" ref="H54" si="72">100*(H40/H22-1)</f>
        <v>-4.3126873045368104</v>
      </c>
      <c r="I54" s="5">
        <f t="shared" si="71"/>
        <v>-4.3126873045368104</v>
      </c>
      <c r="J54" s="5">
        <f t="shared" ref="J54:K54" si="73">100*(J40/J22-1)</f>
        <v>-0.89984409523847786</v>
      </c>
      <c r="K54" s="5">
        <f t="shared" si="73"/>
        <v>-0.89984409523847786</v>
      </c>
      <c r="L54" s="5">
        <f t="shared" ref="L54" si="74">100*(L40/L22-1)</f>
        <v>-0.89984409523847786</v>
      </c>
      <c r="M54" s="5">
        <f t="shared" ref="M54:P54" si="75">100*(M40/M22-1)</f>
        <v>4.0551682679679901</v>
      </c>
      <c r="N54" s="5">
        <f t="shared" ref="N54:O54" si="76">100*(N40/N22-1)</f>
        <v>3.2293422611740175</v>
      </c>
      <c r="O54" s="5">
        <f t="shared" si="76"/>
        <v>14.407031471340526</v>
      </c>
      <c r="P54" s="5">
        <f t="shared" si="75"/>
        <v>3.8953728678817967</v>
      </c>
      <c r="Q54" s="5">
        <f t="shared" ref="Q54" si="77">100*(Q40/Q22-1)</f>
        <v>9.9176164604995343</v>
      </c>
      <c r="R54" s="5">
        <f t="shared" ref="R54:S54" si="78">100*(R40/R22-1)</f>
        <v>7.762385997865251</v>
      </c>
      <c r="S54" s="5">
        <f t="shared" si="78"/>
        <v>8.8373137865469289</v>
      </c>
    </row>
    <row r="55" spans="1:19" x14ac:dyDescent="0.2">
      <c r="A55" s="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x14ac:dyDescent="0.2">
      <c r="A56" t="s">
        <v>8</v>
      </c>
      <c r="B56" s="5">
        <f>100*(B44/B2-1)</f>
        <v>-0.2057833128440878</v>
      </c>
      <c r="C56" s="5">
        <f t="shared" ref="C56:F56" si="79">100*(C44/C2-1)</f>
        <v>1.8206075002710653</v>
      </c>
      <c r="D56" s="5">
        <f t="shared" si="79"/>
        <v>-0.896906047501278</v>
      </c>
      <c r="E56" s="5">
        <f t="shared" si="79"/>
        <v>-12.303994328719703</v>
      </c>
      <c r="F56" s="5">
        <f t="shared" si="79"/>
        <v>-28.332864766777732</v>
      </c>
      <c r="G56" s="5">
        <f t="shared" ref="G56:I56" si="80">100*(G44/G2-1)</f>
        <v>-19.010746348368102</v>
      </c>
      <c r="H56" s="5">
        <f t="shared" ref="H56" si="81">100*(H44/H2-1)</f>
        <v>-22.093315892025412</v>
      </c>
      <c r="I56" s="5">
        <f t="shared" si="80"/>
        <v>-18.422320305785767</v>
      </c>
      <c r="J56" s="5">
        <f t="shared" ref="J56" si="82">100*(J44/J2-1)</f>
        <v>-11.959577000338339</v>
      </c>
      <c r="K56" s="5"/>
      <c r="L56" s="5"/>
      <c r="M56" s="5">
        <f t="shared" ref="M56:P56" si="83">100*(M44/M2-1)</f>
        <v>-7.9854205992831773</v>
      </c>
      <c r="N56" s="5">
        <f t="shared" ref="N56:O56" si="84">100*(N44/N2-1)</f>
        <v>-4.6190395782489402</v>
      </c>
      <c r="O56" s="5">
        <f t="shared" si="84"/>
        <v>-8.2875206165633042</v>
      </c>
      <c r="P56" s="5">
        <f t="shared" si="83"/>
        <v>-23.804949215461168</v>
      </c>
      <c r="Q56" s="5">
        <f t="shared" ref="Q56" si="85">100*(Q44/Q2-1)</f>
        <v>-0.82987073673292944</v>
      </c>
      <c r="R56" s="5">
        <f t="shared" ref="R56:S56" si="86">100*(R44/R2-1)</f>
        <v>1.6111137367623485</v>
      </c>
      <c r="S56" s="5">
        <f t="shared" si="86"/>
        <v>13.543716199116895</v>
      </c>
    </row>
    <row r="57" spans="1:19" x14ac:dyDescent="0.2">
      <c r="A57" t="s">
        <v>9</v>
      </c>
      <c r="B57" s="5">
        <f>100*(B44/B12-1)</f>
        <v>-0.11502246950566564</v>
      </c>
      <c r="C57" s="5">
        <f t="shared" ref="C57:F57" si="87">100*(C44/C12-1)</f>
        <v>-1.4229464468167419</v>
      </c>
      <c r="D57" s="5">
        <f t="shared" si="87"/>
        <v>-9.73861562546311</v>
      </c>
      <c r="E57" s="5">
        <f t="shared" si="87"/>
        <v>-15.888307496699106</v>
      </c>
      <c r="F57" s="5">
        <f t="shared" si="87"/>
        <v>-24.690693921463147</v>
      </c>
      <c r="G57" s="5">
        <f t="shared" ref="G57:I57" si="88">100*(G44/G12-1)</f>
        <v>-19.18458633014205</v>
      </c>
      <c r="H57" s="5">
        <f t="shared" ref="H57" si="89">100*(H44/H12-1)</f>
        <v>-21.887923893482121</v>
      </c>
      <c r="I57" s="5">
        <f t="shared" si="88"/>
        <v>-19.311468624062844</v>
      </c>
      <c r="J57" s="5">
        <f t="shared" ref="J57:K57" si="90">100*(J44/J12-1)</f>
        <v>-16.176893963332006</v>
      </c>
      <c r="K57" s="5">
        <f t="shared" si="90"/>
        <v>-13.412041787348638</v>
      </c>
      <c r="L57" s="5">
        <f t="shared" ref="L57" si="91">100*(L44/L12-1)</f>
        <v>-13.412041787348638</v>
      </c>
      <c r="M57" s="5">
        <f t="shared" ref="M57:P57" si="92">100*(M44/M12-1)</f>
        <v>-11.247342832032359</v>
      </c>
      <c r="N57" s="5">
        <f t="shared" ref="N57:O57" si="93">100*(N44/N12-1)</f>
        <v>-8.3186371504291543</v>
      </c>
      <c r="O57" s="5">
        <f t="shared" si="93"/>
        <v>-13.412056782295057</v>
      </c>
      <c r="P57" s="5">
        <f t="shared" si="92"/>
        <v>-22.551032673550743</v>
      </c>
      <c r="Q57" s="5">
        <f t="shared" ref="Q57" si="94">100*(Q44/Q12-1)</f>
        <v>-5.149897862633912</v>
      </c>
      <c r="R57" s="5">
        <f t="shared" ref="R57:S57" si="95">100*(R44/R12-1)</f>
        <v>-4.6247677215697109</v>
      </c>
      <c r="S57" s="5">
        <f t="shared" si="95"/>
        <v>-0.6492687385287188</v>
      </c>
    </row>
    <row r="58" spans="1:19" x14ac:dyDescent="0.2">
      <c r="A58" s="2" t="s">
        <v>14</v>
      </c>
      <c r="B58" s="5">
        <f>100*(B44/B22-1)</f>
        <v>-0.25376642803718319</v>
      </c>
      <c r="C58" s="5">
        <f t="shared" ref="C58:F58" si="96">100*(C44/C22-1)</f>
        <v>0.60405940098713362</v>
      </c>
      <c r="D58" s="5">
        <f t="shared" si="96"/>
        <v>-3.7143855186435926</v>
      </c>
      <c r="E58" s="5">
        <f t="shared" si="96"/>
        <v>-7.0423424292041066</v>
      </c>
      <c r="F58" s="5">
        <f t="shared" si="96"/>
        <v>-18.24525349460664</v>
      </c>
      <c r="G58" s="5">
        <f t="shared" ref="G58:I58" si="97">100*(G44/G22-1)</f>
        <v>-15.318373880508895</v>
      </c>
      <c r="H58" s="5">
        <f t="shared" ref="H58" si="98">100*(H44/H22-1)</f>
        <v>-15.767395410998885</v>
      </c>
      <c r="I58" s="5">
        <f t="shared" si="97"/>
        <v>-11.798319802093072</v>
      </c>
      <c r="J58" s="5">
        <f t="shared" ref="J58:K58" si="99">100*(J44/J22-1)</f>
        <v>-12.751803548123775</v>
      </c>
      <c r="K58" s="5">
        <f t="shared" si="99"/>
        <v>-8.6406319875641628</v>
      </c>
      <c r="L58" s="5">
        <f t="shared" ref="L58" si="100">100*(L44/L22-1)</f>
        <v>-8.6406319875641628</v>
      </c>
      <c r="M58" s="5">
        <f t="shared" ref="M58:P58" si="101">100*(M44/M22-1)</f>
        <v>-6.3566477872532667</v>
      </c>
      <c r="N58" s="5">
        <f t="shared" ref="N58:O58" si="102">100*(N44/N22-1)</f>
        <v>-4.8339892386275007</v>
      </c>
      <c r="O58" s="5">
        <f t="shared" si="102"/>
        <v>-9.077055740492824</v>
      </c>
      <c r="P58" s="5">
        <f t="shared" si="101"/>
        <v>-7.9038398204640643</v>
      </c>
      <c r="Q58" s="5">
        <f t="shared" ref="Q58" si="103">100*(Q44/Q22-1)</f>
        <v>-0.51762378822580724</v>
      </c>
      <c r="R58" s="5">
        <f t="shared" ref="R58:S58" si="104">100*(R44/R22-1)</f>
        <v>-8.9419969127624288E-2</v>
      </c>
      <c r="S58" s="5">
        <f t="shared" si="104"/>
        <v>2.635095338201543</v>
      </c>
    </row>
    <row r="59" spans="1:19" x14ac:dyDescent="0.2">
      <c r="A59" t="s">
        <v>10</v>
      </c>
      <c r="B59" s="5">
        <f>100*(B44/B33-1)</f>
        <v>-7.6266574312289777</v>
      </c>
      <c r="C59" s="5">
        <f t="shared" ref="C59:F59" si="105">100*(C44/C33-1)</f>
        <v>-5.5676786238403331</v>
      </c>
      <c r="D59" s="5">
        <f t="shared" si="105"/>
        <v>-8.54525489181861</v>
      </c>
      <c r="E59" s="5">
        <f t="shared" si="105"/>
        <v>-8.5603853392951947</v>
      </c>
      <c r="F59" s="5">
        <f t="shared" si="105"/>
        <v>-16.268964182494429</v>
      </c>
      <c r="G59" s="5">
        <f t="shared" ref="G59:I59" si="106">100*(G44/G33-1)</f>
        <v>-16.255100363476782</v>
      </c>
      <c r="H59" s="5">
        <f t="shared" ref="H59" si="107">100*(H44/H33-1)</f>
        <v>-15.235771037172441</v>
      </c>
      <c r="I59" s="5">
        <f t="shared" si="106"/>
        <v>-12.509615740045065</v>
      </c>
      <c r="J59" s="5">
        <f t="shared" ref="J59:K59" si="108">100*(J44/J33-1)</f>
        <v>-15.221737324096207</v>
      </c>
      <c r="K59" s="5">
        <f t="shared" si="108"/>
        <v>-12.495146215141617</v>
      </c>
      <c r="L59" s="5">
        <f t="shared" ref="L59" si="109">100*(L44/L33-1)</f>
        <v>-12.495146215141617</v>
      </c>
      <c r="M59" s="5">
        <f t="shared" ref="M59:P59" si="110">100*(M44/M33-1)</f>
        <v>-12.798963966617748</v>
      </c>
      <c r="N59" s="5">
        <f t="shared" ref="N59:O59" si="111">100*(N44/N33-1)</f>
        <v>-9.3288338942520319</v>
      </c>
      <c r="O59" s="5">
        <f t="shared" si="111"/>
        <v>-23.433252938248916</v>
      </c>
      <c r="P59" s="5">
        <f t="shared" si="110"/>
        <v>-12.374967841613193</v>
      </c>
      <c r="Q59" s="5">
        <f t="shared" ref="Q59" si="112">100*(Q44/Q33-1)</f>
        <v>-10.103943959237183</v>
      </c>
      <c r="R59" s="5">
        <f t="shared" ref="R59:S59" si="113">100*(R44/R33-1)</f>
        <v>-7.9113572265356531</v>
      </c>
      <c r="S59" s="5">
        <f t="shared" si="113"/>
        <v>-4.3630604207846924</v>
      </c>
    </row>
    <row r="60" spans="1:19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M60" s="5"/>
      <c r="N60" s="5"/>
      <c r="O60" s="5"/>
      <c r="P60" s="5"/>
      <c r="Q60" s="5"/>
      <c r="R60" s="5"/>
      <c r="S60" s="5"/>
    </row>
    <row r="61" spans="1:19" x14ac:dyDescent="0.2">
      <c r="A61" t="s">
        <v>11</v>
      </c>
      <c r="B61" s="5">
        <f>100*(B42/B2-1)</f>
        <v>1.811962157250524</v>
      </c>
      <c r="C61" s="5">
        <f t="shared" ref="C61:F61" si="114">100*(C42/C2-1)</f>
        <v>0.9950350070256242</v>
      </c>
      <c r="D61" s="5">
        <f t="shared" si="114"/>
        <v>-3.3285041701660245</v>
      </c>
      <c r="E61" s="5">
        <f t="shared" si="114"/>
        <v>-14.462682494368073</v>
      </c>
      <c r="F61" s="5">
        <f t="shared" si="114"/>
        <v>-25.931483352031627</v>
      </c>
      <c r="G61" s="5">
        <f t="shared" ref="G61:I61" si="115">100*(G42/G2-1)</f>
        <v>-16.290178479489249</v>
      </c>
      <c r="H61" s="5">
        <f t="shared" ref="H61" si="116">100*(H42/H2-1)</f>
        <v>-23.020262671970848</v>
      </c>
      <c r="I61" s="5">
        <f t="shared" si="115"/>
        <v>-18.743613997261434</v>
      </c>
      <c r="J61" s="5">
        <f t="shared" ref="J61" si="117">100*(J42/J2-1)</f>
        <v>-12.999998156221515</v>
      </c>
      <c r="K61" s="5"/>
      <c r="M61" s="5">
        <f t="shared" ref="M61:P61" si="118">100*(M42/M2-1)</f>
        <v>-5.8693994691914719</v>
      </c>
      <c r="N61" s="5">
        <f t="shared" ref="N61:O61" si="119">100*(N42/N2-1)</f>
        <v>-6.653833400579634</v>
      </c>
      <c r="O61" s="5">
        <f t="shared" si="119"/>
        <v>-3.8328987529427705</v>
      </c>
      <c r="P61" s="5">
        <f t="shared" si="118"/>
        <v>-23.299897940840928</v>
      </c>
      <c r="Q61" s="5">
        <f t="shared" ref="Q61" si="120">100*(Q42/Q2-1)</f>
        <v>0.99938276711903917</v>
      </c>
      <c r="R61" s="5">
        <f t="shared" ref="R61:S61" si="121">100*(R42/R2-1)</f>
        <v>1.0214547664989748</v>
      </c>
      <c r="S61" s="5">
        <f t="shared" si="121"/>
        <v>12.683937002169676</v>
      </c>
    </row>
    <row r="62" spans="1:19" ht="12.75" customHeight="1" x14ac:dyDescent="0.2">
      <c r="A62" s="2" t="s">
        <v>16</v>
      </c>
      <c r="B62" s="5">
        <f>100*(B43/B3-1)</f>
        <v>2.6373448024020085</v>
      </c>
      <c r="C62" s="5">
        <f t="shared" ref="C62:F62" si="122">100*(C43/C3-1)</f>
        <v>0.80769751624376607</v>
      </c>
      <c r="D62" s="5">
        <f t="shared" si="122"/>
        <v>-2.0827728669160384</v>
      </c>
      <c r="E62" s="5">
        <f t="shared" si="122"/>
        <v>-12.694174343539121</v>
      </c>
      <c r="F62" s="5">
        <f t="shared" si="122"/>
        <v>-24.757250674380249</v>
      </c>
      <c r="G62" s="5">
        <f t="shared" ref="G62:I62" si="123">100*(G43/G3-1)</f>
        <v>-15.612059282857304</v>
      </c>
      <c r="H62" s="5">
        <f t="shared" ref="H62" si="124">100*(H43/H3-1)</f>
        <v>-20.458747047257418</v>
      </c>
      <c r="I62" s="5">
        <f t="shared" si="123"/>
        <v>-18.358805208340932</v>
      </c>
      <c r="J62" s="5">
        <f t="shared" ref="J62" si="125">100*(J43/J3-1)</f>
        <v>-10.791084409496744</v>
      </c>
      <c r="K62" s="5"/>
      <c r="M62" s="5">
        <f t="shared" ref="M62:P62" si="126">100*(M43/M3-1)</f>
        <v>-6.0881105556139792</v>
      </c>
      <c r="N62" s="5">
        <f t="shared" ref="N62:O62" si="127">100*(N43/N3-1)</f>
        <v>-4.6533478443021465</v>
      </c>
      <c r="O62" s="5">
        <f t="shared" si="127"/>
        <v>-7.8940818568637772</v>
      </c>
      <c r="P62" s="5">
        <f t="shared" si="126"/>
        <v>-23.478078908634359</v>
      </c>
      <c r="Q62" s="5">
        <f t="shared" ref="Q62" si="128">100*(Q43/Q3-1)</f>
        <v>0.27117786291972479</v>
      </c>
      <c r="R62" s="5">
        <f t="shared" ref="R62:S62" si="129">100*(R43/R3-1)</f>
        <v>-1.4106505003061875</v>
      </c>
      <c r="S62" s="5">
        <f t="shared" si="129"/>
        <v>9.6464692950074529</v>
      </c>
    </row>
    <row r="64" spans="1:19" ht="12.75" customHeight="1" x14ac:dyDescent="0.2">
      <c r="A64" s="2" t="s">
        <v>22</v>
      </c>
      <c r="B64" s="5">
        <f>100*(B44/B8-1)</f>
        <v>1.5528963829208653</v>
      </c>
      <c r="C64" s="5">
        <f t="shared" ref="C64:L64" si="130">100*(C44/C8-1)</f>
        <v>3.5583488320997336</v>
      </c>
      <c r="D64" s="5">
        <f t="shared" si="130"/>
        <v>-5.7245996310104736</v>
      </c>
      <c r="E64" s="5">
        <f t="shared" si="130"/>
        <v>-14.295287018107805</v>
      </c>
      <c r="F64" s="5">
        <f t="shared" si="130"/>
        <v>-23.898567662327075</v>
      </c>
      <c r="G64" s="5">
        <f t="shared" si="130"/>
        <v>-16.288229670656364</v>
      </c>
      <c r="H64" s="5">
        <f t="shared" ref="H64" si="131">100*(H44/H8-1)</f>
        <v>-19.685993258248846</v>
      </c>
      <c r="I64" s="5">
        <f t="shared" si="130"/>
        <v>-18.696030679239772</v>
      </c>
      <c r="J64" s="5">
        <f t="shared" si="130"/>
        <v>-11.654382694249922</v>
      </c>
      <c r="K64" s="5">
        <f t="shared" si="130"/>
        <v>-8.6399225266543098</v>
      </c>
      <c r="L64" s="5">
        <f t="shared" si="130"/>
        <v>-10.306259277696295</v>
      </c>
      <c r="M64" s="5"/>
      <c r="N64" s="5"/>
      <c r="O64" s="5"/>
    </row>
    <row r="65" spans="1:19" ht="12.75" customHeight="1" x14ac:dyDescent="0.2">
      <c r="A65" s="2" t="s">
        <v>24</v>
      </c>
      <c r="B65" s="5">
        <f>100*(B44/B3-1)</f>
        <v>1.0062484784549186</v>
      </c>
      <c r="C65" s="5">
        <f t="shared" ref="C65:P65" si="132">100*(C44/C3-1)</f>
        <v>2.2576838358239204</v>
      </c>
      <c r="D65" s="5">
        <f t="shared" si="132"/>
        <v>-2.1317525107757529</v>
      </c>
      <c r="E65" s="5">
        <f t="shared" si="132"/>
        <v>-12.73975260299347</v>
      </c>
      <c r="F65" s="5">
        <f t="shared" si="132"/>
        <v>-25.787427202766988</v>
      </c>
      <c r="G65" s="5">
        <f t="shared" si="132"/>
        <v>-16.765616494486434</v>
      </c>
      <c r="H65" s="5">
        <f t="shared" ref="H65" si="133">100*(H44/H3-1)</f>
        <v>-20.39187205181614</v>
      </c>
      <c r="I65" s="5">
        <f t="shared" si="132"/>
        <v>-18.827676839993924</v>
      </c>
      <c r="J65" s="5">
        <f t="shared" si="132"/>
        <v>-10.714139631398989</v>
      </c>
      <c r="K65" s="5"/>
      <c r="L65" s="5"/>
      <c r="M65" s="5">
        <f>100*(M44/M3-1)</f>
        <v>-6.6837640219024603</v>
      </c>
      <c r="N65" s="5">
        <f t="shared" ref="N65:O65" si="134">100*(N44/N3-1)</f>
        <v>-3.2697615040735206</v>
      </c>
      <c r="O65" s="5">
        <f t="shared" si="134"/>
        <v>-6.9901376062312064</v>
      </c>
      <c r="P65" s="5">
        <f t="shared" si="132"/>
        <v>-22.727078842488734</v>
      </c>
      <c r="Q65" s="5">
        <f t="shared" ref="Q65" si="135">100*(Q44/Q3-1)</f>
        <v>0.33654345012832376</v>
      </c>
      <c r="R65" s="5">
        <f t="shared" ref="R65:S65" si="136">100*(R44/R3-1)</f>
        <v>1.0598045455256333</v>
      </c>
      <c r="S65" s="5">
        <f t="shared" si="136"/>
        <v>12.472063325475546</v>
      </c>
    </row>
    <row r="67" spans="1:19" ht="12.75" customHeight="1" x14ac:dyDescent="0.2">
      <c r="A67" s="2" t="s">
        <v>25</v>
      </c>
      <c r="B67" s="5">
        <f t="shared" ref="B67:J67" si="137">100*(B12/B3-1)</f>
        <v>1.1225621466634195</v>
      </c>
      <c r="C67" s="5">
        <f t="shared" si="137"/>
        <v>3.7337596833880937</v>
      </c>
      <c r="D67" s="5">
        <f t="shared" si="137"/>
        <v>8.4275941116999764</v>
      </c>
      <c r="E67" s="5">
        <f t="shared" si="137"/>
        <v>3.7433022686852668</v>
      </c>
      <c r="F67" s="5">
        <f t="shared" si="137"/>
        <v>-1.4563051213884459</v>
      </c>
      <c r="G67" s="5">
        <f t="shared" si="137"/>
        <v>2.9932035558679848</v>
      </c>
      <c r="H67" s="5">
        <f t="shared" ref="H67" si="138">100*(H12/H3-1)</f>
        <v>1.9152631913481155</v>
      </c>
      <c r="I67" s="5">
        <f t="shared" si="137"/>
        <v>0.59957936502137432</v>
      </c>
      <c r="J67" s="5">
        <f t="shared" si="137"/>
        <v>6.5170029962184461</v>
      </c>
      <c r="K67" s="5"/>
      <c r="L67" s="5"/>
      <c r="M67" s="5">
        <f>100*(M12/M3-1)</f>
        <v>5.1419066828536142</v>
      </c>
      <c r="N67" s="5">
        <f t="shared" ref="N67:O67" si="139">100*(N12/N3-1)</f>
        <v>5.5069814512244353</v>
      </c>
      <c r="O67" s="5">
        <f t="shared" si="139"/>
        <v>7.4166436312240958</v>
      </c>
      <c r="P67" s="5">
        <f>100*(P12/P3-1)</f>
        <v>-0.22730602487693874</v>
      </c>
      <c r="Q67" s="5">
        <f>100*(Q12/Q3-1)</f>
        <v>5.7843283129168643</v>
      </c>
      <c r="R67" s="5">
        <f>100*(R12/R3-1)</f>
        <v>5.9602185297963794</v>
      </c>
      <c r="S67" s="5">
        <f>100*(S12/S3-1)</f>
        <v>13.207081515556784</v>
      </c>
    </row>
    <row r="68" spans="1:19" ht="12.75" customHeight="1" x14ac:dyDescent="0.2">
      <c r="A68" s="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9" ht="12.75" customHeight="1" x14ac:dyDescent="0.2">
      <c r="A69" s="2" t="s">
        <v>26</v>
      </c>
      <c r="B69" s="5">
        <f>100*(B44/B26-1)</f>
        <v>8.5525742027384499</v>
      </c>
      <c r="C69" s="5">
        <f t="shared" ref="C69:P69" si="140">100*(C44/C26-1)</f>
        <v>9.728076033846067</v>
      </c>
      <c r="D69" s="5">
        <f t="shared" si="140"/>
        <v>2.0174544747109335</v>
      </c>
      <c r="E69" s="5">
        <f t="shared" si="140"/>
        <v>0.447434922910106</v>
      </c>
      <c r="F69" s="5">
        <f t="shared" si="140"/>
        <v>-6.3171923209005554</v>
      </c>
      <c r="G69" s="5">
        <f t="shared" si="140"/>
        <v>-4.8529093941441115</v>
      </c>
      <c r="H69" s="5">
        <f t="shared" ref="H69" si="141">100*(H44/H26-1)</f>
        <v>-1.8418276126647704</v>
      </c>
      <c r="I69" s="5">
        <f t="shared" si="140"/>
        <v>-1.1697792009329522</v>
      </c>
      <c r="J69" s="5">
        <f t="shared" si="140"/>
        <v>-0.30761104414207541</v>
      </c>
      <c r="K69" s="5">
        <f t="shared" si="140"/>
        <v>0.37495062807115787</v>
      </c>
      <c r="L69" s="5">
        <f t="shared" si="140"/>
        <v>0.37495062807115787</v>
      </c>
      <c r="M69" s="5">
        <f t="shared" si="140"/>
        <v>0.45033600637394144</v>
      </c>
      <c r="N69" s="5">
        <f t="shared" ref="N69:O69" si="142">100*(N44/N26-1)</f>
        <v>2.656194822295288</v>
      </c>
      <c r="O69" s="5">
        <f t="shared" si="142"/>
        <v>1.9433252200038886</v>
      </c>
      <c r="P69" s="5">
        <f t="shared" si="140"/>
        <v>8.7395262088355565</v>
      </c>
      <c r="Q69" s="5">
        <f t="shared" ref="Q69" si="143">100*(Q44/Q26-1)</f>
        <v>6.455348472495559</v>
      </c>
      <c r="R69" s="5">
        <f t="shared" ref="R69:S69" si="144">100*(R44/R26-1)</f>
        <v>7.5573921122530363</v>
      </c>
      <c r="S69" s="5">
        <f t="shared" si="144"/>
        <v>8.7104289481661823</v>
      </c>
    </row>
    <row r="73" spans="1:19" ht="12.75" customHeight="1" x14ac:dyDescent="0.2">
      <c r="B73">
        <f>B44/B6</f>
        <v>0.95056385713922054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74"/>
  <sheetViews>
    <sheetView topLeftCell="A6" workbookViewId="0">
      <selection activeCell="A15" sqref="A15"/>
    </sheetView>
  </sheetViews>
  <sheetFormatPr defaultRowHeight="12.75" x14ac:dyDescent="0.2"/>
  <cols>
    <col min="1" max="1" width="34.28515625" style="7" customWidth="1"/>
    <col min="2" max="2" width="9.140625" customWidth="1"/>
    <col min="46" max="46" width="11.5703125" bestFit="1" customWidth="1"/>
  </cols>
  <sheetData>
    <row r="2" spans="1:46" x14ac:dyDescent="0.2">
      <c r="A2" s="8" t="s">
        <v>33</v>
      </c>
      <c r="B2">
        <v>1969</v>
      </c>
      <c r="C2">
        <v>1970</v>
      </c>
      <c r="D2">
        <v>1971</v>
      </c>
      <c r="E2">
        <v>1972</v>
      </c>
      <c r="F2">
        <v>1973</v>
      </c>
      <c r="G2">
        <v>1974</v>
      </c>
      <c r="H2">
        <v>1975</v>
      </c>
      <c r="I2">
        <v>1976</v>
      </c>
      <c r="J2">
        <v>1977</v>
      </c>
      <c r="K2">
        <v>1978</v>
      </c>
      <c r="L2">
        <v>1979</v>
      </c>
      <c r="M2">
        <v>1980</v>
      </c>
      <c r="N2">
        <v>1981</v>
      </c>
      <c r="O2">
        <v>1982</v>
      </c>
      <c r="P2">
        <v>1983</v>
      </c>
      <c r="Q2">
        <v>1984</v>
      </c>
      <c r="R2">
        <v>1985</v>
      </c>
      <c r="S2">
        <v>1986</v>
      </c>
      <c r="T2">
        <v>1987</v>
      </c>
      <c r="U2">
        <v>1988</v>
      </c>
      <c r="V2">
        <v>1989</v>
      </c>
      <c r="W2">
        <v>1990</v>
      </c>
      <c r="X2">
        <v>1991</v>
      </c>
      <c r="Y2">
        <v>1992</v>
      </c>
      <c r="Z2">
        <v>1993</v>
      </c>
      <c r="AA2">
        <v>1994</v>
      </c>
      <c r="AB2">
        <v>1995</v>
      </c>
      <c r="AC2">
        <v>1996</v>
      </c>
      <c r="AD2">
        <v>1997</v>
      </c>
      <c r="AE2">
        <v>1998</v>
      </c>
      <c r="AF2">
        <v>1999</v>
      </c>
      <c r="AG2">
        <v>2000</v>
      </c>
      <c r="AH2">
        <v>2001</v>
      </c>
      <c r="AI2">
        <v>2002</v>
      </c>
      <c r="AJ2">
        <v>2003</v>
      </c>
      <c r="AK2">
        <v>2004</v>
      </c>
      <c r="AL2">
        <v>2005</v>
      </c>
      <c r="AM2">
        <v>2006</v>
      </c>
      <c r="AN2">
        <v>2007</v>
      </c>
      <c r="AO2">
        <v>2008</v>
      </c>
      <c r="AP2">
        <v>2009</v>
      </c>
      <c r="AQ2">
        <v>2010</v>
      </c>
      <c r="AR2">
        <v>2011</v>
      </c>
    </row>
    <row r="3" spans="1:46" x14ac:dyDescent="0.2">
      <c r="A3" s="8" t="s">
        <v>32</v>
      </c>
      <c r="B3" s="9">
        <v>11823</v>
      </c>
      <c r="C3" s="9">
        <v>13050</v>
      </c>
      <c r="D3" s="9">
        <v>15108</v>
      </c>
      <c r="E3" s="9">
        <v>17903</v>
      </c>
      <c r="F3" s="9">
        <v>20934</v>
      </c>
      <c r="G3" s="9">
        <v>24218</v>
      </c>
      <c r="H3" s="9">
        <v>28053</v>
      </c>
      <c r="I3" s="9">
        <v>33419</v>
      </c>
      <c r="J3" s="9">
        <v>39082</v>
      </c>
      <c r="K3" s="9">
        <v>44724</v>
      </c>
      <c r="L3" s="9">
        <v>49875</v>
      </c>
      <c r="M3" s="9">
        <v>55298</v>
      </c>
      <c r="N3" s="9">
        <v>57175</v>
      </c>
      <c r="O3" s="9">
        <v>58897</v>
      </c>
      <c r="P3" s="9">
        <v>61346</v>
      </c>
      <c r="Q3" s="9">
        <v>62723</v>
      </c>
      <c r="R3" s="9">
        <v>64203</v>
      </c>
      <c r="S3" s="9">
        <v>66195</v>
      </c>
      <c r="T3" s="9">
        <v>67249</v>
      </c>
      <c r="U3" s="9">
        <v>62391</v>
      </c>
      <c r="V3" s="9">
        <v>65932</v>
      </c>
      <c r="W3" s="9">
        <v>65342</v>
      </c>
      <c r="X3" s="9">
        <v>73112</v>
      </c>
      <c r="Y3" s="9">
        <v>79022</v>
      </c>
      <c r="Z3" s="9">
        <v>87857</v>
      </c>
      <c r="AA3" s="9">
        <v>95064</v>
      </c>
      <c r="AB3" s="9">
        <v>98553</v>
      </c>
      <c r="AC3" s="9">
        <v>91758</v>
      </c>
      <c r="AD3" s="9">
        <v>91749</v>
      </c>
      <c r="AE3" s="9">
        <v>104749</v>
      </c>
      <c r="AF3" s="9">
        <v>102518</v>
      </c>
      <c r="AG3" s="9">
        <v>112742</v>
      </c>
      <c r="AH3" s="9">
        <v>129929</v>
      </c>
      <c r="AI3" s="9">
        <v>168769</v>
      </c>
      <c r="AJ3" s="9">
        <v>204120</v>
      </c>
      <c r="AK3" s="9">
        <v>184940</v>
      </c>
      <c r="AL3" s="9">
        <v>190096</v>
      </c>
      <c r="AM3" s="9">
        <v>198473</v>
      </c>
      <c r="AN3" s="9">
        <v>185638</v>
      </c>
      <c r="AO3" s="9">
        <v>233306</v>
      </c>
      <c r="AP3" s="9">
        <v>231383</v>
      </c>
      <c r="AQ3" s="9">
        <v>244556</v>
      </c>
      <c r="AR3" s="9">
        <v>254287</v>
      </c>
      <c r="AT3" s="5">
        <f>100*(AR3/B3-1)</f>
        <v>2050.7823733400996</v>
      </c>
    </row>
    <row r="4" spans="1:46" x14ac:dyDescent="0.2">
      <c r="A4" s="8" t="s">
        <v>36</v>
      </c>
      <c r="B4" s="9">
        <v>15916</v>
      </c>
      <c r="C4" s="9">
        <v>18469</v>
      </c>
      <c r="D4" s="9">
        <v>20335</v>
      </c>
      <c r="E4" s="9">
        <v>23357</v>
      </c>
      <c r="F4" s="9">
        <v>26249</v>
      </c>
      <c r="G4" s="9">
        <v>30011</v>
      </c>
      <c r="H4" s="9">
        <v>35615</v>
      </c>
      <c r="I4" s="9">
        <v>43943</v>
      </c>
      <c r="J4" s="9">
        <v>53139</v>
      </c>
      <c r="K4" s="9">
        <v>62908</v>
      </c>
      <c r="L4" s="9">
        <v>71869</v>
      </c>
      <c r="M4" s="9">
        <v>82419</v>
      </c>
      <c r="N4" s="9">
        <v>93972</v>
      </c>
      <c r="O4" s="9">
        <v>104923</v>
      </c>
      <c r="P4" s="9">
        <v>114473</v>
      </c>
      <c r="Q4" s="9">
        <v>124993</v>
      </c>
      <c r="R4" s="9">
        <v>138090</v>
      </c>
      <c r="S4" s="9">
        <v>149196</v>
      </c>
      <c r="T4" s="9">
        <v>162048</v>
      </c>
      <c r="U4" s="9">
        <v>182335</v>
      </c>
      <c r="V4" s="9">
        <v>201071</v>
      </c>
      <c r="W4" s="9">
        <v>224064</v>
      </c>
      <c r="X4" s="9">
        <v>242576</v>
      </c>
      <c r="Y4" s="9">
        <v>271010</v>
      </c>
      <c r="Z4" s="9">
        <v>290498</v>
      </c>
      <c r="AA4" s="9">
        <v>302185</v>
      </c>
      <c r="AB4" s="9">
        <v>297525</v>
      </c>
      <c r="AC4" s="9">
        <v>298326</v>
      </c>
      <c r="AD4" s="9">
        <v>301766</v>
      </c>
      <c r="AE4" s="9">
        <v>322916</v>
      </c>
      <c r="AF4" s="9">
        <v>355143</v>
      </c>
      <c r="AG4" s="9">
        <v>394071</v>
      </c>
      <c r="AH4" s="9">
        <v>428285</v>
      </c>
      <c r="AI4" s="9">
        <v>459003</v>
      </c>
      <c r="AJ4" s="9">
        <v>502596</v>
      </c>
      <c r="AK4" s="9">
        <v>539580</v>
      </c>
      <c r="AL4" s="9">
        <v>578973</v>
      </c>
      <c r="AM4" s="9">
        <v>586882</v>
      </c>
      <c r="AN4" s="9">
        <v>604771</v>
      </c>
      <c r="AO4" s="9">
        <v>613575</v>
      </c>
      <c r="AP4" s="9">
        <v>619439</v>
      </c>
      <c r="AQ4" s="9">
        <v>626034</v>
      </c>
      <c r="AR4" s="9">
        <v>652840</v>
      </c>
      <c r="AT4" s="5">
        <f t="shared" ref="AT4:AT22" si="0">100*(AR4/B4-1)</f>
        <v>4001.7843679316416</v>
      </c>
    </row>
    <row r="5" spans="1:46" x14ac:dyDescent="0.2">
      <c r="A5" s="8" t="s">
        <v>34</v>
      </c>
      <c r="B5">
        <f>SUM(B3:B4)</f>
        <v>27739</v>
      </c>
      <c r="C5">
        <f t="shared" ref="C5:AR5" si="1">SUM(C3:C4)</f>
        <v>31519</v>
      </c>
      <c r="D5">
        <f t="shared" si="1"/>
        <v>35443</v>
      </c>
      <c r="E5">
        <f t="shared" si="1"/>
        <v>41260</v>
      </c>
      <c r="F5">
        <f t="shared" si="1"/>
        <v>47183</v>
      </c>
      <c r="G5">
        <f t="shared" si="1"/>
        <v>54229</v>
      </c>
      <c r="H5">
        <f t="shared" si="1"/>
        <v>63668</v>
      </c>
      <c r="I5">
        <f t="shared" si="1"/>
        <v>77362</v>
      </c>
      <c r="J5">
        <f t="shared" si="1"/>
        <v>92221</v>
      </c>
      <c r="K5">
        <f t="shared" si="1"/>
        <v>107632</v>
      </c>
      <c r="L5">
        <f t="shared" si="1"/>
        <v>121744</v>
      </c>
      <c r="M5">
        <f t="shared" si="1"/>
        <v>137717</v>
      </c>
      <c r="N5">
        <f t="shared" si="1"/>
        <v>151147</v>
      </c>
      <c r="O5">
        <f t="shared" si="1"/>
        <v>163820</v>
      </c>
      <c r="P5">
        <f t="shared" si="1"/>
        <v>175819</v>
      </c>
      <c r="Q5">
        <f t="shared" si="1"/>
        <v>187716</v>
      </c>
      <c r="R5">
        <f t="shared" si="1"/>
        <v>202293</v>
      </c>
      <c r="S5">
        <f t="shared" si="1"/>
        <v>215391</v>
      </c>
      <c r="T5">
        <f t="shared" si="1"/>
        <v>229297</v>
      </c>
      <c r="U5">
        <f t="shared" si="1"/>
        <v>244726</v>
      </c>
      <c r="V5">
        <f t="shared" si="1"/>
        <v>267003</v>
      </c>
      <c r="W5">
        <f t="shared" si="1"/>
        <v>289406</v>
      </c>
      <c r="X5">
        <f t="shared" si="1"/>
        <v>315688</v>
      </c>
      <c r="Y5">
        <f t="shared" si="1"/>
        <v>350032</v>
      </c>
      <c r="Z5">
        <f t="shared" si="1"/>
        <v>378355</v>
      </c>
      <c r="AA5">
        <f t="shared" si="1"/>
        <v>397249</v>
      </c>
      <c r="AB5">
        <f t="shared" si="1"/>
        <v>396078</v>
      </c>
      <c r="AC5">
        <f t="shared" si="1"/>
        <v>390084</v>
      </c>
      <c r="AD5">
        <f t="shared" si="1"/>
        <v>393515</v>
      </c>
      <c r="AE5">
        <f t="shared" si="1"/>
        <v>427665</v>
      </c>
      <c r="AF5">
        <f t="shared" si="1"/>
        <v>457661</v>
      </c>
      <c r="AG5">
        <f t="shared" si="1"/>
        <v>506813</v>
      </c>
      <c r="AH5">
        <f t="shared" si="1"/>
        <v>558214</v>
      </c>
      <c r="AI5">
        <f t="shared" si="1"/>
        <v>627772</v>
      </c>
      <c r="AJ5">
        <f t="shared" si="1"/>
        <v>706716</v>
      </c>
      <c r="AK5">
        <f t="shared" si="1"/>
        <v>724520</v>
      </c>
      <c r="AL5">
        <f t="shared" si="1"/>
        <v>769069</v>
      </c>
      <c r="AM5">
        <f t="shared" si="1"/>
        <v>785355</v>
      </c>
      <c r="AN5">
        <f t="shared" si="1"/>
        <v>790409</v>
      </c>
      <c r="AO5">
        <f t="shared" si="1"/>
        <v>846881</v>
      </c>
      <c r="AP5">
        <f t="shared" si="1"/>
        <v>850822</v>
      </c>
      <c r="AQ5">
        <f t="shared" si="1"/>
        <v>870590</v>
      </c>
      <c r="AR5">
        <f t="shared" si="1"/>
        <v>907127</v>
      </c>
      <c r="AT5" s="5">
        <f t="shared" si="0"/>
        <v>3170.2224305129957</v>
      </c>
    </row>
    <row r="6" spans="1:46" x14ac:dyDescent="0.2">
      <c r="A6" s="8" t="s">
        <v>35</v>
      </c>
      <c r="B6" s="9">
        <v>26623</v>
      </c>
      <c r="C6" s="9">
        <v>30218</v>
      </c>
      <c r="D6" s="9">
        <v>33728</v>
      </c>
      <c r="E6" s="9">
        <v>39255</v>
      </c>
      <c r="F6" s="9">
        <v>44514</v>
      </c>
      <c r="G6" s="9">
        <v>50757</v>
      </c>
      <c r="H6" s="9">
        <v>59197</v>
      </c>
      <c r="I6" s="9">
        <v>71731</v>
      </c>
      <c r="J6" s="9">
        <v>85422</v>
      </c>
      <c r="K6" s="9">
        <v>99689</v>
      </c>
      <c r="L6" s="9">
        <v>112596</v>
      </c>
      <c r="M6" s="9">
        <v>126999</v>
      </c>
      <c r="N6" s="9">
        <v>138382</v>
      </c>
      <c r="O6" s="9">
        <v>148986</v>
      </c>
      <c r="P6" s="9">
        <v>158081</v>
      </c>
      <c r="Q6" s="9">
        <v>167874</v>
      </c>
      <c r="R6" s="9">
        <v>177889</v>
      </c>
      <c r="S6" s="9">
        <v>189967</v>
      </c>
      <c r="T6" s="9">
        <v>200567</v>
      </c>
      <c r="U6" s="9">
        <v>212150</v>
      </c>
      <c r="V6" s="9">
        <v>230273</v>
      </c>
      <c r="W6" s="9">
        <v>246365</v>
      </c>
      <c r="X6" s="9">
        <v>267619</v>
      </c>
      <c r="Y6" s="9">
        <v>295932</v>
      </c>
      <c r="Z6" s="9">
        <v>318917</v>
      </c>
      <c r="AA6" s="9">
        <v>335092</v>
      </c>
      <c r="AB6" s="9">
        <v>334296</v>
      </c>
      <c r="AC6" s="9">
        <v>327962</v>
      </c>
      <c r="AD6" s="9">
        <v>330463</v>
      </c>
      <c r="AE6" s="9">
        <v>362229</v>
      </c>
      <c r="AF6" s="9">
        <v>381193</v>
      </c>
      <c r="AG6" s="9">
        <v>424680</v>
      </c>
      <c r="AH6" s="9">
        <v>464047</v>
      </c>
      <c r="AI6" s="9">
        <v>526052</v>
      </c>
      <c r="AJ6" s="9">
        <v>592060</v>
      </c>
      <c r="AK6" s="9">
        <v>598176</v>
      </c>
      <c r="AL6" s="9">
        <v>631247</v>
      </c>
      <c r="AM6" s="9">
        <v>642179</v>
      </c>
      <c r="AN6" s="9">
        <v>640772</v>
      </c>
      <c r="AO6" s="9">
        <v>690202</v>
      </c>
      <c r="AP6" s="9">
        <v>687876</v>
      </c>
      <c r="AQ6" s="9">
        <v>694771</v>
      </c>
      <c r="AR6" s="9">
        <v>722150</v>
      </c>
      <c r="AT6" s="5">
        <f t="shared" si="0"/>
        <v>2612.5042256695338</v>
      </c>
    </row>
    <row r="7" spans="1:46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T7" s="5"/>
    </row>
    <row r="8" spans="1:46" x14ac:dyDescent="0.2">
      <c r="A8" s="8" t="s">
        <v>38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T8" s="5"/>
    </row>
    <row r="9" spans="1:46" x14ac:dyDescent="0.2">
      <c r="A9" s="8" t="s">
        <v>37</v>
      </c>
      <c r="B9" s="9">
        <v>19.3</v>
      </c>
      <c r="C9" s="9">
        <v>19.8</v>
      </c>
      <c r="D9" s="9">
        <v>21.8</v>
      </c>
      <c r="E9" s="9">
        <v>26</v>
      </c>
      <c r="F9" s="9">
        <v>33.700000000000003</v>
      </c>
      <c r="G9" s="9">
        <v>37.700000000000003</v>
      </c>
      <c r="H9" s="9">
        <v>38.4</v>
      </c>
      <c r="I9" s="9">
        <v>45</v>
      </c>
      <c r="J9" s="9">
        <v>50.9</v>
      </c>
      <c r="K9" s="9">
        <v>60.1</v>
      </c>
      <c r="L9" s="9">
        <v>69.8</v>
      </c>
      <c r="M9" s="9">
        <v>75.099999999999994</v>
      </c>
      <c r="N9" s="9">
        <v>87.7</v>
      </c>
      <c r="O9" s="9">
        <v>92.8</v>
      </c>
      <c r="P9" s="9">
        <v>101.2</v>
      </c>
      <c r="Q9" s="9">
        <v>118.5</v>
      </c>
      <c r="R9" s="9">
        <v>125</v>
      </c>
      <c r="S9" s="9">
        <v>132.80000000000001</v>
      </c>
      <c r="T9" s="9">
        <v>139.1</v>
      </c>
      <c r="U9" s="9">
        <v>152.69999999999999</v>
      </c>
      <c r="V9" s="9">
        <v>158.69999999999999</v>
      </c>
      <c r="W9" s="9">
        <v>167.7</v>
      </c>
      <c r="X9" s="9">
        <v>172.7</v>
      </c>
      <c r="Y9" s="9">
        <v>182.5</v>
      </c>
      <c r="Z9" s="9">
        <v>191.8</v>
      </c>
      <c r="AA9" s="9">
        <v>205.1</v>
      </c>
      <c r="AB9" s="9">
        <v>214.8</v>
      </c>
      <c r="AC9" s="9">
        <v>225.3</v>
      </c>
      <c r="AD9" s="9">
        <v>239.6</v>
      </c>
      <c r="AE9" s="9">
        <v>256.5</v>
      </c>
      <c r="AF9" s="9">
        <v>271</v>
      </c>
      <c r="AG9" s="9">
        <v>289.89999999999998</v>
      </c>
      <c r="AH9" s="9">
        <v>297.89999999999998</v>
      </c>
      <c r="AI9" s="9">
        <v>300.39999999999998</v>
      </c>
      <c r="AJ9" s="9">
        <v>310.10000000000002</v>
      </c>
      <c r="AK9" s="9">
        <v>330.2</v>
      </c>
      <c r="AL9" s="9">
        <v>347.6</v>
      </c>
      <c r="AM9" s="9">
        <v>365.8</v>
      </c>
      <c r="AN9" s="9">
        <v>378</v>
      </c>
      <c r="AO9" s="9">
        <v>385.9</v>
      </c>
      <c r="AP9" s="9">
        <v>370.2</v>
      </c>
      <c r="AQ9" s="9">
        <v>379.6</v>
      </c>
      <c r="AR9" s="9">
        <v>405.4</v>
      </c>
      <c r="AT9" s="5">
        <f t="shared" si="0"/>
        <v>2000.5181347150256</v>
      </c>
    </row>
    <row r="10" spans="1:46" x14ac:dyDescent="0.2">
      <c r="A10" s="8" t="s">
        <v>39</v>
      </c>
      <c r="B10" s="9">
        <v>0.6</v>
      </c>
      <c r="C10" s="9">
        <v>0.6</v>
      </c>
      <c r="D10" s="9">
        <v>0.7</v>
      </c>
      <c r="E10" s="9">
        <v>0.7</v>
      </c>
      <c r="F10" s="9">
        <v>0.9</v>
      </c>
      <c r="G10" s="9">
        <v>1</v>
      </c>
      <c r="H10" s="9">
        <v>1.1000000000000001</v>
      </c>
      <c r="I10" s="9">
        <v>1.3</v>
      </c>
      <c r="J10" s="9">
        <v>1.7</v>
      </c>
      <c r="K10" s="9">
        <v>2.1</v>
      </c>
      <c r="L10" s="9">
        <v>2.2999999999999998</v>
      </c>
      <c r="M10" s="9">
        <v>2.2999999999999998</v>
      </c>
      <c r="N10" s="9">
        <v>2.2999999999999998</v>
      </c>
      <c r="O10" s="9">
        <v>2.2999999999999998</v>
      </c>
      <c r="P10" s="9">
        <v>2.2999999999999998</v>
      </c>
      <c r="Q10" s="9">
        <v>2.6</v>
      </c>
      <c r="R10" s="9">
        <v>3</v>
      </c>
      <c r="S10" s="9">
        <v>3.6</v>
      </c>
      <c r="T10" s="9">
        <v>4.4000000000000004</v>
      </c>
      <c r="U10" s="9">
        <v>5.2</v>
      </c>
      <c r="V10" s="9">
        <v>6.1</v>
      </c>
      <c r="W10" s="9">
        <v>6.8</v>
      </c>
      <c r="X10" s="9">
        <v>7.6</v>
      </c>
      <c r="Y10" s="9">
        <v>8.1999999999999993</v>
      </c>
      <c r="Z10" s="9">
        <v>8.6999999999999993</v>
      </c>
      <c r="AA10" s="9">
        <v>8.6</v>
      </c>
      <c r="AB10" s="9">
        <v>8.1999999999999993</v>
      </c>
      <c r="AC10" s="9">
        <v>7.8</v>
      </c>
      <c r="AD10" s="9">
        <v>6.8</v>
      </c>
      <c r="AE10" s="9">
        <v>6.1</v>
      </c>
      <c r="AF10" s="9">
        <v>5.6</v>
      </c>
      <c r="AG10" s="9">
        <v>6</v>
      </c>
      <c r="AH10" s="9">
        <v>7.7</v>
      </c>
      <c r="AI10" s="9">
        <v>9.6999999999999993</v>
      </c>
      <c r="AJ10" s="9">
        <v>13.3</v>
      </c>
      <c r="AK10" s="9">
        <v>16.100000000000001</v>
      </c>
      <c r="AL10" s="9">
        <v>15.8</v>
      </c>
      <c r="AM10" s="9">
        <v>13.8</v>
      </c>
      <c r="AN10" s="9">
        <v>11.7</v>
      </c>
      <c r="AO10" s="9">
        <v>10.9</v>
      </c>
      <c r="AP10" s="9">
        <v>9.8000000000000007</v>
      </c>
      <c r="AQ10" s="9">
        <v>8.9</v>
      </c>
      <c r="AR10" s="9">
        <v>8.6</v>
      </c>
      <c r="AT10" s="5">
        <f t="shared" si="0"/>
        <v>1333.3333333333335</v>
      </c>
    </row>
    <row r="11" spans="1:46" x14ac:dyDescent="0.2">
      <c r="A11" s="8" t="s">
        <v>40</v>
      </c>
      <c r="B11">
        <f>B9+B10</f>
        <v>19.900000000000002</v>
      </c>
      <c r="C11">
        <f t="shared" ref="C11:AR11" si="2">C9+C10</f>
        <v>20.400000000000002</v>
      </c>
      <c r="D11">
        <f t="shared" si="2"/>
        <v>22.5</v>
      </c>
      <c r="E11">
        <f t="shared" si="2"/>
        <v>26.7</v>
      </c>
      <c r="F11">
        <f t="shared" si="2"/>
        <v>34.6</v>
      </c>
      <c r="G11">
        <f t="shared" si="2"/>
        <v>38.700000000000003</v>
      </c>
      <c r="H11">
        <f t="shared" si="2"/>
        <v>39.5</v>
      </c>
      <c r="I11">
        <f t="shared" si="2"/>
        <v>46.3</v>
      </c>
      <c r="J11">
        <f t="shared" si="2"/>
        <v>52.6</v>
      </c>
      <c r="K11">
        <f t="shared" si="2"/>
        <v>62.2</v>
      </c>
      <c r="L11">
        <f t="shared" si="2"/>
        <v>72.099999999999994</v>
      </c>
      <c r="M11">
        <f t="shared" si="2"/>
        <v>77.399999999999991</v>
      </c>
      <c r="N11">
        <f t="shared" si="2"/>
        <v>90</v>
      </c>
      <c r="O11">
        <f t="shared" si="2"/>
        <v>95.1</v>
      </c>
      <c r="P11">
        <f t="shared" si="2"/>
        <v>103.5</v>
      </c>
      <c r="Q11">
        <f t="shared" si="2"/>
        <v>121.1</v>
      </c>
      <c r="R11">
        <f t="shared" si="2"/>
        <v>128</v>
      </c>
      <c r="S11">
        <f t="shared" si="2"/>
        <v>136.4</v>
      </c>
      <c r="T11">
        <f t="shared" si="2"/>
        <v>143.5</v>
      </c>
      <c r="U11">
        <f t="shared" si="2"/>
        <v>157.89999999999998</v>
      </c>
      <c r="V11">
        <f t="shared" si="2"/>
        <v>164.79999999999998</v>
      </c>
      <c r="W11">
        <f t="shared" si="2"/>
        <v>174.5</v>
      </c>
      <c r="X11">
        <f t="shared" si="2"/>
        <v>180.29999999999998</v>
      </c>
      <c r="Y11">
        <f t="shared" si="2"/>
        <v>190.7</v>
      </c>
      <c r="Z11">
        <f t="shared" si="2"/>
        <v>200.5</v>
      </c>
      <c r="AA11">
        <f t="shared" si="2"/>
        <v>213.7</v>
      </c>
      <c r="AB11">
        <f t="shared" si="2"/>
        <v>223</v>
      </c>
      <c r="AC11">
        <f t="shared" si="2"/>
        <v>233.10000000000002</v>
      </c>
      <c r="AD11">
        <f t="shared" si="2"/>
        <v>246.4</v>
      </c>
      <c r="AE11">
        <f t="shared" si="2"/>
        <v>262.60000000000002</v>
      </c>
      <c r="AF11">
        <f t="shared" si="2"/>
        <v>276.60000000000002</v>
      </c>
      <c r="AG11">
        <f t="shared" si="2"/>
        <v>295.89999999999998</v>
      </c>
      <c r="AH11">
        <f t="shared" si="2"/>
        <v>305.59999999999997</v>
      </c>
      <c r="AI11">
        <f t="shared" si="2"/>
        <v>310.09999999999997</v>
      </c>
      <c r="AJ11">
        <f t="shared" si="2"/>
        <v>323.40000000000003</v>
      </c>
      <c r="AK11">
        <f t="shared" si="2"/>
        <v>346.3</v>
      </c>
      <c r="AL11">
        <f t="shared" si="2"/>
        <v>363.40000000000003</v>
      </c>
      <c r="AM11">
        <f t="shared" si="2"/>
        <v>379.6</v>
      </c>
      <c r="AN11">
        <f t="shared" si="2"/>
        <v>389.7</v>
      </c>
      <c r="AO11">
        <f t="shared" si="2"/>
        <v>396.79999999999995</v>
      </c>
      <c r="AP11">
        <f t="shared" si="2"/>
        <v>380</v>
      </c>
      <c r="AQ11">
        <f t="shared" si="2"/>
        <v>388.5</v>
      </c>
      <c r="AR11">
        <f t="shared" si="2"/>
        <v>414</v>
      </c>
      <c r="AT11" s="5">
        <f t="shared" si="0"/>
        <v>1980.402010050251</v>
      </c>
    </row>
    <row r="12" spans="1:46" x14ac:dyDescent="0.2">
      <c r="AT12" s="5"/>
    </row>
    <row r="13" spans="1:46" x14ac:dyDescent="0.2">
      <c r="A13" s="10" t="s">
        <v>38</v>
      </c>
      <c r="AT13" s="5"/>
    </row>
    <row r="14" spans="1:46" x14ac:dyDescent="0.2">
      <c r="A14" s="8" t="s">
        <v>41</v>
      </c>
      <c r="B14" s="9">
        <v>577.6</v>
      </c>
      <c r="C14" s="9">
        <v>617.20000000000005</v>
      </c>
      <c r="D14" s="9">
        <v>658.3</v>
      </c>
      <c r="E14" s="9">
        <v>725.1</v>
      </c>
      <c r="F14" s="9">
        <v>811.3</v>
      </c>
      <c r="G14" s="9">
        <v>890.7</v>
      </c>
      <c r="H14" s="9">
        <v>949</v>
      </c>
      <c r="I14" s="9">
        <v>1059.2</v>
      </c>
      <c r="J14" s="9">
        <v>1180.4000000000001</v>
      </c>
      <c r="K14" s="9">
        <v>1335.2</v>
      </c>
      <c r="L14" s="9">
        <v>1498.5</v>
      </c>
      <c r="M14" s="9">
        <v>1647.6</v>
      </c>
      <c r="N14" s="9">
        <v>1819.6</v>
      </c>
      <c r="O14" s="9">
        <v>1919.6</v>
      </c>
      <c r="P14" s="9">
        <v>2036</v>
      </c>
      <c r="Q14" s="9">
        <v>2245.1999999999998</v>
      </c>
      <c r="R14" s="9">
        <v>2412</v>
      </c>
      <c r="S14" s="9">
        <v>2557.6999999999998</v>
      </c>
      <c r="T14" s="9">
        <v>2735.6</v>
      </c>
      <c r="U14" s="9">
        <v>2954.2</v>
      </c>
      <c r="V14" s="9">
        <v>3131.3</v>
      </c>
      <c r="W14" s="9">
        <v>3326.2</v>
      </c>
      <c r="X14" s="9">
        <v>3438.4</v>
      </c>
      <c r="Y14" s="9">
        <v>3647.2</v>
      </c>
      <c r="Z14" s="9">
        <v>3790.6</v>
      </c>
      <c r="AA14" s="9">
        <v>3980.9</v>
      </c>
      <c r="AB14" s="9">
        <v>4178.8</v>
      </c>
      <c r="AC14" s="9">
        <v>4387.7</v>
      </c>
      <c r="AD14" s="9">
        <v>4668.6000000000004</v>
      </c>
      <c r="AE14" s="9">
        <v>5023.8999999999996</v>
      </c>
      <c r="AF14" s="9">
        <v>5348.8</v>
      </c>
      <c r="AG14" s="9">
        <v>5788.8</v>
      </c>
      <c r="AH14" s="9">
        <v>5979.3</v>
      </c>
      <c r="AI14" s="9">
        <v>6110.8</v>
      </c>
      <c r="AJ14" s="9">
        <v>6367.6</v>
      </c>
      <c r="AK14" s="9">
        <v>6708.4</v>
      </c>
      <c r="AL14" s="9">
        <v>7060</v>
      </c>
      <c r="AM14" s="9">
        <v>7475.7</v>
      </c>
      <c r="AN14" s="9">
        <v>7862.2</v>
      </c>
      <c r="AO14" s="9">
        <v>8073.3</v>
      </c>
      <c r="AP14" s="9">
        <v>7794.4</v>
      </c>
      <c r="AQ14" s="9">
        <v>7970</v>
      </c>
      <c r="AR14" s="9">
        <v>8295.2000000000007</v>
      </c>
      <c r="AT14" s="5">
        <f t="shared" si="0"/>
        <v>1336.1495844875346</v>
      </c>
    </row>
    <row r="15" spans="1:46" x14ac:dyDescent="0.2">
      <c r="A15" s="8" t="s">
        <v>42</v>
      </c>
      <c r="B15" s="9">
        <v>518.29999999999995</v>
      </c>
      <c r="C15" s="9">
        <v>551.6</v>
      </c>
      <c r="D15" s="9">
        <v>584</v>
      </c>
      <c r="E15" s="9">
        <v>638.79999999999995</v>
      </c>
      <c r="F15" s="9">
        <v>708.8</v>
      </c>
      <c r="G15" s="9">
        <v>772.8</v>
      </c>
      <c r="H15" s="9">
        <v>814.7</v>
      </c>
      <c r="I15" s="9">
        <v>899.6</v>
      </c>
      <c r="J15" s="9">
        <v>994.1</v>
      </c>
      <c r="K15" s="9">
        <v>1120.3</v>
      </c>
      <c r="L15" s="9">
        <v>1253.5</v>
      </c>
      <c r="M15" s="9">
        <v>1373.5</v>
      </c>
      <c r="N15" s="9">
        <v>1511.3</v>
      </c>
      <c r="O15" s="9">
        <v>1587.5</v>
      </c>
      <c r="P15" s="9">
        <v>1678</v>
      </c>
      <c r="Q15" s="9">
        <v>1844.7</v>
      </c>
      <c r="R15" s="9">
        <v>1982.8</v>
      </c>
      <c r="S15" s="9">
        <v>2102.3000000000002</v>
      </c>
      <c r="T15" s="9">
        <v>2256.3000000000002</v>
      </c>
      <c r="U15" s="9">
        <v>2439.8000000000002</v>
      </c>
      <c r="V15" s="9">
        <v>2583.1</v>
      </c>
      <c r="W15" s="9">
        <v>2741.1</v>
      </c>
      <c r="X15" s="9">
        <v>2814.5</v>
      </c>
      <c r="Y15" s="9">
        <v>2973.5</v>
      </c>
      <c r="Z15" s="9">
        <v>3076.6</v>
      </c>
      <c r="AA15" s="9">
        <v>3230.8</v>
      </c>
      <c r="AB15" s="9">
        <v>3418</v>
      </c>
      <c r="AC15" s="9">
        <v>3616.3</v>
      </c>
      <c r="AD15" s="9">
        <v>3876.6</v>
      </c>
      <c r="AE15" s="9">
        <v>4181.6000000000004</v>
      </c>
      <c r="AF15" s="9">
        <v>4460</v>
      </c>
      <c r="AG15" s="9">
        <v>4827.7</v>
      </c>
      <c r="AH15" s="9">
        <v>4952.2</v>
      </c>
      <c r="AI15" s="9">
        <v>4997.3</v>
      </c>
      <c r="AJ15" s="9">
        <v>5139.6000000000004</v>
      </c>
      <c r="AK15" s="9">
        <v>5425.7</v>
      </c>
      <c r="AL15" s="9">
        <v>5701</v>
      </c>
      <c r="AM15" s="9">
        <v>6068.9</v>
      </c>
      <c r="AN15" s="9">
        <v>6421.7</v>
      </c>
      <c r="AO15" s="9">
        <v>6550.9</v>
      </c>
      <c r="AP15" s="9">
        <v>6270.3</v>
      </c>
      <c r="AQ15" s="9">
        <v>6404.6</v>
      </c>
      <c r="AR15" s="9">
        <v>6661.3</v>
      </c>
      <c r="AT15" s="5">
        <f t="shared" si="0"/>
        <v>1185.2209145282654</v>
      </c>
    </row>
    <row r="16" spans="1:46" x14ac:dyDescent="0.2">
      <c r="A16" s="8" t="s">
        <v>43</v>
      </c>
      <c r="B16" s="9">
        <v>59.3</v>
      </c>
      <c r="C16" s="9">
        <v>65.7</v>
      </c>
      <c r="D16" s="9">
        <v>74.400000000000006</v>
      </c>
      <c r="E16" s="9">
        <v>86.4</v>
      </c>
      <c r="F16" s="9">
        <v>102.5</v>
      </c>
      <c r="G16" s="9">
        <v>118</v>
      </c>
      <c r="H16" s="9">
        <v>134.30000000000001</v>
      </c>
      <c r="I16" s="9">
        <v>159.6</v>
      </c>
      <c r="J16" s="9">
        <v>186.4</v>
      </c>
      <c r="K16" s="9">
        <v>214.9</v>
      </c>
      <c r="L16" s="9">
        <v>245</v>
      </c>
      <c r="M16" s="9">
        <v>274.2</v>
      </c>
      <c r="N16" s="9">
        <v>308.3</v>
      </c>
      <c r="O16" s="9">
        <v>332.1</v>
      </c>
      <c r="P16" s="9">
        <v>358</v>
      </c>
      <c r="Q16" s="9">
        <v>400.5</v>
      </c>
      <c r="R16" s="9">
        <v>429.2</v>
      </c>
      <c r="S16" s="9">
        <v>455.3</v>
      </c>
      <c r="T16" s="9">
        <v>479.4</v>
      </c>
      <c r="U16" s="9">
        <v>514.4</v>
      </c>
      <c r="V16" s="9">
        <v>548.29999999999995</v>
      </c>
      <c r="W16" s="9">
        <v>585.1</v>
      </c>
      <c r="X16" s="9">
        <v>623.9</v>
      </c>
      <c r="Y16" s="9">
        <v>673.6</v>
      </c>
      <c r="Z16" s="9">
        <v>714.1</v>
      </c>
      <c r="AA16" s="9">
        <v>750.1</v>
      </c>
      <c r="AB16" s="9">
        <v>760.8</v>
      </c>
      <c r="AC16" s="9">
        <v>771.4</v>
      </c>
      <c r="AD16" s="9">
        <v>792</v>
      </c>
      <c r="AE16" s="9">
        <v>842.3</v>
      </c>
      <c r="AF16" s="9">
        <v>888.8</v>
      </c>
      <c r="AG16" s="9">
        <v>961.2</v>
      </c>
      <c r="AH16" s="9">
        <v>1027.0999999999999</v>
      </c>
      <c r="AI16" s="9">
        <v>1113.5</v>
      </c>
      <c r="AJ16" s="9">
        <v>1228</v>
      </c>
      <c r="AK16" s="9">
        <v>1282.7</v>
      </c>
      <c r="AL16" s="9">
        <v>1359.1</v>
      </c>
      <c r="AM16" s="9">
        <v>1406.9</v>
      </c>
      <c r="AN16" s="9">
        <v>1440.4</v>
      </c>
      <c r="AO16" s="9">
        <v>1522.5</v>
      </c>
      <c r="AP16" s="9">
        <v>1524</v>
      </c>
      <c r="AQ16" s="9">
        <v>1565.4</v>
      </c>
      <c r="AR16" s="9">
        <v>1633.9</v>
      </c>
      <c r="AT16" s="5">
        <f t="shared" si="0"/>
        <v>2655.3119730185499</v>
      </c>
    </row>
    <row r="17" spans="1:46" x14ac:dyDescent="0.2">
      <c r="A17" s="8" t="s">
        <v>48</v>
      </c>
      <c r="B17" s="9">
        <v>36.5</v>
      </c>
      <c r="C17" s="9">
        <v>41.8</v>
      </c>
      <c r="D17" s="9">
        <v>47.9</v>
      </c>
      <c r="E17" s="9">
        <v>55.2</v>
      </c>
      <c r="F17" s="9">
        <v>62.7</v>
      </c>
      <c r="G17" s="9">
        <v>73.3</v>
      </c>
      <c r="H17" s="9">
        <v>87.6</v>
      </c>
      <c r="I17" s="9">
        <v>105.2</v>
      </c>
      <c r="J17" s="9">
        <v>125.3</v>
      </c>
      <c r="K17" s="9">
        <v>143.4</v>
      </c>
      <c r="L17" s="9">
        <v>162.4</v>
      </c>
      <c r="M17" s="9">
        <v>185.2</v>
      </c>
      <c r="N17" s="9">
        <v>204.7</v>
      </c>
      <c r="O17" s="9">
        <v>222.4</v>
      </c>
      <c r="P17" s="9">
        <v>238.1</v>
      </c>
      <c r="Q17" s="9">
        <v>261.5</v>
      </c>
      <c r="R17" s="9">
        <v>281.5</v>
      </c>
      <c r="S17" s="9">
        <v>297.5</v>
      </c>
      <c r="T17" s="9">
        <v>313.10000000000002</v>
      </c>
      <c r="U17" s="9">
        <v>329.7</v>
      </c>
      <c r="V17" s="9">
        <v>354.6</v>
      </c>
      <c r="W17" s="9">
        <v>378.6</v>
      </c>
      <c r="X17" s="9">
        <v>408.7</v>
      </c>
      <c r="Y17" s="9">
        <v>445.2</v>
      </c>
      <c r="Z17" s="9">
        <v>474.4</v>
      </c>
      <c r="AA17" s="9">
        <v>495.9</v>
      </c>
      <c r="AB17" s="9">
        <v>496.7</v>
      </c>
      <c r="AC17" s="9">
        <v>496.6</v>
      </c>
      <c r="AD17" s="9">
        <v>502.4</v>
      </c>
      <c r="AE17" s="9">
        <v>535.1</v>
      </c>
      <c r="AF17" s="9">
        <v>565.4</v>
      </c>
      <c r="AG17" s="9">
        <v>615.9</v>
      </c>
      <c r="AH17" s="9">
        <v>669.1</v>
      </c>
      <c r="AI17" s="9">
        <v>747.4</v>
      </c>
      <c r="AJ17" s="9">
        <v>845.6</v>
      </c>
      <c r="AK17" s="9">
        <v>874.6</v>
      </c>
      <c r="AL17" s="9">
        <v>931.6</v>
      </c>
      <c r="AM17" s="9">
        <v>960.1</v>
      </c>
      <c r="AN17" s="9">
        <v>980.5</v>
      </c>
      <c r="AO17" s="9">
        <v>1052.4000000000001</v>
      </c>
      <c r="AP17" s="9">
        <v>1067.2</v>
      </c>
      <c r="AQ17" s="9">
        <v>1097.3</v>
      </c>
      <c r="AR17" s="9">
        <v>1139</v>
      </c>
      <c r="AT17" s="5"/>
    </row>
    <row r="18" spans="1:46" x14ac:dyDescent="0.2">
      <c r="A18" s="8" t="s">
        <v>49</v>
      </c>
      <c r="B18" s="9">
        <v>22.8</v>
      </c>
      <c r="C18" s="9">
        <v>23.8</v>
      </c>
      <c r="D18" s="9">
        <v>26.4</v>
      </c>
      <c r="E18" s="9">
        <v>31.2</v>
      </c>
      <c r="F18" s="9">
        <v>39.799999999999997</v>
      </c>
      <c r="G18" s="9">
        <v>44.7</v>
      </c>
      <c r="H18" s="9">
        <v>46.7</v>
      </c>
      <c r="I18" s="9">
        <v>54.4</v>
      </c>
      <c r="J18" s="9">
        <v>61.1</v>
      </c>
      <c r="K18" s="9">
        <v>71.5</v>
      </c>
      <c r="L18" s="9">
        <v>82.6</v>
      </c>
      <c r="M18" s="9">
        <v>88.9</v>
      </c>
      <c r="N18" s="9">
        <v>103.6</v>
      </c>
      <c r="O18" s="9">
        <v>109.8</v>
      </c>
      <c r="P18" s="9">
        <v>119.9</v>
      </c>
      <c r="Q18" s="9">
        <v>139</v>
      </c>
      <c r="R18" s="9">
        <v>147.69999999999999</v>
      </c>
      <c r="S18" s="9">
        <v>157.9</v>
      </c>
      <c r="T18" s="9">
        <v>166.3</v>
      </c>
      <c r="U18" s="9">
        <v>184.6</v>
      </c>
      <c r="V18" s="9">
        <v>193.7</v>
      </c>
      <c r="W18" s="9">
        <v>206.5</v>
      </c>
      <c r="X18" s="9">
        <v>215.1</v>
      </c>
      <c r="Y18" s="9">
        <v>228.4</v>
      </c>
      <c r="Z18" s="9">
        <v>239.7</v>
      </c>
      <c r="AA18" s="9">
        <v>254.1</v>
      </c>
      <c r="AB18" s="9">
        <v>264.10000000000002</v>
      </c>
      <c r="AC18" s="9">
        <v>274.8</v>
      </c>
      <c r="AD18" s="9">
        <v>289.60000000000002</v>
      </c>
      <c r="AE18" s="9">
        <v>307.2</v>
      </c>
      <c r="AF18" s="9">
        <v>323.3</v>
      </c>
      <c r="AG18" s="9">
        <v>345.2</v>
      </c>
      <c r="AH18" s="9">
        <v>358</v>
      </c>
      <c r="AI18" s="9">
        <v>366.1</v>
      </c>
      <c r="AJ18" s="9">
        <v>382.4</v>
      </c>
      <c r="AK18" s="9">
        <v>408.1</v>
      </c>
      <c r="AL18" s="9">
        <v>427.5</v>
      </c>
      <c r="AM18" s="9">
        <v>446.7</v>
      </c>
      <c r="AN18" s="9">
        <v>459.9</v>
      </c>
      <c r="AO18" s="9">
        <v>470.1</v>
      </c>
      <c r="AP18" s="9">
        <v>456.9</v>
      </c>
      <c r="AQ18" s="9">
        <v>468.1</v>
      </c>
      <c r="AR18" s="9">
        <v>494.9</v>
      </c>
      <c r="AT18" s="5"/>
    </row>
    <row r="19" spans="1:46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T19" s="5"/>
    </row>
    <row r="20" spans="1:46" x14ac:dyDescent="0.2">
      <c r="A20" s="8" t="s">
        <v>46</v>
      </c>
      <c r="B20" s="11">
        <f>B21+B22</f>
        <v>459.22300000000001</v>
      </c>
      <c r="C20" s="11">
        <f t="shared" ref="C20:AR20" si="3">C21+C22</f>
        <v>484.91800000000001</v>
      </c>
      <c r="D20" s="11">
        <f t="shared" si="3"/>
        <v>513.62799999999993</v>
      </c>
      <c r="E20" s="11">
        <f t="shared" si="3"/>
        <v>567.15499999999997</v>
      </c>
      <c r="F20" s="11">
        <f t="shared" si="3"/>
        <v>639.11400000000003</v>
      </c>
      <c r="G20" s="11">
        <f t="shared" si="3"/>
        <v>701.25699999999995</v>
      </c>
      <c r="H20" s="11">
        <f t="shared" si="3"/>
        <v>737.29700000000003</v>
      </c>
      <c r="I20" s="11">
        <f t="shared" si="3"/>
        <v>828.8309999999999</v>
      </c>
      <c r="J20" s="11">
        <f t="shared" si="3"/>
        <v>929.62200000000007</v>
      </c>
      <c r="K20" s="11">
        <f t="shared" si="3"/>
        <v>1062.489</v>
      </c>
      <c r="L20" s="11">
        <f t="shared" si="3"/>
        <v>1200.896</v>
      </c>
      <c r="M20" s="11">
        <f t="shared" si="3"/>
        <v>1316.3989999999999</v>
      </c>
      <c r="N20" s="11">
        <f t="shared" si="3"/>
        <v>1453.8820000000001</v>
      </c>
      <c r="O20" s="11">
        <f t="shared" si="3"/>
        <v>1524.086</v>
      </c>
      <c r="P20" s="11">
        <f t="shared" si="3"/>
        <v>1614.2809999999999</v>
      </c>
      <c r="Q20" s="11">
        <f t="shared" si="3"/>
        <v>1785.7739999999999</v>
      </c>
      <c r="R20" s="11">
        <f t="shared" si="3"/>
        <v>1914.5889999999999</v>
      </c>
      <c r="S20" s="11">
        <f t="shared" si="3"/>
        <v>2031.4669999999999</v>
      </c>
      <c r="T20" s="11">
        <f t="shared" si="3"/>
        <v>2177.1669999999999</v>
      </c>
      <c r="U20" s="11">
        <f t="shared" si="3"/>
        <v>2357.75</v>
      </c>
      <c r="V20" s="11">
        <f t="shared" si="3"/>
        <v>2496.973</v>
      </c>
      <c r="W20" s="11">
        <f t="shared" si="3"/>
        <v>2643.0649999999996</v>
      </c>
      <c r="X20" s="11">
        <f t="shared" si="3"/>
        <v>2713.6189999999997</v>
      </c>
      <c r="Y20" s="11">
        <f t="shared" si="3"/>
        <v>2888.1320000000001</v>
      </c>
      <c r="Z20" s="11">
        <f t="shared" si="3"/>
        <v>3007.0169999999998</v>
      </c>
      <c r="AA20" s="11">
        <f t="shared" si="3"/>
        <v>3170.0920000000001</v>
      </c>
      <c r="AB20" s="11">
        <f t="shared" si="3"/>
        <v>3346.2960000000003</v>
      </c>
      <c r="AC20" s="11">
        <f t="shared" si="3"/>
        <v>3529.3620000000001</v>
      </c>
      <c r="AD20" s="11">
        <f t="shared" si="3"/>
        <v>3781.6630000000005</v>
      </c>
      <c r="AE20" s="11">
        <f t="shared" si="3"/>
        <v>4105.2290000000003</v>
      </c>
      <c r="AF20" s="11">
        <f t="shared" si="3"/>
        <v>4384.0929999999998</v>
      </c>
      <c r="AG20" s="11">
        <f t="shared" si="3"/>
        <v>4768.58</v>
      </c>
      <c r="AH20" s="11">
        <f t="shared" si="3"/>
        <v>4899.9470000000001</v>
      </c>
      <c r="AI20" s="11">
        <f t="shared" si="3"/>
        <v>4960.3519999999999</v>
      </c>
      <c r="AJ20" s="11">
        <f t="shared" si="3"/>
        <v>5141.76</v>
      </c>
      <c r="AK20" s="11">
        <f t="shared" si="3"/>
        <v>5417.3760000000002</v>
      </c>
      <c r="AL20" s="11">
        <f t="shared" si="3"/>
        <v>5704.1469999999999</v>
      </c>
      <c r="AM20" s="11">
        <f t="shared" si="3"/>
        <v>6055.4789999999994</v>
      </c>
      <c r="AN20" s="11">
        <f t="shared" si="3"/>
        <v>6363.1719999999996</v>
      </c>
      <c r="AO20" s="11">
        <f t="shared" si="3"/>
        <v>6493.8019999999997</v>
      </c>
      <c r="AP20" s="11">
        <f t="shared" si="3"/>
        <v>6162.9760000000006</v>
      </c>
      <c r="AQ20" s="11">
        <f t="shared" si="3"/>
        <v>6296.5709999999999</v>
      </c>
      <c r="AR20" s="11">
        <f t="shared" si="3"/>
        <v>6602.15</v>
      </c>
      <c r="AT20" s="5">
        <f t="shared" si="0"/>
        <v>1337.6784263854379</v>
      </c>
    </row>
    <row r="21" spans="1:46" x14ac:dyDescent="0.2">
      <c r="A21" s="8" t="s">
        <v>45</v>
      </c>
      <c r="B21" s="9">
        <v>412.7</v>
      </c>
      <c r="C21" s="9">
        <v>434.3</v>
      </c>
      <c r="D21" s="9">
        <v>457.4</v>
      </c>
      <c r="E21" s="9">
        <v>501.2</v>
      </c>
      <c r="F21" s="9">
        <v>560</v>
      </c>
      <c r="G21" s="9">
        <v>611.79999999999995</v>
      </c>
      <c r="H21" s="9">
        <v>638.6</v>
      </c>
      <c r="I21" s="9">
        <v>710.8</v>
      </c>
      <c r="J21" s="9">
        <v>791.6</v>
      </c>
      <c r="K21" s="9">
        <v>900.6</v>
      </c>
      <c r="L21" s="9">
        <v>1016.2</v>
      </c>
      <c r="M21" s="9">
        <v>1112</v>
      </c>
      <c r="N21" s="9">
        <v>1225.5</v>
      </c>
      <c r="O21" s="9">
        <v>1280</v>
      </c>
      <c r="P21" s="9">
        <v>1352.7</v>
      </c>
      <c r="Q21" s="9">
        <v>1496.8</v>
      </c>
      <c r="R21" s="9">
        <v>1608.7</v>
      </c>
      <c r="S21" s="9">
        <v>1705.1</v>
      </c>
      <c r="T21" s="9">
        <v>1833.1</v>
      </c>
      <c r="U21" s="9">
        <v>1987.7</v>
      </c>
      <c r="V21" s="9">
        <v>2101.9</v>
      </c>
      <c r="W21" s="9">
        <v>2222.1999999999998</v>
      </c>
      <c r="X21" s="9">
        <v>2265.6999999999998</v>
      </c>
      <c r="Y21" s="9">
        <v>2401.5</v>
      </c>
      <c r="Z21" s="9">
        <v>2487.6</v>
      </c>
      <c r="AA21" s="9">
        <v>2621.3000000000002</v>
      </c>
      <c r="AB21" s="9">
        <v>2789</v>
      </c>
      <c r="AC21" s="9">
        <v>2968.3</v>
      </c>
      <c r="AD21" s="9">
        <v>3204.8</v>
      </c>
      <c r="AE21" s="9">
        <v>3480.4</v>
      </c>
      <c r="AF21" s="9">
        <v>3726.3</v>
      </c>
      <c r="AG21" s="9">
        <v>4048</v>
      </c>
      <c r="AH21" s="9">
        <v>4130.3</v>
      </c>
      <c r="AI21" s="9">
        <v>4124.2</v>
      </c>
      <c r="AJ21" s="9">
        <v>4226.3</v>
      </c>
      <c r="AK21" s="9">
        <v>4472.8999999999996</v>
      </c>
      <c r="AL21" s="9">
        <v>4709.5</v>
      </c>
      <c r="AM21" s="9">
        <v>5033.7</v>
      </c>
      <c r="AN21" s="9">
        <v>5332.7</v>
      </c>
      <c r="AO21" s="9">
        <v>5406.8</v>
      </c>
      <c r="AP21" s="9">
        <v>5095.1000000000004</v>
      </c>
      <c r="AQ21" s="9">
        <v>5213.3</v>
      </c>
      <c r="AR21" s="9">
        <v>5466</v>
      </c>
      <c r="AT21" s="5">
        <f t="shared" si="0"/>
        <v>1224.4487521201843</v>
      </c>
    </row>
    <row r="22" spans="1:46" x14ac:dyDescent="0.2">
      <c r="A22" s="8" t="s">
        <v>44</v>
      </c>
      <c r="B22" s="4">
        <f>B11+B6/1000</f>
        <v>46.523000000000003</v>
      </c>
      <c r="C22" s="4">
        <f t="shared" ref="C22:AR22" si="4">C11+C6/1000</f>
        <v>50.618000000000002</v>
      </c>
      <c r="D22" s="4">
        <f t="shared" si="4"/>
        <v>56.228000000000002</v>
      </c>
      <c r="E22" s="4">
        <f t="shared" si="4"/>
        <v>65.954999999999998</v>
      </c>
      <c r="F22" s="4">
        <f t="shared" si="4"/>
        <v>79.114000000000004</v>
      </c>
      <c r="G22" s="4">
        <f t="shared" si="4"/>
        <v>89.456999999999994</v>
      </c>
      <c r="H22" s="4">
        <f t="shared" si="4"/>
        <v>98.697000000000003</v>
      </c>
      <c r="I22" s="4">
        <f t="shared" si="4"/>
        <v>118.03099999999999</v>
      </c>
      <c r="J22" s="4">
        <f t="shared" si="4"/>
        <v>138.02199999999999</v>
      </c>
      <c r="K22" s="4">
        <f t="shared" si="4"/>
        <v>161.88900000000001</v>
      </c>
      <c r="L22" s="4">
        <f t="shared" si="4"/>
        <v>184.696</v>
      </c>
      <c r="M22" s="4">
        <f t="shared" si="4"/>
        <v>204.399</v>
      </c>
      <c r="N22" s="4">
        <f t="shared" si="4"/>
        <v>228.38200000000001</v>
      </c>
      <c r="O22" s="4">
        <f t="shared" si="4"/>
        <v>244.08599999999998</v>
      </c>
      <c r="P22" s="4">
        <f t="shared" si="4"/>
        <v>261.58100000000002</v>
      </c>
      <c r="Q22" s="4">
        <f t="shared" si="4"/>
        <v>288.97399999999999</v>
      </c>
      <c r="R22" s="4">
        <f t="shared" si="4"/>
        <v>305.88900000000001</v>
      </c>
      <c r="S22" s="4">
        <f t="shared" si="4"/>
        <v>326.36700000000002</v>
      </c>
      <c r="T22" s="4">
        <f t="shared" si="4"/>
        <v>344.06700000000001</v>
      </c>
      <c r="U22" s="4">
        <f t="shared" si="4"/>
        <v>370.04999999999995</v>
      </c>
      <c r="V22" s="4">
        <f t="shared" si="4"/>
        <v>395.07299999999998</v>
      </c>
      <c r="W22" s="4">
        <f t="shared" si="4"/>
        <v>420.86500000000001</v>
      </c>
      <c r="X22" s="4">
        <f t="shared" si="4"/>
        <v>447.91899999999998</v>
      </c>
      <c r="Y22" s="4">
        <f t="shared" si="4"/>
        <v>486.63200000000001</v>
      </c>
      <c r="Z22" s="4">
        <f t="shared" si="4"/>
        <v>519.41699999999992</v>
      </c>
      <c r="AA22" s="4">
        <f t="shared" si="4"/>
        <v>548.79199999999992</v>
      </c>
      <c r="AB22" s="4">
        <f t="shared" si="4"/>
        <v>557.29600000000005</v>
      </c>
      <c r="AC22" s="4">
        <f t="shared" si="4"/>
        <v>561.06200000000001</v>
      </c>
      <c r="AD22" s="4">
        <f t="shared" si="4"/>
        <v>576.86300000000006</v>
      </c>
      <c r="AE22" s="4">
        <f t="shared" si="4"/>
        <v>624.82899999999995</v>
      </c>
      <c r="AF22" s="4">
        <f t="shared" si="4"/>
        <v>657.79300000000001</v>
      </c>
      <c r="AG22" s="4">
        <f t="shared" si="4"/>
        <v>720.57999999999993</v>
      </c>
      <c r="AH22" s="4">
        <f t="shared" si="4"/>
        <v>769.64699999999993</v>
      </c>
      <c r="AI22" s="4">
        <f t="shared" si="4"/>
        <v>836.15200000000004</v>
      </c>
      <c r="AJ22" s="4">
        <f t="shared" si="4"/>
        <v>915.46</v>
      </c>
      <c r="AK22" s="4">
        <f t="shared" si="4"/>
        <v>944.47600000000011</v>
      </c>
      <c r="AL22" s="4">
        <f t="shared" si="4"/>
        <v>994.64699999999993</v>
      </c>
      <c r="AM22" s="4">
        <f t="shared" si="4"/>
        <v>1021.779</v>
      </c>
      <c r="AN22" s="4">
        <f t="shared" si="4"/>
        <v>1030.472</v>
      </c>
      <c r="AO22" s="4">
        <f t="shared" si="4"/>
        <v>1087.002</v>
      </c>
      <c r="AP22" s="4">
        <f t="shared" si="4"/>
        <v>1067.876</v>
      </c>
      <c r="AQ22" s="4">
        <f t="shared" si="4"/>
        <v>1083.271</v>
      </c>
      <c r="AR22" s="4">
        <f t="shared" si="4"/>
        <v>1136.1500000000001</v>
      </c>
      <c r="AT22" s="5">
        <f t="shared" si="0"/>
        <v>2342.125400339617</v>
      </c>
    </row>
    <row r="24" spans="1:46" x14ac:dyDescent="0.2">
      <c r="A24" s="10" t="s">
        <v>47</v>
      </c>
      <c r="B24" s="3">
        <f>B14/B15</f>
        <v>1.1144125024117308</v>
      </c>
      <c r="C24" s="3">
        <f t="shared" ref="C24:AR24" si="5">C14/C15</f>
        <v>1.1189267585206673</v>
      </c>
      <c r="D24" s="3">
        <f t="shared" si="5"/>
        <v>1.1272260273972603</v>
      </c>
      <c r="E24" s="3">
        <f t="shared" si="5"/>
        <v>1.135097056981841</v>
      </c>
      <c r="F24" s="3">
        <f t="shared" si="5"/>
        <v>1.1446106094808126</v>
      </c>
      <c r="G24" s="3">
        <f t="shared" si="5"/>
        <v>1.1525621118012424</v>
      </c>
      <c r="H24" s="3">
        <f t="shared" si="5"/>
        <v>1.1648459555664661</v>
      </c>
      <c r="I24" s="3">
        <f t="shared" si="5"/>
        <v>1.1774121831925299</v>
      </c>
      <c r="J24" s="3">
        <f t="shared" si="5"/>
        <v>1.1874056935921939</v>
      </c>
      <c r="K24" s="3">
        <f t="shared" si="5"/>
        <v>1.1918236186735696</v>
      </c>
      <c r="L24" s="3">
        <f t="shared" si="5"/>
        <v>1.1954527323494215</v>
      </c>
      <c r="M24" s="3">
        <f t="shared" si="5"/>
        <v>1.1995631598107026</v>
      </c>
      <c r="N24" s="3">
        <f t="shared" si="5"/>
        <v>1.2039965592536226</v>
      </c>
      <c r="O24" s="3">
        <f t="shared" si="5"/>
        <v>1.2091968503937007</v>
      </c>
      <c r="P24" s="3">
        <f t="shared" si="5"/>
        <v>1.2133492252681763</v>
      </c>
      <c r="Q24" s="3">
        <f t="shared" si="5"/>
        <v>1.2171084729224262</v>
      </c>
      <c r="R24" s="3">
        <f t="shared" si="5"/>
        <v>1.2164615694976801</v>
      </c>
      <c r="S24" s="3">
        <f t="shared" si="5"/>
        <v>1.2166198924986917</v>
      </c>
      <c r="T24" s="3">
        <f t="shared" si="5"/>
        <v>1.2124274254310152</v>
      </c>
      <c r="U24" s="3">
        <f t="shared" si="5"/>
        <v>1.2108369538486758</v>
      </c>
      <c r="V24" s="3">
        <f t="shared" si="5"/>
        <v>1.212225620378615</v>
      </c>
      <c r="W24" s="3">
        <f t="shared" si="5"/>
        <v>1.213454452592025</v>
      </c>
      <c r="X24" s="3">
        <f t="shared" si="5"/>
        <v>1.2216734766388346</v>
      </c>
      <c r="Y24" s="3">
        <f t="shared" si="5"/>
        <v>1.2265680174878089</v>
      </c>
      <c r="Z24" s="3">
        <f t="shared" si="5"/>
        <v>1.2320743678086199</v>
      </c>
      <c r="AA24" s="3">
        <f t="shared" si="5"/>
        <v>1.2321715983657298</v>
      </c>
      <c r="AB24" s="3">
        <f t="shared" si="5"/>
        <v>1.2225863077823289</v>
      </c>
      <c r="AC24" s="3">
        <f t="shared" si="5"/>
        <v>1.2133119486768242</v>
      </c>
      <c r="AD24" s="3">
        <f t="shared" si="5"/>
        <v>1.2043027395140073</v>
      </c>
      <c r="AE24" s="3">
        <f t="shared" si="5"/>
        <v>1.2014300746125883</v>
      </c>
      <c r="AF24" s="3">
        <f t="shared" si="5"/>
        <v>1.1992825112107623</v>
      </c>
      <c r="AG24" s="3">
        <f t="shared" si="5"/>
        <v>1.1990803073927543</v>
      </c>
      <c r="AH24" s="3">
        <f t="shared" si="5"/>
        <v>1.2074027704858448</v>
      </c>
      <c r="AI24" s="3">
        <f t="shared" si="5"/>
        <v>1.2228203229744061</v>
      </c>
      <c r="AJ24" s="3">
        <f t="shared" si="5"/>
        <v>1.2389290995408202</v>
      </c>
      <c r="AK24" s="3">
        <f t="shared" si="5"/>
        <v>1.2364118915531637</v>
      </c>
      <c r="AL24" s="3">
        <f t="shared" si="5"/>
        <v>1.2383792317137345</v>
      </c>
      <c r="AM24" s="3">
        <f t="shared" si="5"/>
        <v>1.2318047751651864</v>
      </c>
      <c r="AN24" s="3">
        <f t="shared" si="5"/>
        <v>1.2243175483127522</v>
      </c>
      <c r="AO24" s="3">
        <f t="shared" si="5"/>
        <v>1.2323955487032316</v>
      </c>
      <c r="AP24" s="3">
        <f t="shared" si="5"/>
        <v>1.2430665199432243</v>
      </c>
      <c r="AQ24" s="3">
        <f t="shared" si="5"/>
        <v>1.2444180745089466</v>
      </c>
      <c r="AR24" s="3">
        <f t="shared" si="5"/>
        <v>1.2452824523741612</v>
      </c>
    </row>
    <row r="25" spans="1:46" x14ac:dyDescent="0.2">
      <c r="B25" s="3">
        <f>B20/B21</f>
        <v>1.1127283741216381</v>
      </c>
      <c r="C25" s="3">
        <f t="shared" ref="C25:AR25" si="6">C20/C21</f>
        <v>1.1165507713562053</v>
      </c>
      <c r="D25" s="3">
        <f t="shared" si="6"/>
        <v>1.1229296020988193</v>
      </c>
      <c r="E25" s="3">
        <f t="shared" si="6"/>
        <v>1.1315941739824422</v>
      </c>
      <c r="F25" s="3">
        <f t="shared" si="6"/>
        <v>1.141275</v>
      </c>
      <c r="G25" s="3">
        <f t="shared" si="6"/>
        <v>1.1462193527296503</v>
      </c>
      <c r="H25" s="3">
        <f t="shared" si="6"/>
        <v>1.1545521453178829</v>
      </c>
      <c r="I25" s="3">
        <f t="shared" si="6"/>
        <v>1.1660537422622397</v>
      </c>
      <c r="J25" s="3">
        <f t="shared" si="6"/>
        <v>1.1743582617483579</v>
      </c>
      <c r="K25" s="3">
        <f t="shared" si="6"/>
        <v>1.1797568287808129</v>
      </c>
      <c r="L25" s="3">
        <f t="shared" si="6"/>
        <v>1.1817516236961227</v>
      </c>
      <c r="M25" s="3">
        <f t="shared" si="6"/>
        <v>1.183812050359712</v>
      </c>
      <c r="N25" s="3">
        <f t="shared" si="6"/>
        <v>1.186358221134231</v>
      </c>
      <c r="O25" s="3">
        <f t="shared" si="6"/>
        <v>1.1906921875000001</v>
      </c>
      <c r="P25" s="3">
        <f t="shared" si="6"/>
        <v>1.1933769498040954</v>
      </c>
      <c r="Q25" s="3">
        <f t="shared" si="6"/>
        <v>1.1930611972207374</v>
      </c>
      <c r="R25" s="3">
        <f t="shared" si="6"/>
        <v>1.19014670230621</v>
      </c>
      <c r="S25" s="3">
        <f t="shared" si="6"/>
        <v>1.1914063691279104</v>
      </c>
      <c r="T25" s="3">
        <f t="shared" si="6"/>
        <v>1.1876967977742623</v>
      </c>
      <c r="U25" s="3">
        <f t="shared" si="6"/>
        <v>1.186169945162751</v>
      </c>
      <c r="V25" s="3">
        <f t="shared" si="6"/>
        <v>1.1879599410057566</v>
      </c>
      <c r="W25" s="3">
        <f t="shared" si="6"/>
        <v>1.1893911439114391</v>
      </c>
      <c r="X25" s="3">
        <f t="shared" si="6"/>
        <v>1.1976956349031205</v>
      </c>
      <c r="Y25" s="3">
        <f t="shared" si="6"/>
        <v>1.2026366854049553</v>
      </c>
      <c r="Z25" s="3">
        <f t="shared" si="6"/>
        <v>1.2088024602026048</v>
      </c>
      <c r="AA25" s="3">
        <f t="shared" si="6"/>
        <v>1.2093587151413421</v>
      </c>
      <c r="AB25" s="3">
        <f t="shared" si="6"/>
        <v>1.1998192900681248</v>
      </c>
      <c r="AC25" s="3">
        <f t="shared" si="6"/>
        <v>1.1890179564060237</v>
      </c>
      <c r="AD25" s="3">
        <f t="shared" si="6"/>
        <v>1.1799996879680481</v>
      </c>
      <c r="AE25" s="3">
        <f t="shared" si="6"/>
        <v>1.179527927824388</v>
      </c>
      <c r="AF25" s="3">
        <f t="shared" si="6"/>
        <v>1.1765271180527601</v>
      </c>
      <c r="AG25" s="3">
        <f t="shared" si="6"/>
        <v>1.1780088932806323</v>
      </c>
      <c r="AH25" s="3">
        <f t="shared" si="6"/>
        <v>1.1863416700966032</v>
      </c>
      <c r="AI25" s="3">
        <f t="shared" si="6"/>
        <v>1.2027428349740557</v>
      </c>
      <c r="AJ25" s="3">
        <f t="shared" si="6"/>
        <v>1.2166102737619193</v>
      </c>
      <c r="AK25" s="3">
        <f t="shared" si="6"/>
        <v>1.2111551789666661</v>
      </c>
      <c r="AL25" s="3">
        <f t="shared" si="6"/>
        <v>1.2112001274020596</v>
      </c>
      <c r="AM25" s="3">
        <f t="shared" si="6"/>
        <v>1.2029876631503664</v>
      </c>
      <c r="AN25" s="3">
        <f t="shared" si="6"/>
        <v>1.1932364468280607</v>
      </c>
      <c r="AO25" s="3">
        <f t="shared" si="6"/>
        <v>1.2010435007767994</v>
      </c>
      <c r="AP25" s="3">
        <f t="shared" si="6"/>
        <v>1.2095888206315872</v>
      </c>
      <c r="AQ25" s="3">
        <f t="shared" si="6"/>
        <v>1.2077898835670304</v>
      </c>
      <c r="AR25" s="3">
        <f t="shared" si="6"/>
        <v>1.2078576655689717</v>
      </c>
    </row>
    <row r="27" spans="1:46" x14ac:dyDescent="0.2">
      <c r="A27" s="8" t="s">
        <v>50</v>
      </c>
      <c r="B27" s="5">
        <f>100*B15/B14</f>
        <v>89.733379501385031</v>
      </c>
      <c r="C27" s="5">
        <f t="shared" ref="C27:AR27" si="7">100*C15/C14</f>
        <v>89.371354504212562</v>
      </c>
      <c r="D27" s="5">
        <f t="shared" si="7"/>
        <v>88.713352574813925</v>
      </c>
      <c r="E27" s="5">
        <f t="shared" si="7"/>
        <v>88.098193352641005</v>
      </c>
      <c r="F27" s="5">
        <f t="shared" si="7"/>
        <v>87.365955873289792</v>
      </c>
      <c r="G27" s="5">
        <f t="shared" si="7"/>
        <v>86.763219939373528</v>
      </c>
      <c r="H27" s="5">
        <f t="shared" si="7"/>
        <v>85.848261327713388</v>
      </c>
      <c r="I27" s="5">
        <f t="shared" si="7"/>
        <v>84.932024169184288</v>
      </c>
      <c r="J27" s="5">
        <f t="shared" si="7"/>
        <v>84.217214503558111</v>
      </c>
      <c r="K27" s="5">
        <f t="shared" si="7"/>
        <v>83.905032953864591</v>
      </c>
      <c r="L27" s="5">
        <f t="shared" si="7"/>
        <v>83.650316983650313</v>
      </c>
      <c r="M27" s="5">
        <f t="shared" si="7"/>
        <v>83.363680504976941</v>
      </c>
      <c r="N27" s="5">
        <f t="shared" si="7"/>
        <v>83.056715761705874</v>
      </c>
      <c r="O27" s="5">
        <f t="shared" si="7"/>
        <v>82.699520733486153</v>
      </c>
      <c r="P27" s="5">
        <f t="shared" si="7"/>
        <v>82.416502946954807</v>
      </c>
      <c r="Q27" s="5">
        <f t="shared" si="7"/>
        <v>82.16194548369856</v>
      </c>
      <c r="R27" s="5">
        <f t="shared" si="7"/>
        <v>82.205638474295185</v>
      </c>
      <c r="S27" s="5">
        <f t="shared" si="7"/>
        <v>82.19494076709546</v>
      </c>
      <c r="T27" s="5">
        <f t="shared" si="7"/>
        <v>82.479163620412351</v>
      </c>
      <c r="U27" s="5">
        <f t="shared" si="7"/>
        <v>82.587502538758386</v>
      </c>
      <c r="V27" s="5">
        <f t="shared" si="7"/>
        <v>82.492894325040709</v>
      </c>
      <c r="W27" s="5">
        <f t="shared" si="7"/>
        <v>82.409356021886836</v>
      </c>
      <c r="X27" s="5">
        <f t="shared" si="7"/>
        <v>81.854932526756627</v>
      </c>
      <c r="Y27" s="5">
        <f t="shared" si="7"/>
        <v>81.528295678876944</v>
      </c>
      <c r="Z27" s="5">
        <f t="shared" si="7"/>
        <v>81.163931831372338</v>
      </c>
      <c r="AA27" s="5">
        <f t="shared" si="7"/>
        <v>81.157527192343437</v>
      </c>
      <c r="AB27" s="5">
        <f t="shared" si="7"/>
        <v>81.793816406623904</v>
      </c>
      <c r="AC27" s="5">
        <f t="shared" si="7"/>
        <v>82.419035029742233</v>
      </c>
      <c r="AD27" s="5">
        <f t="shared" si="7"/>
        <v>83.035599537334519</v>
      </c>
      <c r="AE27" s="5">
        <f t="shared" si="7"/>
        <v>83.234140806942833</v>
      </c>
      <c r="AF27" s="5">
        <f t="shared" si="7"/>
        <v>83.3831887526174</v>
      </c>
      <c r="AG27" s="5">
        <f t="shared" si="7"/>
        <v>83.397249861802095</v>
      </c>
      <c r="AH27" s="5">
        <f t="shared" si="7"/>
        <v>82.822403960329808</v>
      </c>
      <c r="AI27" s="5">
        <f t="shared" si="7"/>
        <v>81.778163251947376</v>
      </c>
      <c r="AJ27" s="5">
        <f t="shared" si="7"/>
        <v>80.714869024436211</v>
      </c>
      <c r="AK27" s="5">
        <f t="shared" si="7"/>
        <v>80.879196231590242</v>
      </c>
      <c r="AL27" s="5">
        <f t="shared" si="7"/>
        <v>80.75070821529745</v>
      </c>
      <c r="AM27" s="5">
        <f t="shared" si="7"/>
        <v>81.181695359631874</v>
      </c>
      <c r="AN27" s="5">
        <f t="shared" si="7"/>
        <v>81.678156241255635</v>
      </c>
      <c r="AO27" s="5">
        <f t="shared" si="7"/>
        <v>81.142779284802984</v>
      </c>
      <c r="AP27" s="5">
        <f t="shared" si="7"/>
        <v>80.446217797393004</v>
      </c>
      <c r="AQ27" s="5">
        <f t="shared" si="7"/>
        <v>80.358845671267247</v>
      </c>
      <c r="AR27" s="5">
        <f t="shared" si="7"/>
        <v>80.303066833831608</v>
      </c>
    </row>
    <row r="28" spans="1:46" x14ac:dyDescent="0.2">
      <c r="A28" s="8" t="s">
        <v>51</v>
      </c>
      <c r="B28" s="5">
        <f>100*B17/B14</f>
        <v>6.3192520775623269</v>
      </c>
      <c r="C28" s="5">
        <f t="shared" ref="C28:AR28" si="8">100*C17/C14</f>
        <v>6.7725210628645494</v>
      </c>
      <c r="D28" s="5">
        <f t="shared" si="8"/>
        <v>7.2763177882424435</v>
      </c>
      <c r="E28" s="5">
        <f t="shared" si="8"/>
        <v>7.6127430699213896</v>
      </c>
      <c r="F28" s="5">
        <f t="shared" si="8"/>
        <v>7.7283372365339584</v>
      </c>
      <c r="G28" s="5">
        <f t="shared" si="8"/>
        <v>8.2294824295497921</v>
      </c>
      <c r="H28" s="5">
        <f t="shared" si="8"/>
        <v>9.2307692307692299</v>
      </c>
      <c r="I28" s="5">
        <f t="shared" si="8"/>
        <v>9.9320241691842899</v>
      </c>
      <c r="J28" s="5">
        <f t="shared" si="8"/>
        <v>10.615045747204336</v>
      </c>
      <c r="K28" s="5">
        <f t="shared" si="8"/>
        <v>10.739964050329538</v>
      </c>
      <c r="L28" s="5">
        <f t="shared" si="8"/>
        <v>10.837504170837505</v>
      </c>
      <c r="M28" s="5">
        <f t="shared" si="8"/>
        <v>11.240592376790485</v>
      </c>
      <c r="N28" s="5">
        <f t="shared" si="8"/>
        <v>11.249725214332821</v>
      </c>
      <c r="O28" s="5">
        <f t="shared" si="8"/>
        <v>11.585747030631381</v>
      </c>
      <c r="P28" s="5">
        <f t="shared" si="8"/>
        <v>11.694499017681729</v>
      </c>
      <c r="Q28" s="5">
        <f t="shared" si="8"/>
        <v>11.647069303402816</v>
      </c>
      <c r="R28" s="5">
        <f t="shared" si="8"/>
        <v>11.670812603648425</v>
      </c>
      <c r="S28" s="5">
        <f t="shared" si="8"/>
        <v>11.631543965281308</v>
      </c>
      <c r="T28" s="5">
        <f t="shared" si="8"/>
        <v>11.44538675244919</v>
      </c>
      <c r="U28" s="5">
        <f t="shared" si="8"/>
        <v>11.160381829260038</v>
      </c>
      <c r="V28" s="5">
        <f t="shared" si="8"/>
        <v>11.324370069939002</v>
      </c>
      <c r="W28" s="5">
        <f t="shared" si="8"/>
        <v>11.382358246647827</v>
      </c>
      <c r="X28" s="5">
        <f t="shared" si="8"/>
        <v>11.886342484876687</v>
      </c>
      <c r="Y28" s="5">
        <f t="shared" si="8"/>
        <v>12.206624259706077</v>
      </c>
      <c r="Z28" s="5">
        <f t="shared" si="8"/>
        <v>12.515169102516753</v>
      </c>
      <c r="AA28" s="5">
        <f t="shared" si="8"/>
        <v>12.456982089477254</v>
      </c>
      <c r="AB28" s="5">
        <f t="shared" si="8"/>
        <v>11.886187422226476</v>
      </c>
      <c r="AC28" s="5">
        <f t="shared" si="8"/>
        <v>11.318002598172164</v>
      </c>
      <c r="AD28" s="5">
        <f t="shared" si="8"/>
        <v>10.761256051064558</v>
      </c>
      <c r="AE28" s="5">
        <f t="shared" si="8"/>
        <v>10.651087800314498</v>
      </c>
      <c r="AF28" s="5">
        <f t="shared" si="8"/>
        <v>10.570595273706251</v>
      </c>
      <c r="AG28" s="5">
        <f t="shared" si="8"/>
        <v>10.639510779436153</v>
      </c>
      <c r="AH28" s="5">
        <f t="shared" si="8"/>
        <v>11.190273108892345</v>
      </c>
      <c r="AI28" s="5">
        <f t="shared" si="8"/>
        <v>12.230804477318845</v>
      </c>
      <c r="AJ28" s="5">
        <f t="shared" si="8"/>
        <v>13.279728626169986</v>
      </c>
      <c r="AK28" s="5">
        <f t="shared" si="8"/>
        <v>13.037385963866198</v>
      </c>
      <c r="AL28" s="5">
        <f t="shared" si="8"/>
        <v>13.195467422096318</v>
      </c>
      <c r="AM28" s="5">
        <f t="shared" si="8"/>
        <v>12.842944473427238</v>
      </c>
      <c r="AN28" s="5">
        <f t="shared" si="8"/>
        <v>12.471064078756582</v>
      </c>
      <c r="AO28" s="5">
        <f t="shared" si="8"/>
        <v>13.035561666233141</v>
      </c>
      <c r="AP28" s="5">
        <f t="shared" si="8"/>
        <v>13.691881350713333</v>
      </c>
      <c r="AQ28" s="5">
        <f t="shared" si="8"/>
        <v>13.767879548306148</v>
      </c>
      <c r="AR28" s="5">
        <f t="shared" si="8"/>
        <v>13.730832288552415</v>
      </c>
    </row>
    <row r="29" spans="1:46" x14ac:dyDescent="0.2">
      <c r="A29" s="8" t="s">
        <v>52</v>
      </c>
      <c r="B29" s="5">
        <f>100*B18/B14</f>
        <v>3.9473684210526314</v>
      </c>
      <c r="C29" s="5">
        <f t="shared" ref="C29:AR29" si="9">100*C18/C14</f>
        <v>3.8561244329228774</v>
      </c>
      <c r="D29" s="5">
        <f t="shared" si="9"/>
        <v>4.0103296369436432</v>
      </c>
      <c r="E29" s="5">
        <f t="shared" si="9"/>
        <v>4.3028547786512208</v>
      </c>
      <c r="F29" s="5">
        <f t="shared" si="9"/>
        <v>4.9057068901762602</v>
      </c>
      <c r="G29" s="5">
        <f t="shared" si="9"/>
        <v>5.018524755810037</v>
      </c>
      <c r="H29" s="5">
        <f t="shared" si="9"/>
        <v>4.9209694415173866</v>
      </c>
      <c r="I29" s="5">
        <f t="shared" si="9"/>
        <v>5.1359516616314194</v>
      </c>
      <c r="J29" s="5">
        <f t="shared" si="9"/>
        <v>5.176211453744493</v>
      </c>
      <c r="K29" s="5">
        <f t="shared" si="9"/>
        <v>5.3550029958058714</v>
      </c>
      <c r="L29" s="5">
        <f t="shared" si="9"/>
        <v>5.512178845512179</v>
      </c>
      <c r="M29" s="5">
        <f t="shared" si="9"/>
        <v>5.395727118232581</v>
      </c>
      <c r="N29" s="5">
        <f t="shared" si="9"/>
        <v>5.6935590239613107</v>
      </c>
      <c r="O29" s="5">
        <f t="shared" si="9"/>
        <v>5.7199416545113566</v>
      </c>
      <c r="P29" s="5">
        <f t="shared" si="9"/>
        <v>5.8889980353634579</v>
      </c>
      <c r="Q29" s="5">
        <f t="shared" si="9"/>
        <v>6.1909852128986289</v>
      </c>
      <c r="R29" s="5">
        <f t="shared" si="9"/>
        <v>6.1235489220563837</v>
      </c>
      <c r="S29" s="5">
        <f t="shared" si="9"/>
        <v>6.1735152676232561</v>
      </c>
      <c r="T29" s="5">
        <f t="shared" si="9"/>
        <v>6.0791051323292882</v>
      </c>
      <c r="U29" s="5">
        <f t="shared" si="9"/>
        <v>6.2487306208110489</v>
      </c>
      <c r="V29" s="5">
        <f t="shared" si="9"/>
        <v>6.1859291667997311</v>
      </c>
      <c r="W29" s="5">
        <f t="shared" si="9"/>
        <v>6.2082857314653364</v>
      </c>
      <c r="X29" s="5">
        <f t="shared" si="9"/>
        <v>6.2558166589111215</v>
      </c>
      <c r="Y29" s="5">
        <f t="shared" si="9"/>
        <v>6.2623382320684362</v>
      </c>
      <c r="Z29" s="5">
        <f t="shared" si="9"/>
        <v>6.3235371708964285</v>
      </c>
      <c r="AA29" s="5">
        <f t="shared" si="9"/>
        <v>6.3829787234042552</v>
      </c>
      <c r="AB29" s="5">
        <f t="shared" si="9"/>
        <v>6.3199961711496133</v>
      </c>
      <c r="AC29" s="5">
        <f t="shared" si="9"/>
        <v>6.2629623720856031</v>
      </c>
      <c r="AD29" s="5">
        <f t="shared" si="9"/>
        <v>6.2031444116009089</v>
      </c>
      <c r="AE29" s="5">
        <f t="shared" si="9"/>
        <v>6.1147713927426901</v>
      </c>
      <c r="AF29" s="5">
        <f t="shared" si="9"/>
        <v>6.0443463954531857</v>
      </c>
      <c r="AG29" s="5">
        <f t="shared" si="9"/>
        <v>5.9632393587617463</v>
      </c>
      <c r="AH29" s="5">
        <f t="shared" si="9"/>
        <v>5.9873229307778502</v>
      </c>
      <c r="AI29" s="5">
        <f t="shared" si="9"/>
        <v>5.9910322707337826</v>
      </c>
      <c r="AJ29" s="5">
        <f t="shared" si="9"/>
        <v>6.0054023493938056</v>
      </c>
      <c r="AK29" s="5">
        <f t="shared" si="9"/>
        <v>6.0834178045435578</v>
      </c>
      <c r="AL29" s="5">
        <f t="shared" si="9"/>
        <v>6.0552407932011327</v>
      </c>
      <c r="AM29" s="5">
        <f t="shared" si="9"/>
        <v>5.9753601669408889</v>
      </c>
      <c r="AN29" s="5">
        <f t="shared" si="9"/>
        <v>5.8495077713617052</v>
      </c>
      <c r="AO29" s="5">
        <f t="shared" si="9"/>
        <v>5.8228976998253499</v>
      </c>
      <c r="AP29" s="5">
        <f t="shared" si="9"/>
        <v>5.8619008518936679</v>
      </c>
      <c r="AQ29" s="5">
        <f t="shared" si="9"/>
        <v>5.8732747804266001</v>
      </c>
      <c r="AR29" s="5">
        <f t="shared" si="9"/>
        <v>5.9661008776159701</v>
      </c>
    </row>
    <row r="32" spans="1:46" x14ac:dyDescent="0.2">
      <c r="A32" s="7">
        <v>1969</v>
      </c>
      <c r="B32" s="3">
        <v>1.1144125024117308</v>
      </c>
      <c r="D32" s="7"/>
    </row>
    <row r="33" spans="1:4" x14ac:dyDescent="0.2">
      <c r="A33" s="7">
        <v>1970</v>
      </c>
      <c r="B33" s="3">
        <v>1.1189267585206673</v>
      </c>
      <c r="D33" s="7"/>
    </row>
    <row r="34" spans="1:4" x14ac:dyDescent="0.2">
      <c r="A34" s="7">
        <v>1971</v>
      </c>
      <c r="B34" s="3">
        <v>1.1272260273972603</v>
      </c>
      <c r="D34" s="7"/>
    </row>
    <row r="35" spans="1:4" x14ac:dyDescent="0.2">
      <c r="A35" s="7">
        <v>1972</v>
      </c>
      <c r="B35" s="3">
        <v>1.135097056981841</v>
      </c>
      <c r="D35" s="7"/>
    </row>
    <row r="36" spans="1:4" x14ac:dyDescent="0.2">
      <c r="A36" s="7">
        <v>1973</v>
      </c>
      <c r="B36" s="3">
        <v>1.1446106094808126</v>
      </c>
      <c r="D36" s="7"/>
    </row>
    <row r="37" spans="1:4" x14ac:dyDescent="0.2">
      <c r="A37" s="7">
        <v>1974</v>
      </c>
      <c r="B37" s="3">
        <v>1.1525621118012424</v>
      </c>
      <c r="D37" s="7"/>
    </row>
    <row r="38" spans="1:4" x14ac:dyDescent="0.2">
      <c r="A38" s="7">
        <v>1975</v>
      </c>
      <c r="B38" s="3">
        <v>1.1648459555664661</v>
      </c>
      <c r="D38" s="7"/>
    </row>
    <row r="39" spans="1:4" x14ac:dyDescent="0.2">
      <c r="A39" s="7">
        <v>1976</v>
      </c>
      <c r="B39" s="3">
        <v>1.1774121831925299</v>
      </c>
      <c r="D39" s="7"/>
    </row>
    <row r="40" spans="1:4" x14ac:dyDescent="0.2">
      <c r="A40" s="7">
        <v>1977</v>
      </c>
      <c r="B40" s="3">
        <v>1.1874056935921939</v>
      </c>
      <c r="D40" s="7"/>
    </row>
    <row r="41" spans="1:4" x14ac:dyDescent="0.2">
      <c r="A41" s="7">
        <v>1978</v>
      </c>
      <c r="B41" s="3">
        <v>1.1918236186735696</v>
      </c>
      <c r="D41" s="7"/>
    </row>
    <row r="42" spans="1:4" x14ac:dyDescent="0.2">
      <c r="A42" s="7">
        <v>1979</v>
      </c>
      <c r="B42" s="3">
        <v>1.1954527323494215</v>
      </c>
      <c r="D42" s="7"/>
    </row>
    <row r="43" spans="1:4" x14ac:dyDescent="0.2">
      <c r="A43" s="7">
        <v>1980</v>
      </c>
      <c r="B43" s="3">
        <v>1.1995631598107026</v>
      </c>
      <c r="D43" s="7"/>
    </row>
    <row r="44" spans="1:4" x14ac:dyDescent="0.2">
      <c r="A44" s="7">
        <v>1981</v>
      </c>
      <c r="B44" s="3">
        <v>1.2039965592536226</v>
      </c>
      <c r="D44" s="7"/>
    </row>
    <row r="45" spans="1:4" x14ac:dyDescent="0.2">
      <c r="A45" s="7">
        <v>1982</v>
      </c>
      <c r="B45" s="3">
        <v>1.2091968503937007</v>
      </c>
      <c r="D45" s="7"/>
    </row>
    <row r="46" spans="1:4" x14ac:dyDescent="0.2">
      <c r="A46" s="7">
        <v>1983</v>
      </c>
      <c r="B46" s="3">
        <v>1.2133492252681763</v>
      </c>
      <c r="D46" s="7"/>
    </row>
    <row r="47" spans="1:4" x14ac:dyDescent="0.2">
      <c r="A47" s="7">
        <v>1984</v>
      </c>
      <c r="B47" s="3">
        <v>1.2171084729224262</v>
      </c>
      <c r="D47" s="7"/>
    </row>
    <row r="48" spans="1:4" x14ac:dyDescent="0.2">
      <c r="A48" s="7">
        <v>1985</v>
      </c>
      <c r="B48" s="3">
        <v>1.2164615694976801</v>
      </c>
      <c r="D48" s="7"/>
    </row>
    <row r="49" spans="1:4" x14ac:dyDescent="0.2">
      <c r="A49" s="7">
        <v>1986</v>
      </c>
      <c r="B49" s="3">
        <v>1.2166198924986917</v>
      </c>
      <c r="D49" s="7"/>
    </row>
    <row r="50" spans="1:4" x14ac:dyDescent="0.2">
      <c r="A50" s="7">
        <v>1987</v>
      </c>
      <c r="B50" s="3">
        <v>1.2124274254310152</v>
      </c>
      <c r="D50" s="7"/>
    </row>
    <row r="51" spans="1:4" x14ac:dyDescent="0.2">
      <c r="A51" s="7">
        <v>1988</v>
      </c>
      <c r="B51" s="3">
        <v>1.2108369538486758</v>
      </c>
      <c r="D51" s="7"/>
    </row>
    <row r="52" spans="1:4" x14ac:dyDescent="0.2">
      <c r="A52" s="7">
        <v>1989</v>
      </c>
      <c r="B52" s="3">
        <v>1.212225620378615</v>
      </c>
      <c r="D52" s="7"/>
    </row>
    <row r="53" spans="1:4" x14ac:dyDescent="0.2">
      <c r="A53" s="7">
        <v>1990</v>
      </c>
      <c r="B53" s="3">
        <v>1.213454452592025</v>
      </c>
      <c r="D53" s="7"/>
    </row>
    <row r="54" spans="1:4" x14ac:dyDescent="0.2">
      <c r="A54" s="7">
        <v>1991</v>
      </c>
      <c r="B54" s="3">
        <v>1.2216734766388346</v>
      </c>
      <c r="D54" s="7"/>
    </row>
    <row r="55" spans="1:4" x14ac:dyDescent="0.2">
      <c r="A55" s="7">
        <v>1992</v>
      </c>
      <c r="B55" s="3">
        <v>1.2265680174878089</v>
      </c>
      <c r="D55" s="7"/>
    </row>
    <row r="56" spans="1:4" x14ac:dyDescent="0.2">
      <c r="A56" s="7">
        <v>1993</v>
      </c>
      <c r="B56" s="3">
        <v>1.2320743678086199</v>
      </c>
      <c r="D56" s="7"/>
    </row>
    <row r="57" spans="1:4" x14ac:dyDescent="0.2">
      <c r="A57" s="7">
        <v>1994</v>
      </c>
      <c r="B57" s="3">
        <v>1.2321715983657298</v>
      </c>
      <c r="D57" s="7"/>
    </row>
    <row r="58" spans="1:4" x14ac:dyDescent="0.2">
      <c r="A58" s="7">
        <v>1995</v>
      </c>
      <c r="B58" s="3">
        <v>1.2225863077823289</v>
      </c>
      <c r="D58" s="7"/>
    </row>
    <row r="59" spans="1:4" x14ac:dyDescent="0.2">
      <c r="A59" s="7">
        <v>1996</v>
      </c>
      <c r="B59" s="3">
        <v>1.2133119486768242</v>
      </c>
      <c r="D59" s="7"/>
    </row>
    <row r="60" spans="1:4" x14ac:dyDescent="0.2">
      <c r="A60" s="7">
        <v>1997</v>
      </c>
      <c r="B60" s="3">
        <v>1.2043027395140073</v>
      </c>
      <c r="D60" s="7"/>
    </row>
    <row r="61" spans="1:4" x14ac:dyDescent="0.2">
      <c r="A61" s="7">
        <v>1998</v>
      </c>
      <c r="B61" s="3">
        <v>1.2014300746125883</v>
      </c>
      <c r="D61" s="7"/>
    </row>
    <row r="62" spans="1:4" x14ac:dyDescent="0.2">
      <c r="A62" s="7">
        <v>1999</v>
      </c>
      <c r="B62" s="3">
        <v>1.1992825112107623</v>
      </c>
      <c r="D62" s="7"/>
    </row>
    <row r="63" spans="1:4" x14ac:dyDescent="0.2">
      <c r="A63" s="7">
        <v>2000</v>
      </c>
      <c r="B63" s="3">
        <v>1.1990803073927543</v>
      </c>
      <c r="D63" s="7"/>
    </row>
    <row r="64" spans="1:4" x14ac:dyDescent="0.2">
      <c r="A64" s="7">
        <v>2001</v>
      </c>
      <c r="B64" s="3">
        <v>1.2074027704858448</v>
      </c>
      <c r="D64" s="7"/>
    </row>
    <row r="65" spans="1:4" x14ac:dyDescent="0.2">
      <c r="A65" s="7">
        <v>2002</v>
      </c>
      <c r="B65" s="3">
        <v>1.2228203229744061</v>
      </c>
      <c r="D65" s="7"/>
    </row>
    <row r="66" spans="1:4" x14ac:dyDescent="0.2">
      <c r="A66" s="7">
        <v>2003</v>
      </c>
      <c r="B66" s="3">
        <v>1.2389290995408202</v>
      </c>
      <c r="D66" s="7"/>
    </row>
    <row r="67" spans="1:4" x14ac:dyDescent="0.2">
      <c r="A67" s="7">
        <v>2004</v>
      </c>
      <c r="B67" s="3">
        <v>1.2364118915531637</v>
      </c>
      <c r="D67" s="7"/>
    </row>
    <row r="68" spans="1:4" x14ac:dyDescent="0.2">
      <c r="A68" s="7">
        <v>2005</v>
      </c>
      <c r="B68" s="3">
        <v>1.2383792317137345</v>
      </c>
      <c r="D68" s="7"/>
    </row>
    <row r="69" spans="1:4" x14ac:dyDescent="0.2">
      <c r="A69" s="7">
        <v>2006</v>
      </c>
      <c r="B69" s="3">
        <v>1.2318047751651864</v>
      </c>
      <c r="D69" s="7"/>
    </row>
    <row r="70" spans="1:4" x14ac:dyDescent="0.2">
      <c r="A70" s="7">
        <v>2007</v>
      </c>
      <c r="B70" s="3">
        <v>1.2243175483127522</v>
      </c>
      <c r="D70" s="7"/>
    </row>
    <row r="71" spans="1:4" x14ac:dyDescent="0.2">
      <c r="A71" s="7">
        <v>2008</v>
      </c>
      <c r="B71" s="3">
        <v>1.2323955487032316</v>
      </c>
      <c r="D71" s="7"/>
    </row>
    <row r="72" spans="1:4" x14ac:dyDescent="0.2">
      <c r="A72" s="7">
        <v>2009</v>
      </c>
      <c r="B72" s="3">
        <v>1.2430665199432243</v>
      </c>
      <c r="D72" s="7"/>
    </row>
    <row r="73" spans="1:4" x14ac:dyDescent="0.2">
      <c r="A73" s="7">
        <v>2010</v>
      </c>
      <c r="B73" s="3">
        <v>1.2444180745089466</v>
      </c>
      <c r="D73" s="7"/>
    </row>
    <row r="74" spans="1:4" x14ac:dyDescent="0.2">
      <c r="A74" s="7">
        <v>2011</v>
      </c>
      <c r="B74" s="3">
        <v>1.2452824523741612</v>
      </c>
      <c r="D7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medians</vt:lpstr>
      <vt:lpstr>compensation</vt:lpstr>
      <vt:lpstr>Chart0</vt:lpstr>
      <vt:lpstr>Chart1</vt:lpstr>
      <vt:lpstr>Chart2</vt:lpstr>
      <vt:lpstr>Chart3</vt:lpstr>
      <vt:lpstr>Chart4</vt:lpstr>
      <vt:lpstr>Chart5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</cp:lastModifiedBy>
  <dcterms:modified xsi:type="dcterms:W3CDTF">2013-06-28T19:23:45Z</dcterms:modified>
</cp:coreProperties>
</file>