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70" firstSheet="3" activeTab="5"/>
  </bookViews>
  <sheets>
    <sheet name="Table1a" sheetId="1" r:id="rId1"/>
    <sheet name="Table1b" sheetId="2" r:id="rId2"/>
    <sheet name="Table1c" sheetId="3" r:id="rId3"/>
    <sheet name="Table1d" sheetId="4" r:id="rId4"/>
    <sheet name="Table2" sheetId="5" r:id="rId5"/>
    <sheet name="Table3" sheetId="6" r:id="rId6"/>
    <sheet name="Table4" sheetId="7" r:id="rId7"/>
    <sheet name="Table5" sheetId="8" r:id="rId8"/>
    <sheet name="Table6" sheetId="9" r:id="rId9"/>
    <sheet name="Table7" sheetId="10" r:id="rId10"/>
    <sheet name="Chart1" sheetId="11" r:id="rId11"/>
    <sheet name="Chart2" sheetId="12" r:id="rId12"/>
    <sheet name="Chart3" sheetId="13" r:id="rId13"/>
  </sheets>
  <externalReferences>
    <externalReference r:id="rId16"/>
    <externalReference r:id="rId17"/>
    <externalReference r:id="rId18"/>
    <externalReference r:id="rId19"/>
    <externalReference r:id="rId20"/>
  </externalReferences>
  <definedNames>
    <definedName name="_Hlt64256234" localSheetId="3">'Table1d'!$A$20</definedName>
  </definedNames>
  <calcPr fullCalcOnLoad="1"/>
</workbook>
</file>

<file path=xl/sharedStrings.xml><?xml version="1.0" encoding="utf-8"?>
<sst xmlns="http://schemas.openxmlformats.org/spreadsheetml/2006/main" count="344" uniqueCount="272">
  <si>
    <t>2005-2009</t>
  </si>
  <si>
    <t>2010-2014</t>
  </si>
  <si>
    <t>2005-2014</t>
  </si>
  <si>
    <t>Extend Estate Tax Repeal</t>
  </si>
  <si>
    <t>Extend Other Non-AMT Provisions of EGTRRA, JGTRRA</t>
  </si>
  <si>
    <t>AMT Extension</t>
  </si>
  <si>
    <t>Total Revenue Change</t>
  </si>
  <si>
    <r>
      <t>Interest</t>
    </r>
    <r>
      <rPr>
        <vertAlign val="superscript"/>
        <sz val="10"/>
        <rFont val="Times New Roman"/>
        <family val="1"/>
      </rPr>
      <t>2</t>
    </r>
  </si>
  <si>
    <t>Table 2</t>
  </si>
  <si>
    <r>
      <t>1</t>
    </r>
    <r>
      <rPr>
        <sz val="10"/>
        <rFont val="Times New Roman"/>
        <family val="1"/>
      </rPr>
      <t>The Budget of the U.S. Government, Fiscal Year 2005.</t>
    </r>
  </si>
  <si>
    <r>
      <t>3</t>
    </r>
    <r>
      <rPr>
        <sz val="10"/>
        <rFont val="Times New Roman"/>
        <family val="1"/>
      </rPr>
      <t>Authors' calculations using microsimulation model of Tax Policy Center.  Under indexing of the AMT the number of taxpayers on the AMT is 6.5 million in 2014, compared to 3.6 million in 2005.</t>
    </r>
  </si>
  <si>
    <t>Table 3</t>
  </si>
  <si>
    <t>AGI Class (thousands of 2003$)</t>
  </si>
  <si>
    <t>Percent of Tax Units With No Cut Due to AMT</t>
  </si>
  <si>
    <t>Percent of Cut Taken Back By AMT</t>
  </si>
  <si>
    <t>All</t>
  </si>
  <si>
    <t>0-10</t>
  </si>
  <si>
    <t>10-20</t>
  </si>
  <si>
    <t>20-30</t>
  </si>
  <si>
    <t>30-40</t>
  </si>
  <si>
    <t>40-50</t>
  </si>
  <si>
    <t>50-75</t>
  </si>
  <si>
    <t>75-100</t>
  </si>
  <si>
    <t>100-200</t>
  </si>
  <si>
    <t>200-500</t>
  </si>
  <si>
    <t>500-1,000</t>
  </si>
  <si>
    <t>More than 1,000</t>
  </si>
  <si>
    <t>Source: Tax Policy Center Microsimulation Model.</t>
  </si>
  <si>
    <r>
      <t>Including AMT Reform</t>
    </r>
    <r>
      <rPr>
        <vertAlign val="superscript"/>
        <sz val="10"/>
        <rFont val="Times New Roman"/>
        <family val="1"/>
      </rPr>
      <t>2</t>
    </r>
  </si>
  <si>
    <t>All Non-interest Outlays</t>
  </si>
  <si>
    <t>Discretionary Spending</t>
  </si>
  <si>
    <t>Defense, HS, International</t>
  </si>
  <si>
    <t>Other</t>
  </si>
  <si>
    <t>Mandatory Spending</t>
  </si>
  <si>
    <t>Social Security</t>
  </si>
  <si>
    <t>Medicare</t>
  </si>
  <si>
    <t>Medicaid</t>
  </si>
  <si>
    <t>All Three</t>
  </si>
  <si>
    <t>All Spending Except:</t>
  </si>
  <si>
    <t>(3) Congressional Budget Office.  2004.  The Budget and Economic Outlook: Fiscal Years 2005-2014.</t>
  </si>
  <si>
    <t>* Percent cuts which exceed 100 are arithmetic artifacts.  No program can be cut more than 100 percent.</t>
  </si>
  <si>
    <t>Table 4</t>
  </si>
  <si>
    <t>Trillions ($2003)</t>
  </si>
  <si>
    <t>Table 5</t>
  </si>
  <si>
    <r>
      <t>The Effect of Extending the Bush Tax Cuts and Indexing the AMT in 2005</t>
    </r>
    <r>
      <rPr>
        <b/>
        <vertAlign val="superscript"/>
        <sz val="12"/>
        <rFont val="Times New Roman"/>
        <family val="1"/>
      </rPr>
      <t>1</t>
    </r>
  </si>
  <si>
    <t>Distribution of Income and Estate Tax Changes by Percentile, 2011</t>
  </si>
  <si>
    <r>
      <t>AGI Class</t>
    </r>
    <r>
      <rPr>
        <b/>
        <vertAlign val="superscript"/>
        <sz val="10"/>
        <rFont val="Times New Roman"/>
        <family val="1"/>
      </rPr>
      <t>2</t>
    </r>
  </si>
  <si>
    <r>
      <t>Tax Units</t>
    </r>
    <r>
      <rPr>
        <b/>
        <vertAlign val="superscript"/>
        <sz val="10"/>
        <rFont val="Times New Roman"/>
        <family val="1"/>
      </rPr>
      <t>3</t>
    </r>
  </si>
  <si>
    <r>
      <t>Percent Change in After-Tax Income</t>
    </r>
    <r>
      <rPr>
        <b/>
        <vertAlign val="superscript"/>
        <sz val="10"/>
        <rFont val="Times New Roman"/>
        <family val="1"/>
      </rPr>
      <t>4</t>
    </r>
  </si>
  <si>
    <r>
      <t>Percent of Total Tax Change</t>
    </r>
    <r>
      <rPr>
        <b/>
        <vertAlign val="superscript"/>
        <sz val="10"/>
        <rFont val="Times New Roman"/>
        <family val="1"/>
      </rPr>
      <t>5</t>
    </r>
  </si>
  <si>
    <r>
      <t>Average Tax Change (2004$)</t>
    </r>
    <r>
      <rPr>
        <b/>
        <vertAlign val="superscript"/>
        <sz val="10"/>
        <rFont val="Times New Roman"/>
        <family val="1"/>
      </rPr>
      <t>5</t>
    </r>
  </si>
  <si>
    <r>
      <t>Average Tax Rate</t>
    </r>
    <r>
      <rPr>
        <b/>
        <vertAlign val="superscript"/>
        <sz val="10"/>
        <rFont val="Times New Roman"/>
        <family val="1"/>
      </rPr>
      <t>6</t>
    </r>
  </si>
  <si>
    <t>Number (thousands)</t>
  </si>
  <si>
    <t>Percent of Total</t>
  </si>
  <si>
    <t>Current Law</t>
  </si>
  <si>
    <t>Proposal</t>
  </si>
  <si>
    <t>Lowest Quintile</t>
  </si>
  <si>
    <t>Second Quintile</t>
  </si>
  <si>
    <t>Middle Quintile</t>
  </si>
  <si>
    <t>Fourth Quintile</t>
  </si>
  <si>
    <t>Next 10 Percent</t>
  </si>
  <si>
    <t>Next 5 Percent</t>
  </si>
  <si>
    <t>Next 4 Percent</t>
  </si>
  <si>
    <t>Top 1 Percent</t>
  </si>
  <si>
    <t>Source: Urban-Brookings Tax Policy Center Microsimulation Model (version 0503-1) and TPC calculations based on Treasury and JCT data.</t>
  </si>
  <si>
    <t>* Less than 0.05%</t>
  </si>
  <si>
    <t>(1) Baseline is current law.</t>
  </si>
  <si>
    <t>(2) Returns with negative AGI are excluded from the lowest income class but are included in the totals.  Percentile breaks are: second quintile $8,795; third quintile $24,665; fourth quintile $46,807; next 10 percent $90,784; next 5 percent $134,455; next 4 percent $185,298; top 1 percent $423,493.</t>
  </si>
  <si>
    <t>(3) Both filing and nonfiling units are included.  Filers who can be claimed as dependents by other filers are excluded.</t>
  </si>
  <si>
    <t>(4) After-tax income is AGI less estate tax and individual income tax net of refundable credits.</t>
  </si>
  <si>
    <t>(5) Includes individual income and estate tax changes.</t>
  </si>
  <si>
    <t xml:space="preserve">(6) Average estate tax and income tax, net of refundable credits, as a percentage of average AGI.  </t>
  </si>
  <si>
    <t>Table 6</t>
  </si>
  <si>
    <t>Distribution of Income Tax Change by AGI Class, 2011</t>
  </si>
  <si>
    <r>
      <t>AGI Class (thousands of 2003 dollars)</t>
    </r>
    <r>
      <rPr>
        <b/>
        <vertAlign val="superscript"/>
        <sz val="10"/>
        <rFont val="Times New Roman"/>
        <family val="1"/>
      </rPr>
      <t>2</t>
    </r>
  </si>
  <si>
    <t>Percent of Total Income Tax Change</t>
  </si>
  <si>
    <t>Average Tax Change (2004$)</t>
  </si>
  <si>
    <r>
      <t>Average Income Tax Rate</t>
    </r>
    <r>
      <rPr>
        <b/>
        <vertAlign val="superscript"/>
        <sz val="10"/>
        <rFont val="Times New Roman"/>
        <family val="1"/>
      </rPr>
      <t>5</t>
    </r>
  </si>
  <si>
    <t>Percent with Tax Cut</t>
  </si>
  <si>
    <t>Less than 10</t>
  </si>
  <si>
    <t>Source: Urban-Brookings Tax Policy Center Microsimulation Model.</t>
  </si>
  <si>
    <t>(4) After-tax income is AGI less individual income tax net of refundable credits.</t>
  </si>
  <si>
    <t xml:space="preserve">(5) Average income tax, net of refundable credits, as a percentage of average AGI.  </t>
  </si>
  <si>
    <t>Table 7</t>
  </si>
  <si>
    <r>
      <t>Index and Extend AMT</t>
    </r>
    <r>
      <rPr>
        <vertAlign val="superscript"/>
        <sz val="10"/>
        <rFont val="Times New Roman"/>
        <family val="1"/>
      </rPr>
      <t>3</t>
    </r>
  </si>
  <si>
    <r>
      <t>Effect of the AMT on the Administration's Tax Cuts</t>
    </r>
    <r>
      <rPr>
        <b/>
        <vertAlign val="superscript"/>
        <sz val="12"/>
        <rFont val="Times New Roman"/>
        <family val="1"/>
      </rPr>
      <t>1</t>
    </r>
  </si>
  <si>
    <t>Revenue</t>
  </si>
  <si>
    <t>Payroll Tax</t>
  </si>
  <si>
    <t>Corporate Tax</t>
  </si>
  <si>
    <t>(2) Returns with negative AGI are excluded from the lowest income class but are included in the totals.</t>
  </si>
  <si>
    <t xml:space="preserve">10-Year Revenue and Budget Costs of Making </t>
  </si>
  <si>
    <t>the 2001 and 2003 Tax Cuts Permanent (in $ Billions)</t>
  </si>
  <si>
    <r>
      <t>Panel 1: AMT Policy as in the Budget</t>
    </r>
    <r>
      <rPr>
        <b/>
        <vertAlign val="superscript"/>
        <sz val="10"/>
        <rFont val="Times New Roman"/>
        <family val="1"/>
      </rPr>
      <t>1</t>
    </r>
  </si>
  <si>
    <t>Total Budget Cost</t>
  </si>
  <si>
    <t>(1) Baseline pre-EGTRRA law.  Tax cuts include those currently in place and those the Administration has proposed extending.</t>
  </si>
  <si>
    <t>Paying for Permanent Tax Cuts</t>
  </si>
  <si>
    <r>
      <t>Administration's Proposal</t>
    </r>
    <r>
      <rPr>
        <vertAlign val="superscript"/>
        <sz val="10"/>
        <rFont val="Times New Roman"/>
        <family val="1"/>
      </rPr>
      <t>1</t>
    </r>
  </si>
  <si>
    <t>Revenue Loss in 2014</t>
  </si>
  <si>
    <t>Required Percentage Change in*</t>
  </si>
  <si>
    <r>
      <t>Memo: 2014 Baseline Revenue/Spending  ($ Billions)</t>
    </r>
    <r>
      <rPr>
        <vertAlign val="superscript"/>
        <sz val="10"/>
        <rFont val="Times New Roman"/>
        <family val="1"/>
      </rPr>
      <t>3</t>
    </r>
  </si>
  <si>
    <t xml:space="preserve">Interest, Social Security, </t>
  </si>
  <si>
    <t xml:space="preserve">Medicare, Medicaid, </t>
  </si>
  <si>
    <t>Defense, and Homeland Security</t>
  </si>
  <si>
    <t>(1) As proposed in the Administration's FY2005 Budget.  This allows the AMT exemption to revert to its 2000 level in 2006 and remain unindexed. About 44 million taxpayers would be on the AMT in 2014 under this proposal.</t>
  </si>
  <si>
    <t>(2) Includes the cost of extending the AMT treatment of nonrefundable credits and the AMT exemption, and indexing the AMT for inflation starting in 2005 using the Tax Policy Center Microsimulation model.  About 6 million taxpayers would be on the AMT in 2014 under this scenario.</t>
  </si>
  <si>
    <t>the 2001 and 2003 Tax Cuts, 2003-2080</t>
  </si>
  <si>
    <t>Long Term Costs: Social Security, Medicare, and</t>
  </si>
  <si>
    <r>
      <t>Percent of GDP</t>
    </r>
    <r>
      <rPr>
        <b/>
        <vertAlign val="superscript"/>
        <sz val="10"/>
        <rFont val="Times New Roman"/>
        <family val="1"/>
      </rPr>
      <t>1</t>
    </r>
  </si>
  <si>
    <r>
      <t>Social Security</t>
    </r>
    <r>
      <rPr>
        <vertAlign val="superscript"/>
        <sz val="10"/>
        <rFont val="Times New Roman"/>
        <family val="1"/>
      </rPr>
      <t>2</t>
    </r>
  </si>
  <si>
    <t>(1) The present value of GDP through 2080 is calculated using nominal GDP growth rates and interest rates from Table VI.F7 of the 2003 OASDI Trustees Report.</t>
  </si>
  <si>
    <r>
      <t>Medicare</t>
    </r>
    <r>
      <rPr>
        <vertAlign val="superscript"/>
        <sz val="10"/>
        <rFont val="Times New Roman"/>
        <family val="1"/>
      </rPr>
      <t>2</t>
    </r>
  </si>
  <si>
    <r>
      <t>Extend 2001, 2003 Tax Cuts</t>
    </r>
    <r>
      <rPr>
        <vertAlign val="superscript"/>
        <sz val="10"/>
        <rFont val="Times New Roman"/>
        <family val="1"/>
      </rPr>
      <t>3</t>
    </r>
  </si>
  <si>
    <r>
      <t>Extend Cuts Plus AMT Fix</t>
    </r>
    <r>
      <rPr>
        <vertAlign val="superscript"/>
        <sz val="10"/>
        <rFont val="Times New Roman"/>
        <family val="1"/>
      </rPr>
      <t>4</t>
    </r>
  </si>
  <si>
    <t>(3) Cost of extending the 2001 and 2003 tax cuts obtained from CBO (2004) and assuming the revenue loss remains a constant share of GDP after 2014.  The resulting stream is discounted to 2003 dollars and summed.</t>
  </si>
  <si>
    <r>
      <t>2</t>
    </r>
    <r>
      <rPr>
        <sz val="10"/>
        <rFont val="Times New Roman"/>
        <family val="1"/>
      </rPr>
      <t>Authors' calculations using January 2004 CBO debt service matrix.</t>
    </r>
  </si>
  <si>
    <t>(4) Authors' calculations using the Tax Policy Center Microsimulation Model to determine the costs of AMT reform through 2014 and CBO (2004) data for the other tax cuts, and assuming the combined revenue loss remains a constant share of GDP after 2014.  The resulting stream is discounted to 2003 dollars and summed.</t>
  </si>
  <si>
    <t>Panel 2: Extending and Indexing the AMT</t>
  </si>
  <si>
    <t xml:space="preserve">Table 1a: Features of the 2001 and 2003 Tax Cuts and the FY 2005 Budget Proposals: </t>
  </si>
  <si>
    <t>General Income and Estate Tax Cuts</t>
  </si>
  <si>
    <t>Enacted Policy</t>
  </si>
  <si>
    <t>Information</t>
  </si>
  <si>
    <t>reported</t>
  </si>
  <si>
    <t xml:space="preserve">Pre-EGTRRA </t>
  </si>
  <si>
    <t>EGTRRA</t>
  </si>
  <si>
    <t>JGTRRA</t>
  </si>
  <si>
    <t xml:space="preserve">FY 2005 </t>
  </si>
  <si>
    <t>Budget Proposal</t>
  </si>
  <si>
    <t>Reduce top four income tax rates</t>
  </si>
  <si>
    <t>Tax rate</t>
  </si>
  <si>
    <t>28, 31, 36, 39.6</t>
  </si>
  <si>
    <t>2003-10   25, 28, 33, 35</t>
  </si>
  <si>
    <t>Create 10 percent bracket</t>
  </si>
  <si>
    <t>NA</t>
  </si>
  <si>
    <r>
      <t>2009-10</t>
    </r>
    <r>
      <rPr>
        <sz val="7"/>
        <rFont val="Times New Roman"/>
        <family val="1"/>
      </rPr>
      <t xml:space="preserve">      </t>
    </r>
    <r>
      <rPr>
        <sz val="10"/>
        <rFont val="Times New Roman"/>
        <family val="1"/>
      </rPr>
      <t>Indexed</t>
    </r>
  </si>
  <si>
    <t>2005 and on $14,300</t>
  </si>
  <si>
    <t xml:space="preserve">Increase AMT exemption </t>
  </si>
  <si>
    <t>$33,750 Single</t>
  </si>
  <si>
    <t>$45,000 Married</t>
  </si>
  <si>
    <t>2005 only $40,250 Single</t>
  </si>
  <si>
    <t>Repeal PEP and PEASE</t>
  </si>
  <si>
    <t>Percent reduction relative to pre-EGTRRA law</t>
  </si>
  <si>
    <r>
      <t>2010</t>
    </r>
    <r>
      <rPr>
        <sz val="7"/>
        <rFont val="Times New Roman"/>
        <family val="1"/>
      </rPr>
      <t xml:space="preserve">              </t>
    </r>
    <r>
      <rPr>
        <sz val="10"/>
        <rFont val="Times New Roman"/>
        <family val="1"/>
      </rPr>
      <t>Repealed</t>
    </r>
  </si>
  <si>
    <t>2011 and on Repeal</t>
  </si>
  <si>
    <t>Taxed as ordinary income</t>
  </si>
  <si>
    <t>2009 and on 0, 15</t>
  </si>
  <si>
    <t>10, 20 (with exceptions)</t>
  </si>
  <si>
    <t>Exemption level, highest effective tax rate</t>
  </si>
  <si>
    <t>$675,000, 60%</t>
  </si>
  <si>
    <t>…gradually changing to…</t>
  </si>
  <si>
    <t>Reduce dividend tax rates</t>
  </si>
  <si>
    <t xml:space="preserve">Table 1b: Features of the 2001 and 2003 Tax Cuts and the FY 2005 Budget Proposals: </t>
  </si>
  <si>
    <t>Children and Marital Status</t>
  </si>
  <si>
    <t>Expand child credit</t>
  </si>
  <si>
    <t>2001-04  $600</t>
  </si>
  <si>
    <t xml:space="preserve">2005-08  $700    </t>
  </si>
  <si>
    <t xml:space="preserve">2009       $800    </t>
  </si>
  <si>
    <t xml:space="preserve">2010       $1000  </t>
  </si>
  <si>
    <t>2005 and on $1000</t>
  </si>
  <si>
    <t>Expand standard deduction for married couples</t>
  </si>
  <si>
    <t>Deduction for couples as percent of deduction for  singles</t>
  </si>
  <si>
    <t xml:space="preserve">2005        174%               </t>
  </si>
  <si>
    <t xml:space="preserve">2006        184%   </t>
  </si>
  <si>
    <t xml:space="preserve">2007        187%   </t>
  </si>
  <si>
    <t xml:space="preserve">2008        190%   </t>
  </si>
  <si>
    <t xml:space="preserve">2009-10   200%  </t>
  </si>
  <si>
    <t>2005 and on 200%</t>
  </si>
  <si>
    <t>Expand 15-percent bracket for married couples</t>
  </si>
  <si>
    <t xml:space="preserve">2005        180%              </t>
  </si>
  <si>
    <t xml:space="preserve">2006        187% </t>
  </si>
  <si>
    <t xml:space="preserve">2007        193% </t>
  </si>
  <si>
    <t xml:space="preserve">2008-10   200%  </t>
  </si>
  <si>
    <t>2003-04   200%</t>
  </si>
  <si>
    <t>Expand EITC for married couples</t>
  </si>
  <si>
    <t xml:space="preserve">Increase beginning    </t>
  </si>
  <si>
    <t>and end of  phaseout</t>
  </si>
  <si>
    <t>2002-04  $1000</t>
  </si>
  <si>
    <t xml:space="preserve">2005-07  $2000 </t>
  </si>
  <si>
    <t>2008       $3000</t>
  </si>
  <si>
    <t>2011 and on Indexed</t>
  </si>
  <si>
    <t>Table 1c: Features of the 2001 and 2003 Tax Cuts and the FY 2005 Budget Proposals:</t>
  </si>
  <si>
    <t xml:space="preserve"> Saving</t>
  </si>
  <si>
    <t>Raise traditional and Roth IRA contribution limits</t>
  </si>
  <si>
    <t>Contibution limt</t>
  </si>
  <si>
    <r>
      <t>2005-07</t>
    </r>
    <r>
      <rPr>
        <sz val="7"/>
        <rFont val="Times New Roman"/>
        <family val="1"/>
      </rPr>
      <t xml:space="preserve">       </t>
    </r>
    <r>
      <rPr>
        <sz val="10"/>
        <rFont val="Times New Roman"/>
        <family val="1"/>
      </rPr>
      <t>$4000</t>
    </r>
  </si>
  <si>
    <r>
      <t>2008</t>
    </r>
    <r>
      <rPr>
        <sz val="7"/>
        <rFont val="Times New Roman"/>
        <family val="1"/>
      </rPr>
      <t xml:space="preserve">               </t>
    </r>
    <r>
      <rPr>
        <sz val="10"/>
        <rFont val="Times New Roman"/>
        <family val="1"/>
      </rPr>
      <t>$5000</t>
    </r>
  </si>
  <si>
    <r>
      <t>2009-10</t>
    </r>
    <r>
      <rPr>
        <sz val="7"/>
        <rFont val="Times New Roman"/>
        <family val="1"/>
      </rPr>
      <t xml:space="preserve">       </t>
    </r>
    <r>
      <rPr>
        <sz val="10"/>
        <rFont val="Times New Roman"/>
        <family val="1"/>
      </rPr>
      <t>Indexed</t>
    </r>
  </si>
  <si>
    <t>Increase 401(k) contribution limits</t>
  </si>
  <si>
    <t>Contribution limit</t>
  </si>
  <si>
    <t>Raise by $1,000 per year</t>
  </si>
  <si>
    <t>for 2002 to 2006</t>
  </si>
  <si>
    <r>
      <t>2007-10</t>
    </r>
    <r>
      <rPr>
        <sz val="7"/>
        <rFont val="Times New Roman"/>
        <family val="1"/>
      </rPr>
      <t xml:space="preserve">      </t>
    </r>
    <r>
      <rPr>
        <sz val="10"/>
        <rFont val="Times New Roman"/>
        <family val="1"/>
      </rPr>
      <t>Indexed</t>
    </r>
  </si>
  <si>
    <t>Increase IRA and 401(k) contribution limits for people over 50</t>
  </si>
  <si>
    <t>Additional allowable contributions</t>
  </si>
  <si>
    <r>
      <t>2006-10</t>
    </r>
    <r>
      <rPr>
        <sz val="7"/>
        <rFont val="Times New Roman"/>
        <family val="1"/>
      </rPr>
      <t xml:space="preserve">       </t>
    </r>
    <r>
      <rPr>
        <sz val="10"/>
        <rFont val="Times New Roman"/>
        <family val="1"/>
      </rPr>
      <t>$1000</t>
    </r>
  </si>
  <si>
    <t>2011 and on $1000</t>
  </si>
  <si>
    <t>Create Roth 401(k)</t>
  </si>
  <si>
    <r>
      <t>2008</t>
    </r>
    <r>
      <rPr>
        <sz val="7"/>
        <rFont val="Times New Roman"/>
        <family val="1"/>
      </rPr>
      <t xml:space="preserve">              </t>
    </r>
    <r>
      <rPr>
        <sz val="10"/>
        <rFont val="Times New Roman"/>
        <family val="1"/>
      </rPr>
      <t>$5000</t>
    </r>
  </si>
  <si>
    <t>2008       $5000</t>
  </si>
  <si>
    <t>2009-10  Indexed</t>
  </si>
  <si>
    <t>Create Saver’s Credit</t>
  </si>
  <si>
    <t>Eligible income range for married couple, credit rate</t>
  </si>
  <si>
    <t>2002-2006</t>
  </si>
  <si>
    <t>$0-         30,000, 50%</t>
  </si>
  <si>
    <t>$30,000-32,500, 20%</t>
  </si>
  <si>
    <t>$32,500-50,000, 10%</t>
  </si>
  <si>
    <t>Allow expiration</t>
  </si>
  <si>
    <t>Table 1d: Features of the 2001 and 2003 Tax Cuts and the FY 2005 Budget Proposals:</t>
  </si>
  <si>
    <t>Education</t>
  </si>
  <si>
    <t>Raise Education IRA contribution limts</t>
  </si>
  <si>
    <t>2002-10 $2,000</t>
  </si>
  <si>
    <t>2011 and on $2000</t>
  </si>
  <si>
    <t>Increase eligibility for education IRA contributions</t>
  </si>
  <si>
    <t>Income phaseout range</t>
  </si>
  <si>
    <t>$180k-210k</t>
  </si>
  <si>
    <t>2002-10 $190k-220k</t>
  </si>
  <si>
    <t>2011 and on $190k-220k</t>
  </si>
  <si>
    <t>Create Deduction for Education Expenses</t>
  </si>
  <si>
    <t>Eligible income cap for married couple, deduction limit</t>
  </si>
  <si>
    <r>
      <t>2002-03</t>
    </r>
    <r>
      <rPr>
        <sz val="7"/>
        <rFont val="Times New Roman"/>
        <family val="1"/>
      </rPr>
      <t xml:space="preserve">  </t>
    </r>
    <r>
      <rPr>
        <sz val="10"/>
        <rFont val="Times New Roman"/>
        <family val="1"/>
      </rPr>
      <t xml:space="preserve"> $130,000, $3000</t>
    </r>
  </si>
  <si>
    <t>2006       Expires</t>
  </si>
  <si>
    <t>Expand deductible student loan interest payments</t>
  </si>
  <si>
    <t>Income phase-out range</t>
  </si>
  <si>
    <t>$45k-60k  single</t>
  </si>
  <si>
    <t>$90k-120k married</t>
  </si>
  <si>
    <t>2003-10  Indexed</t>
  </si>
  <si>
    <t>Create prepaid tuition programs</t>
  </si>
  <si>
    <t xml:space="preserve">2002-10 </t>
  </si>
  <si>
    <t xml:space="preserve">Allows purchase of tuition credits on behalf of a beneficiary </t>
  </si>
  <si>
    <t>Make permanent</t>
  </si>
  <si>
    <t>Source: Joint Committee on Taxation 2001 and 2003. Summary Of Provisions Contained In The Conference Agreement For H.R. 1836, The Economic Growth And Tax Relief Reconciliation Act Of 2001. Summary Of Conference Agreement On H.R. 2, The "Jobs And Growth Tax Relief Reconciliation Act Of 2003"</t>
  </si>
  <si>
    <t>Exemption level (unindexed)</t>
  </si>
  <si>
    <t xml:space="preserve">2006-07    33%  </t>
  </si>
  <si>
    <t xml:space="preserve">2008-09    66% </t>
  </si>
  <si>
    <t>Reduce capital gains tax rates</t>
  </si>
  <si>
    <t>Repeal estate tax</t>
  </si>
  <si>
    <t>Maxium credit amount (unindexed)</t>
  </si>
  <si>
    <t>Maximum income as percent of maximum for singles</t>
  </si>
  <si>
    <r>
      <t>2009-10</t>
    </r>
    <r>
      <rPr>
        <sz val="7"/>
        <rFont val="Times New Roman"/>
        <family val="1"/>
      </rPr>
      <t xml:space="preserve">    </t>
    </r>
    <r>
      <rPr>
        <sz val="10"/>
        <rFont val="Times New Roman"/>
        <family val="1"/>
      </rPr>
      <t>Indexed</t>
    </r>
  </si>
  <si>
    <r>
      <t>2002-04</t>
    </r>
    <r>
      <rPr>
        <sz val="7"/>
        <rFont val="Times New Roman"/>
        <family val="1"/>
      </rPr>
      <t xml:space="preserve">  </t>
    </r>
    <r>
      <rPr>
        <sz val="10"/>
        <rFont val="Times New Roman"/>
        <family val="1"/>
      </rPr>
      <t xml:space="preserve">   $3000</t>
    </r>
  </si>
  <si>
    <t>2006         $15,000</t>
  </si>
  <si>
    <t>2002-05    $500</t>
  </si>
  <si>
    <t>2006-07    $4000</t>
  </si>
  <si>
    <r>
      <t>2005</t>
    </r>
    <r>
      <rPr>
        <sz val="7"/>
        <rFont val="Times New Roman"/>
        <family val="1"/>
      </rPr>
      <t xml:space="preserve">          </t>
    </r>
    <r>
      <rPr>
        <sz val="10"/>
        <rFont val="Times New Roman"/>
        <family val="1"/>
      </rPr>
      <t>$4000</t>
    </r>
  </si>
  <si>
    <t xml:space="preserve">2001-03    27, 30, 35, 38.6   </t>
  </si>
  <si>
    <t xml:space="preserve">2004-05    26, 29, 34, 37.6   </t>
  </si>
  <si>
    <r>
      <t>2006-10</t>
    </r>
    <r>
      <rPr>
        <sz val="7"/>
        <rFont val="Times New Roman"/>
        <family val="1"/>
      </rPr>
      <t>      </t>
    </r>
    <r>
      <rPr>
        <sz val="10"/>
        <rFont val="Times New Roman"/>
        <family val="1"/>
      </rPr>
      <t>25, 28, 33, 35</t>
    </r>
  </si>
  <si>
    <r>
      <t>2009-10</t>
    </r>
    <r>
      <rPr>
        <sz val="7"/>
        <rFont val="Times New Roman"/>
        <family val="1"/>
      </rPr>
      <t xml:space="preserve">      </t>
    </r>
    <r>
      <rPr>
        <sz val="10"/>
        <rFont val="Times New Roman"/>
        <family val="1"/>
      </rPr>
      <t>Indexed</t>
    </r>
  </si>
  <si>
    <t>2008         $14,000</t>
  </si>
  <si>
    <t>2001-07    $12,000</t>
  </si>
  <si>
    <t>2001-04    $35,750 Single</t>
  </si>
  <si>
    <t xml:space="preserve">                 $49,000 Married</t>
  </si>
  <si>
    <t xml:space="preserve">2002         $1 million,  50%  </t>
  </si>
  <si>
    <t xml:space="preserve">2009         $3.5 million, 45% </t>
  </si>
  <si>
    <t xml:space="preserve">2010         Repeal       </t>
  </si>
  <si>
    <t>2003        $14,000</t>
  </si>
  <si>
    <t>2004        $14,300</t>
  </si>
  <si>
    <t>2003-04   $40,250 Single</t>
  </si>
  <si>
    <t xml:space="preserve">                $58,000 Married</t>
  </si>
  <si>
    <r>
      <t>2003-07</t>
    </r>
    <r>
      <rPr>
        <sz val="7"/>
        <rFont val="Times New Roman"/>
        <family val="1"/>
      </rPr>
      <t xml:space="preserve">     </t>
    </r>
    <r>
      <rPr>
        <sz val="10"/>
        <rFont val="Times New Roman"/>
        <family val="1"/>
      </rPr>
      <t>5, 15</t>
    </r>
  </si>
  <si>
    <r>
      <t>2007</t>
    </r>
    <r>
      <rPr>
        <sz val="7"/>
        <rFont val="Times New Roman"/>
        <family val="1"/>
      </rPr>
      <t>            </t>
    </r>
    <r>
      <rPr>
        <sz val="10"/>
        <rFont val="Times New Roman"/>
        <family val="1"/>
      </rPr>
      <t xml:space="preserve"> 0, 15</t>
    </r>
  </si>
  <si>
    <r>
      <t>2008</t>
    </r>
    <r>
      <rPr>
        <sz val="7"/>
        <rFont val="Times New Roman"/>
        <family val="1"/>
      </rPr>
      <t>            </t>
    </r>
    <r>
      <rPr>
        <sz val="10"/>
        <rFont val="Times New Roman"/>
        <family val="1"/>
      </rPr>
      <t xml:space="preserve"> 0, 15</t>
    </r>
  </si>
  <si>
    <r>
      <t>2003-07</t>
    </r>
    <r>
      <rPr>
        <sz val="7"/>
        <rFont val="Times New Roman"/>
        <family val="1"/>
      </rPr>
      <t>     </t>
    </r>
    <r>
      <rPr>
        <sz val="10"/>
        <rFont val="Times New Roman"/>
        <family val="1"/>
      </rPr>
      <t>5, 15</t>
    </r>
  </si>
  <si>
    <t>2011 and on 25, 28, 33, 35</t>
  </si>
  <si>
    <t xml:space="preserve">                  $58,000 Married</t>
  </si>
  <si>
    <r>
      <t>2004-05</t>
    </r>
    <r>
      <rPr>
        <sz val="7"/>
        <rFont val="Times New Roman"/>
        <family val="1"/>
      </rPr>
      <t xml:space="preserve">   </t>
    </r>
    <r>
      <rPr>
        <sz val="10"/>
        <rFont val="Times New Roman"/>
        <family val="1"/>
      </rPr>
      <t>$130,000, $4000</t>
    </r>
  </si>
  <si>
    <t xml:space="preserve">2002       $50k-65k single             </t>
  </si>
  <si>
    <t xml:space="preserve">               $100k-130k married</t>
  </si>
  <si>
    <t xml:space="preserve">2003-04   200%           </t>
  </si>
  <si>
    <t>2003-04   $1000</t>
  </si>
  <si>
    <t>Income taxed at 10 percent for married couples</t>
  </si>
  <si>
    <t>(in $ billions)</t>
  </si>
  <si>
    <t>(2) Authors' calculations using the Social Security and Medicare Trustee reports.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</si>
</sst>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56">
    <font>
      <sz val="10"/>
      <name val="Arial"/>
      <family val="0"/>
    </font>
    <font>
      <sz val="8"/>
      <name val="Arial"/>
      <family val="0"/>
    </font>
    <font>
      <b/>
      <sz val="12"/>
      <name val="Times New Roman"/>
      <family val="1"/>
    </font>
    <font>
      <sz val="10"/>
      <name val="Times New Roman"/>
      <family val="1"/>
    </font>
    <font>
      <u val="single"/>
      <sz val="10"/>
      <name val="Times New Roman"/>
      <family val="1"/>
    </font>
    <font>
      <vertAlign val="superscript"/>
      <sz val="10"/>
      <name val="Times New Roman"/>
      <family val="1"/>
    </font>
    <font>
      <b/>
      <sz val="10"/>
      <name val="Times New Roman"/>
      <family val="1"/>
    </font>
    <font>
      <b/>
      <sz val="12"/>
      <name val="Arial"/>
      <family val="0"/>
    </font>
    <font>
      <u val="single"/>
      <sz val="10"/>
      <color indexed="12"/>
      <name val="Arial"/>
      <family val="0"/>
    </font>
    <font>
      <b/>
      <vertAlign val="superscript"/>
      <sz val="12"/>
      <name val="Times New Roman"/>
      <family val="1"/>
    </font>
    <font>
      <b/>
      <vertAlign val="superscript"/>
      <sz val="10"/>
      <name val="Times New Roman"/>
      <family val="1"/>
    </font>
    <font>
      <b/>
      <sz val="10"/>
      <name val="Arial"/>
      <family val="0"/>
    </font>
    <font>
      <sz val="12"/>
      <name val="Times New Roman"/>
      <family val="1"/>
    </font>
    <font>
      <sz val="7"/>
      <name val="Times New Roman"/>
      <family val="1"/>
    </font>
    <font>
      <sz val="9"/>
      <name val="Times New Roman"/>
      <family val="1"/>
    </font>
    <font>
      <sz val="10"/>
      <color indexed="8"/>
      <name val="Arial"/>
      <family val="0"/>
    </font>
    <font>
      <sz val="9.2"/>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Arial"/>
      <family val="0"/>
    </font>
    <font>
      <b/>
      <sz val="16"/>
      <color indexed="8"/>
      <name val="Arial"/>
      <family val="0"/>
    </font>
    <font>
      <b/>
      <sz val="12"/>
      <color indexed="8"/>
      <name val="Arial"/>
      <family val="0"/>
    </font>
    <font>
      <sz val="12"/>
      <color indexed="8"/>
      <name val="Times New Roman"/>
      <family val="0"/>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double"/>
      <bottom>
        <color indexed="63"/>
      </bottom>
    </border>
    <border>
      <left style="medium"/>
      <right style="medium"/>
      <top style="double"/>
      <bottom>
        <color indexed="63"/>
      </bottom>
    </border>
    <border>
      <left>
        <color indexed="63"/>
      </left>
      <right style="medium"/>
      <top style="double"/>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double"/>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 fillId="0" borderId="0">
      <alignment/>
      <protection/>
    </xf>
    <xf numFmtId="0" fontId="3"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72">
    <xf numFmtId="0" fontId="0" fillId="0" borderId="0" xfId="0" applyAlignment="1">
      <alignment/>
    </xf>
    <xf numFmtId="0" fontId="0" fillId="0" borderId="0" xfId="0" applyAlignment="1">
      <alignment vertical="top"/>
    </xf>
    <xf numFmtId="0" fontId="3" fillId="0" borderId="0" xfId="0" applyFont="1" applyAlignment="1">
      <alignment vertical="top"/>
    </xf>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vertical="top"/>
    </xf>
    <xf numFmtId="3" fontId="3" fillId="0" borderId="0" xfId="0" applyNumberFormat="1" applyFont="1" applyAlignment="1">
      <alignment vertical="top"/>
    </xf>
    <xf numFmtId="164" fontId="3" fillId="0" borderId="0" xfId="0" applyNumberFormat="1" applyFont="1" applyAlignment="1">
      <alignment vertical="top"/>
    </xf>
    <xf numFmtId="49" fontId="3" fillId="0" borderId="0" xfId="0" applyNumberFormat="1" applyFont="1" applyAlignment="1">
      <alignment horizontal="left" vertical="top"/>
    </xf>
    <xf numFmtId="3" fontId="3" fillId="0" borderId="0" xfId="0" applyNumberFormat="1" applyFont="1" applyAlignment="1" quotePrefix="1">
      <alignment vertical="top"/>
    </xf>
    <xf numFmtId="1" fontId="3" fillId="0" borderId="0" xfId="0" applyNumberFormat="1" applyFont="1" applyAlignment="1">
      <alignment vertical="top"/>
    </xf>
    <xf numFmtId="49" fontId="3" fillId="0" borderId="0" xfId="0" applyNumberFormat="1" applyFont="1" applyFill="1" applyAlignment="1">
      <alignment horizontal="left" vertical="top"/>
    </xf>
    <xf numFmtId="0" fontId="0" fillId="0" borderId="0" xfId="0" applyAlignment="1">
      <alignment vertical="top" wrapText="1"/>
    </xf>
    <xf numFmtId="0" fontId="6" fillId="0" borderId="0" xfId="0" applyFont="1" applyAlignment="1">
      <alignment horizontal="left" vertical="top"/>
    </xf>
    <xf numFmtId="0" fontId="5" fillId="0" borderId="0" xfId="0" applyFont="1" applyAlignment="1">
      <alignment horizontal="left" vertical="top"/>
    </xf>
    <xf numFmtId="0" fontId="3" fillId="0" borderId="0" xfId="0" applyFont="1" applyAlignment="1">
      <alignment/>
    </xf>
    <xf numFmtId="0" fontId="6" fillId="0" borderId="10" xfId="0" applyFont="1" applyBorder="1" applyAlignment="1">
      <alignment/>
    </xf>
    <xf numFmtId="0" fontId="3" fillId="0" borderId="10" xfId="0" applyFont="1" applyBorder="1" applyAlignment="1">
      <alignment/>
    </xf>
    <xf numFmtId="0" fontId="6" fillId="0" borderId="0" xfId="57" applyFont="1" applyBorder="1" applyAlignment="1">
      <alignment horizontal="center" wrapText="1"/>
      <protection/>
    </xf>
    <xf numFmtId="0" fontId="0" fillId="0" borderId="0" xfId="0" applyBorder="1" applyAlignment="1">
      <alignment horizontal="center" wrapText="1"/>
    </xf>
    <xf numFmtId="0" fontId="0" fillId="0" borderId="0" xfId="0" applyAlignment="1">
      <alignment horizontal="center" wrapText="1"/>
    </xf>
    <xf numFmtId="0" fontId="6" fillId="0" borderId="11" xfId="57" applyFont="1" applyBorder="1" applyAlignment="1">
      <alignment horizontal="center" wrapText="1"/>
      <protection/>
    </xf>
    <xf numFmtId="0" fontId="3" fillId="0" borderId="0" xfId="57" applyBorder="1" applyAlignment="1">
      <alignment wrapText="1"/>
      <protection/>
    </xf>
    <xf numFmtId="0" fontId="6" fillId="0" borderId="0" xfId="57" applyFont="1" applyAlignment="1">
      <alignment horizontal="right"/>
      <protection/>
    </xf>
    <xf numFmtId="0" fontId="6" fillId="0" borderId="0" xfId="57" applyFont="1">
      <alignment/>
      <protection/>
    </xf>
    <xf numFmtId="0" fontId="6" fillId="0" borderId="12" xfId="56" applyFont="1" applyBorder="1" applyAlignment="1">
      <alignment horizontal="center" vertical="center" wrapText="1"/>
      <protection/>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6" fillId="0" borderId="0" xfId="56" applyFont="1" applyAlignment="1">
      <alignment horizontal="right"/>
      <protection/>
    </xf>
    <xf numFmtId="16" fontId="6" fillId="0" borderId="0" xfId="56" applyNumberFormat="1" applyFont="1" applyAlignment="1" quotePrefix="1">
      <alignment horizontal="right"/>
      <protection/>
    </xf>
    <xf numFmtId="0" fontId="3" fillId="0" borderId="11" xfId="57" applyBorder="1">
      <alignment/>
      <protection/>
    </xf>
    <xf numFmtId="164" fontId="3" fillId="0" borderId="11" xfId="0" applyNumberFormat="1" applyFont="1" applyBorder="1" applyAlignment="1">
      <alignment horizontal="center"/>
    </xf>
    <xf numFmtId="0" fontId="3" fillId="0" borderId="0" xfId="0" applyFont="1" applyFill="1" applyBorder="1" applyAlignment="1">
      <alignment/>
    </xf>
    <xf numFmtId="0" fontId="3" fillId="0" borderId="0" xfId="0" applyFont="1" applyAlignment="1">
      <alignment/>
    </xf>
    <xf numFmtId="0" fontId="3" fillId="0" borderId="0" xfId="0" applyFont="1" applyAlignment="1">
      <alignment horizontal="right"/>
    </xf>
    <xf numFmtId="0" fontId="3" fillId="0" borderId="12" xfId="0" applyFont="1" applyBorder="1" applyAlignment="1">
      <alignment/>
    </xf>
    <xf numFmtId="0" fontId="3" fillId="0" borderId="12" xfId="0" applyFont="1" applyBorder="1" applyAlignment="1">
      <alignment/>
    </xf>
    <xf numFmtId="0" fontId="3" fillId="0" borderId="11" xfId="0" applyFont="1" applyBorder="1" applyAlignment="1">
      <alignment/>
    </xf>
    <xf numFmtId="0" fontId="3" fillId="0" borderId="0" xfId="0" applyFont="1" applyBorder="1" applyAlignment="1">
      <alignment horizontal="center"/>
    </xf>
    <xf numFmtId="0" fontId="3" fillId="0" borderId="0" xfId="0" applyFont="1" applyBorder="1" applyAlignment="1">
      <alignment/>
    </xf>
    <xf numFmtId="0" fontId="6" fillId="0" borderId="0" xfId="0" applyFont="1" applyAlignment="1">
      <alignment/>
    </xf>
    <xf numFmtId="0" fontId="3" fillId="0" borderId="11" xfId="0" applyFont="1" applyBorder="1" applyAlignment="1">
      <alignment horizontal="right"/>
    </xf>
    <xf numFmtId="0" fontId="3" fillId="0" borderId="0" xfId="56">
      <alignment/>
      <protection/>
    </xf>
    <xf numFmtId="0" fontId="8" fillId="0" borderId="0" xfId="52" applyAlignment="1" applyProtection="1">
      <alignment horizontal="right"/>
      <protection/>
    </xf>
    <xf numFmtId="0" fontId="3" fillId="0" borderId="10" xfId="56" applyBorder="1">
      <alignment/>
      <protection/>
    </xf>
    <xf numFmtId="0" fontId="6" fillId="0" borderId="0" xfId="56" applyFont="1" applyBorder="1" applyAlignment="1">
      <alignment horizontal="center"/>
      <protection/>
    </xf>
    <xf numFmtId="0" fontId="6" fillId="0" borderId="0" xfId="56" applyFont="1" applyBorder="1" applyAlignment="1">
      <alignment horizontal="center" vertical="center" wrapText="1"/>
      <protection/>
    </xf>
    <xf numFmtId="0" fontId="3" fillId="0" borderId="0" xfId="56" applyFont="1">
      <alignment/>
      <protection/>
    </xf>
    <xf numFmtId="165" fontId="3" fillId="0" borderId="0" xfId="56" applyNumberFormat="1" applyAlignment="1">
      <alignment horizontal="right"/>
      <protection/>
    </xf>
    <xf numFmtId="3" fontId="3" fillId="0" borderId="0" xfId="56" applyNumberFormat="1" applyAlignment="1">
      <alignment horizontal="center"/>
      <protection/>
    </xf>
    <xf numFmtId="164" fontId="3" fillId="0" borderId="0" xfId="56" applyNumberFormat="1">
      <alignment/>
      <protection/>
    </xf>
    <xf numFmtId="165" fontId="3" fillId="0" borderId="0" xfId="56" applyNumberFormat="1" applyAlignment="1">
      <alignment horizontal="center"/>
      <protection/>
    </xf>
    <xf numFmtId="0" fontId="3" fillId="0" borderId="0" xfId="56" applyAlignment="1">
      <alignment horizontal="center"/>
      <protection/>
    </xf>
    <xf numFmtId="165" fontId="3" fillId="0" borderId="0" xfId="56" applyNumberFormat="1">
      <alignment/>
      <protection/>
    </xf>
    <xf numFmtId="0" fontId="3" fillId="0" borderId="11" xfId="56" applyBorder="1">
      <alignment/>
      <protection/>
    </xf>
    <xf numFmtId="15" fontId="6" fillId="0" borderId="0" xfId="56" applyNumberFormat="1" applyFont="1" applyAlignment="1" quotePrefix="1">
      <alignment horizontal="left"/>
      <protection/>
    </xf>
    <xf numFmtId="0" fontId="6" fillId="0" borderId="12" xfId="56" applyFont="1" applyBorder="1" applyAlignment="1">
      <alignment horizontal="center"/>
      <protection/>
    </xf>
    <xf numFmtId="3" fontId="3" fillId="0" borderId="0" xfId="56" applyNumberFormat="1" applyAlignment="1">
      <alignment horizontal="right"/>
      <protection/>
    </xf>
    <xf numFmtId="165" fontId="3" fillId="0" borderId="0" xfId="56" applyNumberFormat="1" applyFont="1" applyAlignment="1">
      <alignment horizontal="right"/>
      <protection/>
    </xf>
    <xf numFmtId="16" fontId="6" fillId="0" borderId="0" xfId="56" applyNumberFormat="1" applyFont="1" applyAlignment="1">
      <alignment horizontal="right"/>
      <protection/>
    </xf>
    <xf numFmtId="0" fontId="3" fillId="0" borderId="0" xfId="56" applyFont="1" applyFill="1" applyBorder="1">
      <alignment/>
      <protection/>
    </xf>
    <xf numFmtId="0" fontId="3" fillId="0" borderId="0" xfId="56" applyFill="1" applyBorder="1">
      <alignment/>
      <protection/>
    </xf>
    <xf numFmtId="0" fontId="3" fillId="0" borderId="11" xfId="0" applyFont="1" applyBorder="1" applyAlignment="1">
      <alignment horizontal="left" vertical="top"/>
    </xf>
    <xf numFmtId="0" fontId="3" fillId="0" borderId="11" xfId="0" applyFont="1" applyBorder="1" applyAlignment="1">
      <alignment vertical="top"/>
    </xf>
    <xf numFmtId="3" fontId="3" fillId="0" borderId="11" xfId="0" applyNumberFormat="1" applyFont="1" applyBorder="1" applyAlignment="1" quotePrefix="1">
      <alignment vertical="top"/>
    </xf>
    <xf numFmtId="3" fontId="3" fillId="0" borderId="11" xfId="0" applyNumberFormat="1" applyFont="1" applyBorder="1" applyAlignment="1">
      <alignment vertical="top"/>
    </xf>
    <xf numFmtId="1" fontId="3" fillId="0" borderId="11" xfId="0" applyNumberFormat="1" applyFont="1" applyBorder="1" applyAlignment="1">
      <alignment vertical="top"/>
    </xf>
    <xf numFmtId="0" fontId="3" fillId="0" borderId="0" xfId="0" applyFont="1" applyBorder="1" applyAlignment="1">
      <alignment/>
    </xf>
    <xf numFmtId="1" fontId="3" fillId="0" borderId="0" xfId="0" applyNumberFormat="1" applyFont="1" applyAlignment="1">
      <alignment horizontal="right" indent="3"/>
    </xf>
    <xf numFmtId="3" fontId="3" fillId="0" borderId="0" xfId="0" applyNumberFormat="1" applyFont="1" applyAlignment="1">
      <alignment horizontal="right" indent="3"/>
    </xf>
    <xf numFmtId="164" fontId="3" fillId="0" borderId="0" xfId="0" applyNumberFormat="1" applyFont="1" applyAlignment="1">
      <alignment horizontal="right" indent="3"/>
    </xf>
    <xf numFmtId="0" fontId="3" fillId="0" borderId="0" xfId="0" applyFont="1" applyAlignment="1">
      <alignment horizontal="right" indent="3"/>
    </xf>
    <xf numFmtId="164" fontId="3" fillId="0" borderId="0" xfId="57" applyNumberFormat="1" applyFont="1" applyAlignment="1">
      <alignment horizontal="right" indent="1"/>
      <protection/>
    </xf>
    <xf numFmtId="164" fontId="3" fillId="0" borderId="0" xfId="0" applyNumberFormat="1" applyFont="1" applyBorder="1" applyAlignment="1">
      <alignment horizontal="right" indent="1"/>
    </xf>
    <xf numFmtId="0" fontId="3" fillId="0" borderId="0" xfId="57" applyBorder="1" applyAlignment="1">
      <alignment horizontal="right" wrapText="1" indent="1"/>
      <protection/>
    </xf>
    <xf numFmtId="1" fontId="3" fillId="0" borderId="0" xfId="57" applyNumberFormat="1" applyFont="1" applyBorder="1" applyAlignment="1">
      <alignment horizontal="right" wrapText="1" indent="1"/>
      <protection/>
    </xf>
    <xf numFmtId="1" fontId="3" fillId="0" borderId="0" xfId="0" applyNumberFormat="1" applyFont="1" applyBorder="1" applyAlignment="1">
      <alignment horizontal="right" indent="1"/>
    </xf>
    <xf numFmtId="164" fontId="3" fillId="0" borderId="0" xfId="56" applyNumberFormat="1" applyFont="1" applyAlignment="1">
      <alignment horizontal="right" indent="1"/>
      <protection/>
    </xf>
    <xf numFmtId="0" fontId="2" fillId="0" borderId="0" xfId="0" applyFont="1" applyAlignment="1">
      <alignment horizontal="center"/>
    </xf>
    <xf numFmtId="0" fontId="0" fillId="0" borderId="0" xfId="0" applyAlignment="1">
      <alignment/>
    </xf>
    <xf numFmtId="3" fontId="3" fillId="0" borderId="0" xfId="0" applyNumberFormat="1" applyFont="1" applyAlignment="1" quotePrefix="1">
      <alignment horizontal="right" vertical="top" indent="1"/>
    </xf>
    <xf numFmtId="3" fontId="3" fillId="0" borderId="0" xfId="0" applyNumberFormat="1" applyFont="1" applyAlignment="1">
      <alignment horizontal="right" vertical="top" indent="1"/>
    </xf>
    <xf numFmtId="1" fontId="3" fillId="0" borderId="0" xfId="0" applyNumberFormat="1" applyFont="1" applyAlignment="1">
      <alignment horizontal="right" vertical="top" indent="1"/>
    </xf>
    <xf numFmtId="0" fontId="6" fillId="0" borderId="12" xfId="0" applyFont="1" applyBorder="1" applyAlignment="1">
      <alignment horizontal="center" vertical="center" wrapText="1"/>
    </xf>
    <xf numFmtId="0" fontId="11" fillId="0" borderId="11" xfId="0" applyFont="1" applyBorder="1" applyAlignment="1">
      <alignment horizontal="center" vertical="center" wrapText="1"/>
    </xf>
    <xf numFmtId="0" fontId="0" fillId="0" borderId="0" xfId="0" applyAlignment="1">
      <alignment horizontal="center"/>
    </xf>
    <xf numFmtId="0" fontId="12" fillId="0" borderId="0" xfId="0" applyFont="1" applyAlignment="1">
      <alignment horizontal="center"/>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3" fillId="0" borderId="15" xfId="0" applyFont="1" applyBorder="1" applyAlignment="1">
      <alignment vertical="top" wrapText="1"/>
    </xf>
    <xf numFmtId="0" fontId="0" fillId="0" borderId="15" xfId="0" applyBorder="1" applyAlignment="1">
      <alignment vertical="top" wrapText="1"/>
    </xf>
    <xf numFmtId="0" fontId="3" fillId="0" borderId="16" xfId="0" applyFont="1" applyBorder="1" applyAlignment="1">
      <alignment vertical="top" wrapText="1"/>
    </xf>
    <xf numFmtId="0" fontId="0" fillId="0" borderId="16" xfId="0" applyBorder="1" applyAlignment="1">
      <alignment vertical="top" wrapText="1"/>
    </xf>
    <xf numFmtId="0" fontId="3" fillId="0" borderId="17" xfId="0" applyFont="1" applyBorder="1" applyAlignment="1">
      <alignment vertical="top" wrapText="1"/>
    </xf>
    <xf numFmtId="0" fontId="3" fillId="0" borderId="18" xfId="0" applyFont="1" applyBorder="1" applyAlignment="1">
      <alignment vertical="top" wrapText="1"/>
    </xf>
    <xf numFmtId="0" fontId="3" fillId="0" borderId="19" xfId="0" applyFont="1" applyBorder="1" applyAlignment="1">
      <alignment vertical="top" wrapText="1"/>
    </xf>
    <xf numFmtId="0" fontId="6" fillId="0" borderId="14" xfId="0" applyFont="1" applyBorder="1" applyAlignment="1">
      <alignment horizontal="center" vertical="top"/>
    </xf>
    <xf numFmtId="0" fontId="3" fillId="0" borderId="16" xfId="0" applyFont="1" applyBorder="1" applyAlignment="1">
      <alignment vertical="top"/>
    </xf>
    <xf numFmtId="0" fontId="0" fillId="0" borderId="16" xfId="0" applyBorder="1" applyAlignment="1">
      <alignment vertical="top"/>
    </xf>
    <xf numFmtId="0" fontId="3" fillId="0" borderId="18" xfId="0" applyFont="1" applyBorder="1" applyAlignment="1">
      <alignment vertical="top"/>
    </xf>
    <xf numFmtId="0" fontId="3" fillId="0" borderId="18" xfId="0" applyFont="1" applyBorder="1" applyAlignment="1">
      <alignment horizontal="left" vertical="top"/>
    </xf>
    <xf numFmtId="0" fontId="3" fillId="0" borderId="16" xfId="0" applyFont="1" applyBorder="1" applyAlignment="1">
      <alignment horizontal="left" vertical="top"/>
    </xf>
    <xf numFmtId="0" fontId="0" fillId="0" borderId="19" xfId="0" applyBorder="1" applyAlignment="1">
      <alignment vertical="top" wrapText="1"/>
    </xf>
    <xf numFmtId="0" fontId="3" fillId="0" borderId="20" xfId="0" applyFont="1" applyBorder="1" applyAlignment="1">
      <alignment vertical="top" wrapText="1"/>
    </xf>
    <xf numFmtId="0" fontId="6" fillId="0" borderId="20" xfId="0" applyFont="1" applyBorder="1" applyAlignment="1">
      <alignment horizontal="center" vertical="top" wrapText="1"/>
    </xf>
    <xf numFmtId="0" fontId="6" fillId="0" borderId="19" xfId="0" applyFont="1" applyBorder="1" applyAlignment="1">
      <alignment horizontal="center" vertical="top" wrapText="1"/>
    </xf>
    <xf numFmtId="0" fontId="6" fillId="0" borderId="19" xfId="0" applyFont="1" applyBorder="1" applyAlignment="1">
      <alignment horizontal="center" vertical="top"/>
    </xf>
    <xf numFmtId="0" fontId="3" fillId="0" borderId="19" xfId="0" applyFont="1" applyBorder="1" applyAlignment="1">
      <alignment horizontal="left" vertical="top"/>
    </xf>
    <xf numFmtId="0" fontId="6" fillId="0" borderId="14" xfId="0" applyFont="1" applyBorder="1" applyAlignment="1">
      <alignment vertical="top" wrapText="1"/>
    </xf>
    <xf numFmtId="6" fontId="3" fillId="0" borderId="16" xfId="0" applyNumberFormat="1" applyFont="1" applyBorder="1" applyAlignment="1">
      <alignment horizontal="left" vertical="top" wrapText="1" indent="2"/>
    </xf>
    <xf numFmtId="0" fontId="3" fillId="0" borderId="18" xfId="0" applyFont="1" applyBorder="1" applyAlignment="1">
      <alignment horizontal="left" vertical="top" wrapText="1" indent="2"/>
    </xf>
    <xf numFmtId="0" fontId="3" fillId="0" borderId="16" xfId="0" applyFont="1" applyBorder="1" applyAlignment="1">
      <alignment horizontal="left" vertical="top" wrapText="1" indent="2"/>
    </xf>
    <xf numFmtId="0" fontId="0" fillId="0" borderId="19" xfId="0" applyBorder="1" applyAlignment="1">
      <alignment horizontal="left" vertical="top" wrapText="1" indent="2"/>
    </xf>
    <xf numFmtId="0" fontId="14" fillId="0" borderId="21" xfId="0" applyFont="1" applyBorder="1" applyAlignment="1">
      <alignment vertical="top" wrapText="1"/>
    </xf>
    <xf numFmtId="0" fontId="0" fillId="0" borderId="16" xfId="0" applyBorder="1" applyAlignment="1">
      <alignment horizontal="left" vertical="top" wrapText="1" indent="2"/>
    </xf>
    <xf numFmtId="0" fontId="3" fillId="0" borderId="17" xfId="0" applyFont="1" applyBorder="1" applyAlignment="1">
      <alignment vertical="top" wrapText="1"/>
    </xf>
    <xf numFmtId="0" fontId="0" fillId="0" borderId="15" xfId="0" applyBorder="1" applyAlignment="1">
      <alignment vertical="top" wrapText="1"/>
    </xf>
    <xf numFmtId="0" fontId="0" fillId="0" borderId="20" xfId="0" applyBorder="1" applyAlignment="1">
      <alignment vertical="top" wrapText="1"/>
    </xf>
    <xf numFmtId="0" fontId="3" fillId="0" borderId="15" xfId="0" applyFont="1" applyBorder="1" applyAlignment="1">
      <alignment vertical="top" wrapText="1"/>
    </xf>
    <xf numFmtId="0" fontId="3" fillId="0" borderId="17" xfId="0" applyFont="1" applyBorder="1" applyAlignment="1">
      <alignment vertical="top"/>
    </xf>
    <xf numFmtId="0" fontId="3" fillId="0" borderId="15" xfId="0" applyFont="1" applyBorder="1" applyAlignment="1">
      <alignment vertical="top"/>
    </xf>
    <xf numFmtId="0" fontId="3" fillId="0" borderId="20" xfId="0" applyFont="1" applyBorder="1" applyAlignment="1">
      <alignment vertical="top" wrapText="1"/>
    </xf>
    <xf numFmtId="0" fontId="2" fillId="0" borderId="0" xfId="0" applyFont="1" applyAlignment="1">
      <alignment horizontal="center"/>
    </xf>
    <xf numFmtId="0" fontId="0" fillId="0" borderId="0" xfId="0" applyAlignment="1">
      <alignment/>
    </xf>
    <xf numFmtId="0" fontId="3" fillId="0" borderId="20" xfId="0" applyFont="1" applyBorder="1" applyAlignment="1">
      <alignment vertical="top"/>
    </xf>
    <xf numFmtId="9" fontId="3" fillId="0" borderId="17" xfId="0" applyNumberFormat="1" applyFont="1" applyBorder="1" applyAlignment="1">
      <alignment horizontal="left" vertical="top" wrapText="1" indent="2"/>
    </xf>
    <xf numFmtId="9" fontId="3" fillId="0" borderId="15" xfId="0" applyNumberFormat="1" applyFont="1" applyBorder="1" applyAlignment="1">
      <alignment horizontal="left" vertical="top" wrapText="1" indent="2"/>
    </xf>
    <xf numFmtId="0" fontId="3" fillId="0" borderId="17" xfId="0" applyFont="1" applyBorder="1" applyAlignment="1">
      <alignment horizontal="left" vertical="top" wrapText="1" indent="2"/>
    </xf>
    <xf numFmtId="0" fontId="3" fillId="0" borderId="15" xfId="0" applyFont="1" applyBorder="1" applyAlignment="1">
      <alignment horizontal="left" vertical="top" wrapText="1" indent="2"/>
    </xf>
    <xf numFmtId="0" fontId="3" fillId="0" borderId="20" xfId="0" applyFont="1" applyBorder="1" applyAlignment="1">
      <alignment horizontal="left" vertical="top" wrapText="1" indent="2"/>
    </xf>
    <xf numFmtId="6" fontId="3" fillId="0" borderId="17" xfId="0" applyNumberFormat="1" applyFont="1" applyBorder="1" applyAlignment="1">
      <alignment horizontal="left" vertical="top" wrapText="1" indent="2"/>
    </xf>
    <xf numFmtId="6" fontId="3" fillId="0" borderId="15" xfId="0" applyNumberFormat="1" applyFont="1" applyBorder="1" applyAlignment="1">
      <alignment horizontal="left" vertical="top" wrapText="1" indent="2"/>
    </xf>
    <xf numFmtId="0" fontId="14" fillId="0" borderId="0" xfId="0" applyFont="1" applyBorder="1" applyAlignment="1">
      <alignment vertical="top" wrapText="1"/>
    </xf>
    <xf numFmtId="0" fontId="0" fillId="0" borderId="22" xfId="0" applyBorder="1" applyAlignment="1">
      <alignment vertical="top" wrapText="1"/>
    </xf>
    <xf numFmtId="0" fontId="0" fillId="0" borderId="20" xfId="0" applyBorder="1" applyAlignment="1">
      <alignment horizontal="left" vertical="top" wrapText="1" indent="2"/>
    </xf>
    <xf numFmtId="0" fontId="3" fillId="0" borderId="0" xfId="0" applyFont="1" applyAlignment="1">
      <alignment wrapText="1"/>
    </xf>
    <xf numFmtId="0" fontId="0" fillId="0" borderId="0" xfId="0" applyAlignment="1">
      <alignment wrapText="1"/>
    </xf>
    <xf numFmtId="0" fontId="5" fillId="0" borderId="0" xfId="0" applyFont="1" applyAlignment="1">
      <alignment horizontal="left" vertical="top" wrapText="1"/>
    </xf>
    <xf numFmtId="0" fontId="0" fillId="0" borderId="0" xfId="0" applyAlignment="1">
      <alignment vertical="top" wrapText="1"/>
    </xf>
    <xf numFmtId="0" fontId="3" fillId="0" borderId="11" xfId="0" applyFont="1" applyBorder="1" applyAlignment="1">
      <alignment horizontal="left" vertical="top"/>
    </xf>
    <xf numFmtId="0" fontId="2" fillId="0" borderId="0" xfId="0" applyFont="1" applyAlignment="1">
      <alignment horizontal="center" vertical="top"/>
    </xf>
    <xf numFmtId="0" fontId="0" fillId="0" borderId="0" xfId="0" applyAlignment="1">
      <alignment vertical="top"/>
    </xf>
    <xf numFmtId="0" fontId="3" fillId="0" borderId="12" xfId="0" applyFont="1" applyBorder="1" applyAlignment="1">
      <alignment horizontal="left" vertical="top"/>
    </xf>
    <xf numFmtId="0" fontId="6" fillId="0" borderId="12" xfId="0" applyFont="1" applyBorder="1" applyAlignment="1">
      <alignment horizontal="center" vertical="center" wrapText="1"/>
    </xf>
    <xf numFmtId="0" fontId="11" fillId="0" borderId="11" xfId="0" applyFont="1" applyBorder="1" applyAlignment="1">
      <alignment horizontal="center" vertical="center" wrapText="1"/>
    </xf>
    <xf numFmtId="0" fontId="6" fillId="0" borderId="12" xfId="57" applyFont="1" applyBorder="1" applyAlignment="1">
      <alignment horizontal="center" wrapText="1"/>
      <protection/>
    </xf>
    <xf numFmtId="0" fontId="0" fillId="0" borderId="12" xfId="0" applyBorder="1" applyAlignment="1">
      <alignment wrapText="1"/>
    </xf>
    <xf numFmtId="0" fontId="0" fillId="0" borderId="12" xfId="0" applyBorder="1" applyAlignment="1">
      <alignment horizontal="center" wrapText="1"/>
    </xf>
    <xf numFmtId="0" fontId="0" fillId="0" borderId="0" xfId="0" applyAlignment="1">
      <alignment horizontal="center" wrapText="1"/>
    </xf>
    <xf numFmtId="0" fontId="2" fillId="0" borderId="0" xfId="0" applyFont="1" applyAlignment="1">
      <alignment horizontal="center" vertical="center"/>
    </xf>
    <xf numFmtId="0" fontId="6" fillId="0" borderId="0" xfId="57" applyFont="1" applyBorder="1" applyAlignment="1">
      <alignment horizontal="center" wrapText="1"/>
      <protection/>
    </xf>
    <xf numFmtId="0" fontId="6" fillId="0" borderId="11" xfId="57" applyFont="1" applyBorder="1" applyAlignment="1">
      <alignment horizontal="center" wrapText="1"/>
      <protection/>
    </xf>
    <xf numFmtId="0" fontId="3" fillId="0" borderId="23" xfId="0" applyFont="1" applyBorder="1" applyAlignment="1">
      <alignment wrapText="1"/>
    </xf>
    <xf numFmtId="0" fontId="0" fillId="0" borderId="23" xfId="0" applyBorder="1" applyAlignment="1">
      <alignment wrapText="1"/>
    </xf>
    <xf numFmtId="0" fontId="7" fillId="0" borderId="0" xfId="0" applyFont="1" applyAlignment="1">
      <alignment horizontal="center"/>
    </xf>
    <xf numFmtId="0" fontId="3"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0" fillId="0" borderId="11" xfId="0" applyBorder="1" applyAlignment="1">
      <alignment horizontal="center" vertical="center" wrapText="1"/>
    </xf>
    <xf numFmtId="0" fontId="3" fillId="0" borderId="0" xfId="56" applyFont="1" applyAlignment="1">
      <alignment wrapText="1"/>
      <protection/>
    </xf>
    <xf numFmtId="0" fontId="6" fillId="0" borderId="0" xfId="56" applyFont="1" applyBorder="1" applyAlignment="1">
      <alignment horizontal="center" vertical="center" wrapText="1"/>
      <protection/>
    </xf>
    <xf numFmtId="0" fontId="2" fillId="0" borderId="0" xfId="56" applyFont="1" applyAlignment="1">
      <alignment horizontal="center"/>
      <protection/>
    </xf>
    <xf numFmtId="0" fontId="6" fillId="0" borderId="24" xfId="56" applyFont="1" applyBorder="1" applyAlignment="1">
      <alignment horizontal="center" vertical="center" wrapText="1"/>
      <protection/>
    </xf>
    <xf numFmtId="0" fontId="6" fillId="0" borderId="23" xfId="56" applyFont="1" applyBorder="1" applyAlignment="1">
      <alignment horizontal="center" vertical="center" wrapText="1"/>
      <protection/>
    </xf>
    <xf numFmtId="0" fontId="6" fillId="0" borderId="11" xfId="56" applyFont="1" applyBorder="1" applyAlignment="1">
      <alignment horizontal="center" vertical="center" wrapText="1"/>
      <protection/>
    </xf>
    <xf numFmtId="0" fontId="6" fillId="0" borderId="11" xfId="56" applyFont="1" applyBorder="1" applyAlignment="1">
      <alignment horizontal="center" wrapText="1"/>
      <protection/>
    </xf>
    <xf numFmtId="2" fontId="3" fillId="0" borderId="0" xfId="56" applyNumberFormat="1" applyFont="1" applyAlignment="1">
      <alignment wrapText="1"/>
      <protection/>
    </xf>
    <xf numFmtId="2" fontId="0" fillId="0" borderId="0" xfId="0" applyNumberFormat="1" applyAlignment="1">
      <alignment wrapText="1"/>
    </xf>
    <xf numFmtId="0" fontId="6" fillId="0" borderId="12" xfId="56" applyFont="1" applyBorder="1" applyAlignment="1">
      <alignment horizontal="center" vertical="center" wrapText="1"/>
      <protection/>
    </xf>
    <xf numFmtId="0" fontId="6" fillId="0" borderId="24" xfId="56" applyFont="1" applyBorder="1" applyAlignment="1">
      <alignment horizontal="center"/>
      <protection/>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Acc and Freeze Options" xfId="56"/>
    <cellStyle name="Normal_mtr and base comparison 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chartsheet" Target="chartsheets/sheet1.xml" /><Relationship Id="rId12" Type="http://schemas.openxmlformats.org/officeDocument/2006/relationships/chartsheet" Target="chartsheets/sheet2.xml" /><Relationship Id="rId13" Type="http://schemas.openxmlformats.org/officeDocument/2006/relationships/chartsheet" Target="chartsheets/sheet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Figure 1: Sunsets in the Tax Code, 1992-2004, $ billions</a:t>
            </a:r>
          </a:p>
        </c:rich>
      </c:tx>
      <c:layout>
        <c:manualLayout>
          <c:xMode val="factor"/>
          <c:yMode val="factor"/>
          <c:x val="0.00225"/>
          <c:y val="0"/>
        </c:manualLayout>
      </c:layout>
      <c:spPr>
        <a:noFill/>
        <a:ln>
          <a:noFill/>
        </a:ln>
      </c:spPr>
    </c:title>
    <c:plotArea>
      <c:layout>
        <c:manualLayout>
          <c:xMode val="edge"/>
          <c:yMode val="edge"/>
          <c:x val="0.0395"/>
          <c:y val="0.16075"/>
          <c:w val="0.94125"/>
          <c:h val="0.781"/>
        </c:manualLayout>
      </c:layout>
      <c:barChart>
        <c:barDir val="col"/>
        <c:grouping val="clustered"/>
        <c:varyColors val="0"/>
        <c:ser>
          <c:idx val="0"/>
          <c:order val="0"/>
          <c:tx>
            <c:strRef>
              <c:f>'[4]Data'!$B$3</c:f>
              <c:strCache>
                <c:ptCount val="1"/>
                <c:pt idx="0">
                  <c:v>5th Year</c:v>
                </c:pt>
              </c:strCache>
            </c:strRef>
          </c:tx>
          <c:spPr>
            <a:pattFill prst="wdDnDiag">
              <a:fgClr>
                <a:srgbClr val="9999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'[4]Data'!$A$4:$A$16</c:f>
              <c:strCache>
                <c:ptCount val="13"/>
                <c:pt idx="0">
                  <c:v>33604</c:v>
                </c:pt>
                <c:pt idx="1">
                  <c:v>33970</c:v>
                </c:pt>
                <c:pt idx="2">
                  <c:v>34335</c:v>
                </c:pt>
                <c:pt idx="3">
                  <c:v>34700</c:v>
                </c:pt>
                <c:pt idx="4">
                  <c:v>35186</c:v>
                </c:pt>
                <c:pt idx="5">
                  <c:v>35431</c:v>
                </c:pt>
                <c:pt idx="6">
                  <c:v>35796</c:v>
                </c:pt>
                <c:pt idx="7">
                  <c:v>36161</c:v>
                </c:pt>
                <c:pt idx="8">
                  <c:v>36526</c:v>
                </c:pt>
                <c:pt idx="9">
                  <c:v>36892</c:v>
                </c:pt>
                <c:pt idx="10">
                  <c:v>Jan-02</c:v>
                </c:pt>
                <c:pt idx="11">
                  <c:v>Jan-03</c:v>
                </c:pt>
                <c:pt idx="12">
                  <c:v>37987</c:v>
                </c:pt>
              </c:strCache>
            </c:strRef>
          </c:cat>
          <c:val>
            <c:numRef>
              <c:f>'[4]Data'!$B$4:$B$16</c:f>
              <c:numCache>
                <c:ptCount val="13"/>
                <c:pt idx="0">
                  <c:v>-9</c:v>
                </c:pt>
                <c:pt idx="1">
                  <c:v>-11.2</c:v>
                </c:pt>
                <c:pt idx="2">
                  <c:v>5</c:v>
                </c:pt>
                <c:pt idx="3">
                  <c:v>3.6</c:v>
                </c:pt>
                <c:pt idx="4">
                  <c:v>-3.7</c:v>
                </c:pt>
                <c:pt idx="5">
                  <c:v>-3.1</c:v>
                </c:pt>
                <c:pt idx="6">
                  <c:v>4.5</c:v>
                </c:pt>
                <c:pt idx="7">
                  <c:v>7.9</c:v>
                </c:pt>
                <c:pt idx="8">
                  <c:v>7.6</c:v>
                </c:pt>
                <c:pt idx="9">
                  <c:v>9.9</c:v>
                </c:pt>
                <c:pt idx="10">
                  <c:v>38.3</c:v>
                </c:pt>
                <c:pt idx="11">
                  <c:v>72.7</c:v>
                </c:pt>
                <c:pt idx="12">
                  <c:v>148.1</c:v>
                </c:pt>
              </c:numCache>
            </c:numRef>
          </c:val>
        </c:ser>
        <c:ser>
          <c:idx val="1"/>
          <c:order val="1"/>
          <c:tx>
            <c:strRef>
              <c:f>'[4]Data'!$C$3</c:f>
              <c:strCache>
                <c:ptCount val="1"/>
                <c:pt idx="0">
                  <c:v>10th Year</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'[4]Data'!$A$4:$A$16</c:f>
              <c:strCache>
                <c:ptCount val="13"/>
                <c:pt idx="0">
                  <c:v>33604</c:v>
                </c:pt>
                <c:pt idx="1">
                  <c:v>33970</c:v>
                </c:pt>
                <c:pt idx="2">
                  <c:v>34335</c:v>
                </c:pt>
                <c:pt idx="3">
                  <c:v>34700</c:v>
                </c:pt>
                <c:pt idx="4">
                  <c:v>35186</c:v>
                </c:pt>
                <c:pt idx="5">
                  <c:v>35431</c:v>
                </c:pt>
                <c:pt idx="6">
                  <c:v>35796</c:v>
                </c:pt>
                <c:pt idx="7">
                  <c:v>36161</c:v>
                </c:pt>
                <c:pt idx="8">
                  <c:v>36526</c:v>
                </c:pt>
                <c:pt idx="9">
                  <c:v>36892</c:v>
                </c:pt>
                <c:pt idx="10">
                  <c:v>Jan-02</c:v>
                </c:pt>
                <c:pt idx="11">
                  <c:v>Jan-03</c:v>
                </c:pt>
                <c:pt idx="12">
                  <c:v>37987</c:v>
                </c:pt>
              </c:strCache>
            </c:strRef>
          </c:cat>
          <c:val>
            <c:numRef>
              <c:f>'[4]Data'!$C$4:$C$16</c:f>
              <c:numCache>
                <c:ptCount val="13"/>
                <c:pt idx="4">
                  <c:v>-3.7</c:v>
                </c:pt>
                <c:pt idx="5">
                  <c:v>-3.4</c:v>
                </c:pt>
                <c:pt idx="6">
                  <c:v>4.4</c:v>
                </c:pt>
                <c:pt idx="7">
                  <c:v>18.4</c:v>
                </c:pt>
                <c:pt idx="8">
                  <c:v>17.7</c:v>
                </c:pt>
                <c:pt idx="9">
                  <c:v>22</c:v>
                </c:pt>
                <c:pt idx="10">
                  <c:v>297.1</c:v>
                </c:pt>
                <c:pt idx="11">
                  <c:v>321</c:v>
                </c:pt>
                <c:pt idx="12">
                  <c:v>428.6</c:v>
                </c:pt>
              </c:numCache>
            </c:numRef>
          </c:val>
        </c:ser>
        <c:gapWidth val="20"/>
        <c:axId val="8990445"/>
        <c:axId val="13805142"/>
      </c:barChart>
      <c:catAx>
        <c:axId val="8990445"/>
        <c:scaling>
          <c:orientation val="minMax"/>
        </c:scaling>
        <c:axPos val="b"/>
        <c:delete val="0"/>
        <c:numFmt formatCode="General" sourceLinked="1"/>
        <c:majorTickMark val="out"/>
        <c:minorTickMark val="none"/>
        <c:tickLblPos val="low"/>
        <c:spPr>
          <a:ln w="3175">
            <a:solidFill>
              <a:srgbClr val="000000"/>
            </a:solidFill>
          </a:ln>
        </c:spPr>
        <c:crossAx val="13805142"/>
        <c:crosses val="autoZero"/>
        <c:auto val="1"/>
        <c:lblOffset val="100"/>
        <c:tickLblSkip val="1"/>
        <c:noMultiLvlLbl val="0"/>
      </c:catAx>
      <c:valAx>
        <c:axId val="1380514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Expiring tax provisions, $ billions</a:t>
                </a:r>
              </a:p>
            </c:rich>
          </c:tx>
          <c:layout>
            <c:manualLayout>
              <c:xMode val="factor"/>
              <c:yMode val="factor"/>
              <c:x val="-0.0012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990445"/>
        <c:crossesAt val="1"/>
        <c:crossBetween val="between"/>
        <c:dispUnits/>
      </c:valAx>
      <c:spPr>
        <a:noFill/>
        <a:ln w="12700">
          <a:solidFill>
            <a:srgbClr val="808080"/>
          </a:solidFill>
        </a:ln>
      </c:spPr>
    </c:plotArea>
    <c:legend>
      <c:legendPos val="t"/>
      <c:layout>
        <c:manualLayout>
          <c:xMode val="edge"/>
          <c:yMode val="edge"/>
          <c:x val="0.45175"/>
          <c:y val="0.08725"/>
          <c:w val="0.16"/>
          <c:h val="0.037"/>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2
AMT Taxpayers, 2005-2014</a:t>
            </a:r>
          </a:p>
        </c:rich>
      </c:tx>
      <c:layout>
        <c:manualLayout>
          <c:xMode val="factor"/>
          <c:yMode val="factor"/>
          <c:x val="0.001"/>
          <c:y val="0"/>
        </c:manualLayout>
      </c:layout>
      <c:spPr>
        <a:noFill/>
        <a:ln>
          <a:noFill/>
        </a:ln>
      </c:spPr>
    </c:title>
    <c:plotArea>
      <c:layout>
        <c:manualLayout>
          <c:xMode val="edge"/>
          <c:yMode val="edge"/>
          <c:x val="0.03775"/>
          <c:y val="0.13875"/>
          <c:w val="0.95125"/>
          <c:h val="0.845"/>
        </c:manualLayout>
      </c:layout>
      <c:lineChart>
        <c:grouping val="standard"/>
        <c:varyColors val="0"/>
        <c:ser>
          <c:idx val="1"/>
          <c:order val="0"/>
          <c:tx>
            <c:v>Bush Budget Proposal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'[3]Table1'!$B$5:$K$5</c:f>
              <c:numCache>
                <c:ptCount val="10"/>
                <c:pt idx="0">
                  <c:v>2005</c:v>
                </c:pt>
                <c:pt idx="1">
                  <c:v>2006</c:v>
                </c:pt>
                <c:pt idx="2">
                  <c:v>2007</c:v>
                </c:pt>
                <c:pt idx="3">
                  <c:v>2008</c:v>
                </c:pt>
                <c:pt idx="4">
                  <c:v>2009</c:v>
                </c:pt>
                <c:pt idx="5">
                  <c:v>2010</c:v>
                </c:pt>
                <c:pt idx="6">
                  <c:v>2011</c:v>
                </c:pt>
                <c:pt idx="7">
                  <c:v>2012</c:v>
                </c:pt>
                <c:pt idx="8">
                  <c:v>2013</c:v>
                </c:pt>
                <c:pt idx="9">
                  <c:v>2014</c:v>
                </c:pt>
              </c:numCache>
            </c:numRef>
          </c:cat>
          <c:val>
            <c:numRef>
              <c:f>'[3]Table1'!$B$21:$K$21</c:f>
              <c:numCache>
                <c:ptCount val="10"/>
                <c:pt idx="0">
                  <c:v>3.604</c:v>
                </c:pt>
                <c:pt idx="1">
                  <c:v>20.749</c:v>
                </c:pt>
                <c:pt idx="2">
                  <c:v>23.881</c:v>
                </c:pt>
                <c:pt idx="3">
                  <c:v>27.215</c:v>
                </c:pt>
                <c:pt idx="4">
                  <c:v>30.26</c:v>
                </c:pt>
                <c:pt idx="5">
                  <c:v>33.52</c:v>
                </c:pt>
                <c:pt idx="6">
                  <c:v>36.404</c:v>
                </c:pt>
                <c:pt idx="7">
                  <c:v>39.167</c:v>
                </c:pt>
                <c:pt idx="8">
                  <c:v>41.818</c:v>
                </c:pt>
                <c:pt idx="9">
                  <c:v>44.35</c:v>
                </c:pt>
              </c:numCache>
            </c:numRef>
          </c:val>
          <c:smooth val="0"/>
        </c:ser>
        <c:ser>
          <c:idx val="2"/>
          <c:order val="1"/>
          <c:tx>
            <c:v>Bush Budget Indexed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'[3]Table1'!$B$22:$K$22</c:f>
              <c:numCache>
                <c:ptCount val="10"/>
                <c:pt idx="0">
                  <c:v>3.147</c:v>
                </c:pt>
                <c:pt idx="1">
                  <c:v>3.569</c:v>
                </c:pt>
                <c:pt idx="2">
                  <c:v>3.733</c:v>
                </c:pt>
                <c:pt idx="3">
                  <c:v>4.219</c:v>
                </c:pt>
                <c:pt idx="4">
                  <c:v>4.422</c:v>
                </c:pt>
                <c:pt idx="5">
                  <c:v>4.943</c:v>
                </c:pt>
                <c:pt idx="6">
                  <c:v>5.14</c:v>
                </c:pt>
                <c:pt idx="7">
                  <c:v>5.381</c:v>
                </c:pt>
                <c:pt idx="8">
                  <c:v>5.58</c:v>
                </c:pt>
                <c:pt idx="9">
                  <c:v>5.809</c:v>
                </c:pt>
              </c:numCache>
            </c:numRef>
          </c:val>
          <c:smooth val="0"/>
        </c:ser>
        <c:marker val="1"/>
        <c:axId val="57137415"/>
        <c:axId val="44474688"/>
      </c:lineChart>
      <c:catAx>
        <c:axId val="57137415"/>
        <c:scaling>
          <c:orientation val="minMax"/>
        </c:scaling>
        <c:axPos val="b"/>
        <c:delete val="0"/>
        <c:numFmt formatCode="General" sourceLinked="1"/>
        <c:majorTickMark val="out"/>
        <c:minorTickMark val="none"/>
        <c:tickLblPos val="nextTo"/>
        <c:spPr>
          <a:ln w="3175">
            <a:solidFill>
              <a:srgbClr val="000000"/>
            </a:solidFill>
          </a:ln>
        </c:spPr>
        <c:crossAx val="44474688"/>
        <c:crosses val="autoZero"/>
        <c:auto val="1"/>
        <c:lblOffset val="100"/>
        <c:tickLblSkip val="1"/>
        <c:noMultiLvlLbl val="0"/>
      </c:catAx>
      <c:valAx>
        <c:axId val="44474688"/>
        <c:scaling>
          <c:orientation val="minMax"/>
          <c:max val="45"/>
        </c:scaling>
        <c:axPos val="l"/>
        <c:title>
          <c:tx>
            <c:rich>
              <a:bodyPr vert="horz" rot="-5400000" anchor="ctr"/>
              <a:lstStyle/>
              <a:p>
                <a:pPr algn="ctr">
                  <a:defRPr/>
                </a:pPr>
                <a:r>
                  <a:rPr lang="en-US" cap="none" sz="1000" b="1" i="0" u="none" baseline="0">
                    <a:solidFill>
                      <a:srgbClr val="000000"/>
                    </a:solidFill>
                    <a:latin typeface="Arial"/>
                    <a:ea typeface="Arial"/>
                    <a:cs typeface="Arial"/>
                  </a:rPr>
                  <a:t>Number of AMT Taxpayers (in millions)</a:t>
                </a:r>
              </a:p>
            </c:rich>
          </c:tx>
          <c:layout>
            <c:manualLayout>
              <c:xMode val="factor"/>
              <c:yMode val="factor"/>
              <c:x val="-0.00125"/>
              <c:y val="-0.001"/>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7137415"/>
        <c:crossesAt val="1"/>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3
Unified Federal Deficit, 2005-2075</a:t>
            </a:r>
          </a:p>
        </c:rich>
      </c:tx>
      <c:layout>
        <c:manualLayout>
          <c:xMode val="factor"/>
          <c:yMode val="factor"/>
          <c:x val="0.00225"/>
          <c:y val="0"/>
        </c:manualLayout>
      </c:layout>
      <c:spPr>
        <a:noFill/>
        <a:ln>
          <a:noFill/>
        </a:ln>
      </c:spPr>
    </c:title>
    <c:plotArea>
      <c:layout>
        <c:manualLayout>
          <c:xMode val="edge"/>
          <c:yMode val="edge"/>
          <c:x val="0.04125"/>
          <c:y val="0.1095"/>
          <c:w val="0.9495"/>
          <c:h val="0.86025"/>
        </c:manualLayout>
      </c:layout>
      <c:lineChart>
        <c:grouping val="standard"/>
        <c:varyColors val="0"/>
        <c:ser>
          <c:idx val="1"/>
          <c:order val="0"/>
          <c:tx>
            <c:strRef>
              <c:f>'[5]Sheet1'!$M$2</c:f>
              <c:strCache>
                <c:ptCount val="1"/>
                <c:pt idx="0">
                  <c:v>Baseline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'[5]Sheet1'!$L$3:$L$73</c:f>
              <c:numCache>
                <c:ptCount val="7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pt idx="66">
                  <c:v>2071</c:v>
                </c:pt>
                <c:pt idx="67">
                  <c:v>2072</c:v>
                </c:pt>
                <c:pt idx="68">
                  <c:v>2073</c:v>
                </c:pt>
                <c:pt idx="69">
                  <c:v>2074</c:v>
                </c:pt>
                <c:pt idx="70">
                  <c:v>2075</c:v>
                </c:pt>
              </c:numCache>
            </c:numRef>
          </c:cat>
          <c:val>
            <c:numRef>
              <c:f>'[5]Sheet1'!$M$3:$M$73</c:f>
              <c:numCache>
                <c:ptCount val="71"/>
                <c:pt idx="0">
                  <c:v>3.015106612635138</c:v>
                </c:pt>
                <c:pt idx="1">
                  <c:v>2.6796683695544132</c:v>
                </c:pt>
                <c:pt idx="2">
                  <c:v>2.1845172411597127</c:v>
                </c:pt>
                <c:pt idx="3">
                  <c:v>1.8564713846242444</c:v>
                </c:pt>
                <c:pt idx="4">
                  <c:v>1.8164365711551784</c:v>
                </c:pt>
                <c:pt idx="5">
                  <c:v>1.6588945504649226</c:v>
                </c:pt>
                <c:pt idx="6">
                  <c:v>1.6131621528377615</c:v>
                </c:pt>
                <c:pt idx="7">
                  <c:v>1.6166950174579788</c:v>
                </c:pt>
                <c:pt idx="8">
                  <c:v>1.6727042592145314</c:v>
                </c:pt>
                <c:pt idx="9">
                  <c:v>1.8376811626485936</c:v>
                </c:pt>
                <c:pt idx="10">
                  <c:v>2.0008489683879187</c:v>
                </c:pt>
                <c:pt idx="11">
                  <c:v>2.1682997408919245</c:v>
                </c:pt>
                <c:pt idx="12">
                  <c:v>2.4918242468728704</c:v>
                </c:pt>
                <c:pt idx="13">
                  <c:v>2.8629061831759075</c:v>
                </c:pt>
                <c:pt idx="14">
                  <c:v>3.217990011351331</c:v>
                </c:pt>
                <c:pt idx="15">
                  <c:v>3.5711776417975205</c:v>
                </c:pt>
                <c:pt idx="16">
                  <c:v>3.9507860320027697</c:v>
                </c:pt>
                <c:pt idx="17">
                  <c:v>4.37008233720792</c:v>
                </c:pt>
                <c:pt idx="18">
                  <c:v>4.807498104403444</c:v>
                </c:pt>
                <c:pt idx="19">
                  <c:v>5.257901582117662</c:v>
                </c:pt>
                <c:pt idx="20">
                  <c:v>5.71971460587378</c:v>
                </c:pt>
                <c:pt idx="21">
                  <c:v>6.186930724524797</c:v>
                </c:pt>
                <c:pt idx="22">
                  <c:v>6.668627544252324</c:v>
                </c:pt>
                <c:pt idx="23">
                  <c:v>7.172315244001272</c:v>
                </c:pt>
                <c:pt idx="24">
                  <c:v>7.685143916000661</c:v>
                </c:pt>
                <c:pt idx="25">
                  <c:v>8.19759045125731</c:v>
                </c:pt>
                <c:pt idx="26">
                  <c:v>8.72233302716808</c:v>
                </c:pt>
                <c:pt idx="27">
                  <c:v>9.228397197939206</c:v>
                </c:pt>
                <c:pt idx="28">
                  <c:v>9.750528756276534</c:v>
                </c:pt>
                <c:pt idx="29">
                  <c:v>10.295942006385369</c:v>
                </c:pt>
                <c:pt idx="30">
                  <c:v>10.813320802355651</c:v>
                </c:pt>
                <c:pt idx="31">
                  <c:v>11.338555947486025</c:v>
                </c:pt>
                <c:pt idx="32">
                  <c:v>11.8714824169501</c:v>
                </c:pt>
                <c:pt idx="33">
                  <c:v>12.399775928015451</c:v>
                </c:pt>
                <c:pt idx="34">
                  <c:v>12.931372034668057</c:v>
                </c:pt>
                <c:pt idx="35">
                  <c:v>13.468916259400862</c:v>
                </c:pt>
                <c:pt idx="36">
                  <c:v>13.991288516503223</c:v>
                </c:pt>
                <c:pt idx="37">
                  <c:v>14.530756055443646</c:v>
                </c:pt>
                <c:pt idx="38">
                  <c:v>15.069565217930858</c:v>
                </c:pt>
                <c:pt idx="39">
                  <c:v>15.62253547013643</c:v>
                </c:pt>
                <c:pt idx="40">
                  <c:v>16.18827815964006</c:v>
                </c:pt>
                <c:pt idx="41">
                  <c:v>16.775727345028884</c:v>
                </c:pt>
                <c:pt idx="42">
                  <c:v>17.376007700471842</c:v>
                </c:pt>
                <c:pt idx="43">
                  <c:v>17.99123283130638</c:v>
                </c:pt>
                <c:pt idx="44">
                  <c:v>18.610461700773907</c:v>
                </c:pt>
                <c:pt idx="45">
                  <c:v>19.248063120633805</c:v>
                </c:pt>
                <c:pt idx="46">
                  <c:v>19.909787096953934</c:v>
                </c:pt>
                <c:pt idx="47">
                  <c:v>20.584304432114536</c:v>
                </c:pt>
                <c:pt idx="48">
                  <c:v>21.27657044200589</c:v>
                </c:pt>
                <c:pt idx="49">
                  <c:v>21.998278423818444</c:v>
                </c:pt>
                <c:pt idx="50">
                  <c:v>22.729142009281016</c:v>
                </c:pt>
                <c:pt idx="51">
                  <c:v>23.484667151779156</c:v>
                </c:pt>
                <c:pt idx="52">
                  <c:v>24.256019900248003</c:v>
                </c:pt>
                <c:pt idx="53">
                  <c:v>25.037394982674183</c:v>
                </c:pt>
                <c:pt idx="54">
                  <c:v>25.840112564209694</c:v>
                </c:pt>
                <c:pt idx="55">
                  <c:v>26.676810376314066</c:v>
                </c:pt>
                <c:pt idx="56">
                  <c:v>27.54564351292277</c:v>
                </c:pt>
                <c:pt idx="57">
                  <c:v>28.45347402261449</c:v>
                </c:pt>
                <c:pt idx="58">
                  <c:v>29.33726342161157</c:v>
                </c:pt>
                <c:pt idx="59">
                  <c:v>30.23326266958688</c:v>
                </c:pt>
                <c:pt idx="60">
                  <c:v>31.13994380577263</c:v>
                </c:pt>
                <c:pt idx="61">
                  <c:v>32.09673454608401</c:v>
                </c:pt>
                <c:pt idx="62">
                  <c:v>33.09150215012926</c:v>
                </c:pt>
                <c:pt idx="63">
                  <c:v>34.09537094261143</c:v>
                </c:pt>
                <c:pt idx="64">
                  <c:v>35.126644531571465</c:v>
                </c:pt>
                <c:pt idx="65">
                  <c:v>36.18728830588589</c:v>
                </c:pt>
                <c:pt idx="66">
                  <c:v>37.269985143014445</c:v>
                </c:pt>
                <c:pt idx="67">
                  <c:v>38.4140783165689</c:v>
                </c:pt>
                <c:pt idx="68">
                  <c:v>39.5619641416826</c:v>
                </c:pt>
                <c:pt idx="69">
                  <c:v>40.72170744255112</c:v>
                </c:pt>
                <c:pt idx="70">
                  <c:v>41.90296720361488</c:v>
                </c:pt>
              </c:numCache>
            </c:numRef>
          </c:val>
          <c:smooth val="0"/>
        </c:ser>
        <c:ser>
          <c:idx val="2"/>
          <c:order val="1"/>
          <c:tx>
            <c:strRef>
              <c:f>'[5]Sheet1'!$N$2</c:f>
              <c:strCache>
                <c:ptCount val="1"/>
                <c:pt idx="0">
                  <c:v>With Model 2</c:v>
                </c:pt>
              </c:strCache>
            </c:strRef>
          </c:tx>
          <c:spPr>
            <a:ln w="12700">
              <a:solidFill>
                <a:srgbClr val="8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'[5]Sheet1'!$L$3:$L$73</c:f>
              <c:numCache>
                <c:ptCount val="7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pt idx="66">
                  <c:v>2071</c:v>
                </c:pt>
                <c:pt idx="67">
                  <c:v>2072</c:v>
                </c:pt>
                <c:pt idx="68">
                  <c:v>2073</c:v>
                </c:pt>
                <c:pt idx="69">
                  <c:v>2074</c:v>
                </c:pt>
                <c:pt idx="70">
                  <c:v>2075</c:v>
                </c:pt>
              </c:numCache>
            </c:numRef>
          </c:cat>
          <c:val>
            <c:numRef>
              <c:f>'[5]Sheet1'!$N$3:$N$73</c:f>
              <c:numCache>
                <c:ptCount val="71"/>
                <c:pt idx="0">
                  <c:v>3.9708420876895167</c:v>
                </c:pt>
                <c:pt idx="1">
                  <c:v>3.6945006490279706</c:v>
                </c:pt>
                <c:pt idx="2">
                  <c:v>3.253166097919479</c:v>
                </c:pt>
                <c:pt idx="3">
                  <c:v>2.981194018722359</c:v>
                </c:pt>
                <c:pt idx="4">
                  <c:v>3.0306213248377114</c:v>
                </c:pt>
                <c:pt idx="5">
                  <c:v>2.926350634643504</c:v>
                </c:pt>
                <c:pt idx="6">
                  <c:v>2.9361116596328065</c:v>
                </c:pt>
                <c:pt idx="7">
                  <c:v>2.9925166746519656</c:v>
                </c:pt>
                <c:pt idx="8">
                  <c:v>3.0987295360911653</c:v>
                </c:pt>
                <c:pt idx="9">
                  <c:v>3.306566255537559</c:v>
                </c:pt>
                <c:pt idx="10">
                  <c:v>3.508197903374543</c:v>
                </c:pt>
                <c:pt idx="11">
                  <c:v>3.709278524240647</c:v>
                </c:pt>
                <c:pt idx="12">
                  <c:v>4.06047489308073</c:v>
                </c:pt>
                <c:pt idx="13">
                  <c:v>4.455701678045738</c:v>
                </c:pt>
                <c:pt idx="14">
                  <c:v>4.828760188766923</c:v>
                </c:pt>
                <c:pt idx="15">
                  <c:v>5.196099990189963</c:v>
                </c:pt>
                <c:pt idx="16">
                  <c:v>5.584302825250047</c:v>
                </c:pt>
                <c:pt idx="17">
                  <c:v>6.006191732974388</c:v>
                </c:pt>
                <c:pt idx="18">
                  <c:v>6.441548699710018</c:v>
                </c:pt>
                <c:pt idx="19">
                  <c:v>6.8847436744736195</c:v>
                </c:pt>
                <c:pt idx="20">
                  <c:v>7.334667469491577</c:v>
                </c:pt>
                <c:pt idx="21">
                  <c:v>7.7847792606855375</c:v>
                </c:pt>
                <c:pt idx="22">
                  <c:v>8.242804774347901</c:v>
                </c:pt>
                <c:pt idx="23">
                  <c:v>8.71762482065892</c:v>
                </c:pt>
                <c:pt idx="24">
                  <c:v>9.197377428012837</c:v>
                </c:pt>
                <c:pt idx="25">
                  <c:v>9.671971787716513</c:v>
                </c:pt>
                <c:pt idx="26">
                  <c:v>10.153805286321168</c:v>
                </c:pt>
                <c:pt idx="27">
                  <c:v>10.612260400776647</c:v>
                </c:pt>
                <c:pt idx="28">
                  <c:v>11.082461750946452</c:v>
                </c:pt>
                <c:pt idx="29">
                  <c:v>11.572406147012908</c:v>
                </c:pt>
                <c:pt idx="30">
                  <c:v>12.031337065988168</c:v>
                </c:pt>
                <c:pt idx="31">
                  <c:v>12.493596926255583</c:v>
                </c:pt>
                <c:pt idx="32">
                  <c:v>12.95935669088081</c:v>
                </c:pt>
                <c:pt idx="33">
                  <c:v>13.41620543919088</c:v>
                </c:pt>
                <c:pt idx="34">
                  <c:v>13.871924116684047</c:v>
                </c:pt>
                <c:pt idx="35">
                  <c:v>14.329012131255078</c:v>
                </c:pt>
                <c:pt idx="36">
                  <c:v>14.765635583620373</c:v>
                </c:pt>
                <c:pt idx="37">
                  <c:v>15.213596350705593</c:v>
                </c:pt>
                <c:pt idx="38">
                  <c:v>15.655648036699626</c:v>
                </c:pt>
                <c:pt idx="39">
                  <c:v>16.106288434026364</c:v>
                </c:pt>
                <c:pt idx="40">
                  <c:v>16.565615704789284</c:v>
                </c:pt>
                <c:pt idx="41">
                  <c:v>17.041012008434492</c:v>
                </c:pt>
                <c:pt idx="42">
                  <c:v>17.52112316068988</c:v>
                </c:pt>
                <c:pt idx="43">
                  <c:v>18.01283653711753</c:v>
                </c:pt>
                <c:pt idx="44">
                  <c:v>18.50532009479475</c:v>
                </c:pt>
                <c:pt idx="45">
                  <c:v>19.014673868460182</c:v>
                </c:pt>
                <c:pt idx="46">
                  <c:v>19.543450001095927</c:v>
                </c:pt>
                <c:pt idx="47">
                  <c:v>20.08064091836948</c:v>
                </c:pt>
                <c:pt idx="48">
                  <c:v>20.631036736423116</c:v>
                </c:pt>
                <c:pt idx="49">
                  <c:v>21.207649200783237</c:v>
                </c:pt>
                <c:pt idx="50">
                  <c:v>21.789670113654328</c:v>
                </c:pt>
                <c:pt idx="51">
                  <c:v>22.391528252856048</c:v>
                </c:pt>
                <c:pt idx="52">
                  <c:v>23.00567718626892</c:v>
                </c:pt>
                <c:pt idx="53">
                  <c:v>23.62675447612467</c:v>
                </c:pt>
                <c:pt idx="54">
                  <c:v>24.26654853978688</c:v>
                </c:pt>
                <c:pt idx="55">
                  <c:v>24.93729718232757</c:v>
                </c:pt>
                <c:pt idx="56">
                  <c:v>25.636497717835645</c:v>
                </c:pt>
                <c:pt idx="57">
                  <c:v>26.37206710210396</c:v>
                </c:pt>
                <c:pt idx="58">
                  <c:v>27.081165383272033</c:v>
                </c:pt>
                <c:pt idx="59">
                  <c:v>27.798500893586986</c:v>
                </c:pt>
                <c:pt idx="60">
                  <c:v>28.523275172763434</c:v>
                </c:pt>
                <c:pt idx="61">
                  <c:v>29.294617411789595</c:v>
                </c:pt>
                <c:pt idx="62">
                  <c:v>30.09952720336758</c:v>
                </c:pt>
                <c:pt idx="63">
                  <c:v>30.910111800725367</c:v>
                </c:pt>
                <c:pt idx="64">
                  <c:v>31.744223853508107</c:v>
                </c:pt>
                <c:pt idx="65">
                  <c:v>32.60345886936153</c:v>
                </c:pt>
                <c:pt idx="66">
                  <c:v>33.47973187700327</c:v>
                </c:pt>
                <c:pt idx="67">
                  <c:v>34.413706552787026</c:v>
                </c:pt>
                <c:pt idx="68">
                  <c:v>35.34691457267909</c:v>
                </c:pt>
                <c:pt idx="69">
                  <c:v>36.28751406602946</c:v>
                </c:pt>
                <c:pt idx="70">
                  <c:v>37.24621115828806</c:v>
                </c:pt>
              </c:numCache>
            </c:numRef>
          </c:val>
          <c:smooth val="0"/>
        </c:ser>
        <c:ser>
          <c:idx val="3"/>
          <c:order val="2"/>
          <c:tx>
            <c:strRef>
              <c:f>'[5]Sheet1'!$Q$2</c:f>
              <c:strCache>
                <c:ptCount val="1"/>
                <c:pt idx="0">
                  <c:v>With no tax cut after 2010</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'[5]Sheet1'!$L$3:$L$73</c:f>
              <c:numCache>
                <c:ptCount val="7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pt idx="66">
                  <c:v>2071</c:v>
                </c:pt>
                <c:pt idx="67">
                  <c:v>2072</c:v>
                </c:pt>
                <c:pt idx="68">
                  <c:v>2073</c:v>
                </c:pt>
                <c:pt idx="69">
                  <c:v>2074</c:v>
                </c:pt>
                <c:pt idx="70">
                  <c:v>2075</c:v>
                </c:pt>
              </c:numCache>
            </c:numRef>
          </c:cat>
          <c:val>
            <c:numRef>
              <c:f>'[5]Sheet1'!$Q$3:$Q$73</c:f>
              <c:numCache>
                <c:ptCount val="71"/>
                <c:pt idx="0">
                  <c:v>3.015106612635138</c:v>
                </c:pt>
                <c:pt idx="1">
                  <c:v>2.6796683695544132</c:v>
                </c:pt>
                <c:pt idx="2">
                  <c:v>2.1845172411597127</c:v>
                </c:pt>
                <c:pt idx="3">
                  <c:v>1.8564713846242444</c:v>
                </c:pt>
                <c:pt idx="4">
                  <c:v>1.8164365711551784</c:v>
                </c:pt>
                <c:pt idx="5">
                  <c:v>1.6588945504649226</c:v>
                </c:pt>
                <c:pt idx="6">
                  <c:v>0.41316215283776137</c:v>
                </c:pt>
                <c:pt idx="7">
                  <c:v>-0.4021783044277442</c:v>
                </c:pt>
                <c:pt idx="8">
                  <c:v>-0.5254994234362462</c:v>
                </c:pt>
                <c:pt idx="9">
                  <c:v>-0.5405355852864194</c:v>
                </c:pt>
                <c:pt idx="10">
                  <c:v>-0.494130352743583</c:v>
                </c:pt>
                <c:pt idx="11">
                  <c:v>-0.42519592270764556</c:v>
                </c:pt>
                <c:pt idx="12">
                  <c:v>-0.2315280977785681</c:v>
                </c:pt>
                <c:pt idx="13">
                  <c:v>-0.002021940905300057</c:v>
                </c:pt>
                <c:pt idx="14">
                  <c:v>0.2229641934414729</c:v>
                </c:pt>
                <c:pt idx="15">
                  <c:v>0.4568093802475668</c:v>
                </c:pt>
                <c:pt idx="16">
                  <c:v>0.7108351678410327</c:v>
                </c:pt>
                <c:pt idx="17">
                  <c:v>0.9950084707097847</c:v>
                </c:pt>
                <c:pt idx="18">
                  <c:v>1.292711470966721</c:v>
                </c:pt>
                <c:pt idx="19">
                  <c:v>1.606871123522334</c:v>
                </c:pt>
                <c:pt idx="20">
                  <c:v>1.9320590958056578</c:v>
                </c:pt>
                <c:pt idx="21">
                  <c:v>2.258592961132678</c:v>
                </c:pt>
                <c:pt idx="22">
                  <c:v>2.596971190945106</c:v>
                </c:pt>
                <c:pt idx="23">
                  <c:v>2.95319893157184</c:v>
                </c:pt>
                <c:pt idx="24">
                  <c:v>3.313306601657605</c:v>
                </c:pt>
                <c:pt idx="25">
                  <c:v>3.6700852486192073</c:v>
                </c:pt>
                <c:pt idx="26">
                  <c:v>4.041413796436211</c:v>
                </c:pt>
                <c:pt idx="27">
                  <c:v>4.397023284784451</c:v>
                </c:pt>
                <c:pt idx="28">
                  <c:v>4.765210365375713</c:v>
                </c:pt>
                <c:pt idx="29">
                  <c:v>5.147775926915261</c:v>
                </c:pt>
                <c:pt idx="30">
                  <c:v>5.506812026348195</c:v>
                </c:pt>
                <c:pt idx="31">
                  <c:v>5.877936524146979</c:v>
                </c:pt>
                <c:pt idx="32">
                  <c:v>6.25293221859366</c:v>
                </c:pt>
                <c:pt idx="33">
                  <c:v>6.62054546018564</c:v>
                </c:pt>
                <c:pt idx="34">
                  <c:v>6.987966258967015</c:v>
                </c:pt>
                <c:pt idx="35">
                  <c:v>7.361421601441751</c:v>
                </c:pt>
                <c:pt idx="36">
                  <c:v>7.724138782816831</c:v>
                </c:pt>
                <c:pt idx="37">
                  <c:v>8.100235499084283</c:v>
                </c:pt>
                <c:pt idx="38">
                  <c:v>8.477299193905495</c:v>
                </c:pt>
                <c:pt idx="39">
                  <c:v>8.867525885358814</c:v>
                </c:pt>
                <c:pt idx="40">
                  <c:v>9.265441489327856</c:v>
                </c:pt>
                <c:pt idx="41">
                  <c:v>9.684154312762148</c:v>
                </c:pt>
                <c:pt idx="42">
                  <c:v>10.1121900130982</c:v>
                </c:pt>
                <c:pt idx="43">
                  <c:v>10.550684525849958</c:v>
                </c:pt>
                <c:pt idx="44">
                  <c:v>10.991544354069</c:v>
                </c:pt>
                <c:pt idx="45">
                  <c:v>11.448100925763773</c:v>
                </c:pt>
                <c:pt idx="46">
                  <c:v>11.922500474983858</c:v>
                </c:pt>
                <c:pt idx="47">
                  <c:v>12.407664600123118</c:v>
                </c:pt>
                <c:pt idx="48">
                  <c:v>12.90973001947481</c:v>
                </c:pt>
                <c:pt idx="49">
                  <c:v>13.433144330156036</c:v>
                </c:pt>
                <c:pt idx="50">
                  <c:v>13.965744533958446</c:v>
                </c:pt>
                <c:pt idx="51">
                  <c:v>14.522789760227802</c:v>
                </c:pt>
                <c:pt idx="52">
                  <c:v>15.098526767692771</c:v>
                </c:pt>
                <c:pt idx="53">
                  <c:v>15.685548844197218</c:v>
                </c:pt>
                <c:pt idx="54">
                  <c:v>16.292501715917123</c:v>
                </c:pt>
                <c:pt idx="55">
                  <c:v>16.91854576657007</c:v>
                </c:pt>
                <c:pt idx="56">
                  <c:v>17.568956918037255</c:v>
                </c:pt>
                <c:pt idx="57">
                  <c:v>18.254205190674057</c:v>
                </c:pt>
                <c:pt idx="58">
                  <c:v>18.929252637845718</c:v>
                </c:pt>
                <c:pt idx="59">
                  <c:v>19.621310937115986</c:v>
                </c:pt>
                <c:pt idx="60">
                  <c:v>20.326585672978613</c:v>
                </c:pt>
                <c:pt idx="61">
                  <c:v>21.06994194814043</c:v>
                </c:pt>
                <c:pt idx="62">
                  <c:v>21.848391144166204</c:v>
                </c:pt>
                <c:pt idx="63">
                  <c:v>22.63693282595252</c:v>
                </c:pt>
                <c:pt idx="64">
                  <c:v>23.449630276678338</c:v>
                </c:pt>
                <c:pt idx="65">
                  <c:v>24.286935782959343</c:v>
                </c:pt>
                <c:pt idx="66">
                  <c:v>25.140697603039975</c:v>
                </c:pt>
                <c:pt idx="67">
                  <c:v>26.040271232111127</c:v>
                </c:pt>
                <c:pt idx="68">
                  <c:v>26.946118032453942</c:v>
                </c:pt>
                <c:pt idx="69">
                  <c:v>27.864080844488775</c:v>
                </c:pt>
                <c:pt idx="70">
                  <c:v>28.806567690955674</c:v>
                </c:pt>
              </c:numCache>
            </c:numRef>
          </c:val>
          <c:smooth val="0"/>
        </c:ser>
        <c:marker val="1"/>
        <c:axId val="64727873"/>
        <c:axId val="45679946"/>
      </c:lineChart>
      <c:catAx>
        <c:axId val="64727873"/>
        <c:scaling>
          <c:orientation val="minMax"/>
        </c:scaling>
        <c:axPos val="b"/>
        <c:delete val="0"/>
        <c:numFmt formatCode="General" sourceLinked="1"/>
        <c:majorTickMark val="out"/>
        <c:minorTickMark val="none"/>
        <c:tickLblPos val="low"/>
        <c:spPr>
          <a:ln w="3175">
            <a:solidFill>
              <a:srgbClr val="000000"/>
            </a:solidFill>
          </a:ln>
        </c:spPr>
        <c:crossAx val="45679946"/>
        <c:crossesAt val="-5"/>
        <c:auto val="1"/>
        <c:lblOffset val="100"/>
        <c:tickLblSkip val="5"/>
        <c:noMultiLvlLbl val="0"/>
      </c:catAx>
      <c:valAx>
        <c:axId val="4567994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Percent of GDP</a:t>
                </a:r>
              </a:p>
            </c:rich>
          </c:tx>
          <c:layout>
            <c:manualLayout>
              <c:xMode val="factor"/>
              <c:yMode val="factor"/>
              <c:x val="-0.00125"/>
              <c:y val="-0.001"/>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4727873"/>
        <c:crossesAt val="1"/>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0.74575</cdr:x>
      <cdr:y>0.26825</cdr:y>
    </cdr:from>
    <cdr:to>
      <cdr:x>0.925</cdr:x>
      <cdr:y>0.31275</cdr:y>
    </cdr:to>
    <cdr:sp>
      <cdr:nvSpPr>
        <cdr:cNvPr id="1" name="Text Box 1"/>
        <cdr:cNvSpPr txBox="1">
          <a:spLocks noChangeArrowheads="1"/>
        </cdr:cNvSpPr>
      </cdr:nvSpPr>
      <cdr:spPr>
        <a:xfrm>
          <a:off x="6467475" y="1590675"/>
          <a:ext cx="1552575" cy="266700"/>
        </a:xfrm>
        <a:prstGeom prst="rect">
          <a:avLst/>
        </a:prstGeom>
        <a:noFill/>
        <a:ln w="9525" cmpd="sng">
          <a:noFill/>
        </a:ln>
      </cdr:spPr>
      <cdr:txBody>
        <a:bodyPr vertOverflow="clip" wrap="square" lIns="27432" tIns="27432" rIns="0" bIns="0"/>
        <a:p>
          <a:pPr algn="l">
            <a:defRPr/>
          </a:pPr>
          <a:r>
            <a:rPr lang="en-US" cap="none" sz="1200" b="0" i="0" u="none" baseline="0">
              <a:solidFill>
                <a:srgbClr val="000000"/>
              </a:solidFill>
            </a:rPr>
            <a:t>Bush Budget Proposal</a:t>
          </a:r>
        </a:p>
      </cdr:txBody>
    </cdr:sp>
  </cdr:relSizeAnchor>
  <cdr:relSizeAnchor xmlns:cdr="http://schemas.openxmlformats.org/drawingml/2006/chartDrawing">
    <cdr:from>
      <cdr:x>0.608</cdr:x>
      <cdr:y>0.794</cdr:y>
    </cdr:from>
    <cdr:to>
      <cdr:x>0.868</cdr:x>
      <cdr:y>0.8385</cdr:y>
    </cdr:to>
    <cdr:sp>
      <cdr:nvSpPr>
        <cdr:cNvPr id="2" name="Text Box 2"/>
        <cdr:cNvSpPr txBox="1">
          <a:spLocks noChangeArrowheads="1"/>
        </cdr:cNvSpPr>
      </cdr:nvSpPr>
      <cdr:spPr>
        <a:xfrm>
          <a:off x="5267325" y="4705350"/>
          <a:ext cx="2257425" cy="266700"/>
        </a:xfrm>
        <a:prstGeom prst="rect">
          <a:avLst/>
        </a:prstGeom>
        <a:noFill/>
        <a:ln w="9525" cmpd="sng">
          <a:noFill/>
        </a:ln>
      </cdr:spPr>
      <cdr:txBody>
        <a:bodyPr vertOverflow="clip" wrap="square" lIns="27432" tIns="27432" rIns="0" bIns="0"/>
        <a:p>
          <a:pPr algn="l">
            <a:defRPr/>
          </a:pPr>
          <a:r>
            <a:rPr lang="en-US" cap="none" sz="1200" b="0" i="0" u="none" baseline="0">
              <a:solidFill>
                <a:srgbClr val="000000"/>
              </a:solidFill>
            </a:rPr>
            <a:t>Bush Budget Proposal + AMT Fix</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0.6285</cdr:x>
      <cdr:y>0.2995</cdr:y>
    </cdr:from>
    <cdr:to>
      <cdr:x>0.7945</cdr:x>
      <cdr:y>0.35925</cdr:y>
    </cdr:to>
    <cdr:sp>
      <cdr:nvSpPr>
        <cdr:cNvPr id="1" name="Text Box 13"/>
        <cdr:cNvSpPr txBox="1">
          <a:spLocks noChangeArrowheads="1"/>
        </cdr:cNvSpPr>
      </cdr:nvSpPr>
      <cdr:spPr>
        <a:xfrm>
          <a:off x="5448300" y="1771650"/>
          <a:ext cx="1438275" cy="352425"/>
        </a:xfrm>
        <a:prstGeom prst="rect">
          <a:avLst/>
        </a:prstGeom>
        <a:noFill/>
        <a:ln w="1" cmpd="sng">
          <a:noFill/>
        </a:ln>
      </cdr:spPr>
      <cdr:txBody>
        <a:bodyPr vertOverflow="clip" wrap="square" lIns="36576" tIns="22860" rIns="36576" bIns="22860" anchor="ctr"/>
        <a:p>
          <a:pPr algn="ctr">
            <a:defRPr/>
          </a:pPr>
          <a:r>
            <a:rPr lang="en-US" cap="none" sz="1200" b="0" i="0" u="none" baseline="0">
              <a:solidFill>
                <a:srgbClr val="000000"/>
              </a:solidFill>
              <a:latin typeface="Arial"/>
              <a:ea typeface="Arial"/>
              <a:cs typeface="Arial"/>
            </a:rPr>
            <a:t>Baseline</a:t>
          </a:r>
        </a:p>
      </cdr:txBody>
    </cdr:sp>
  </cdr:relSizeAnchor>
  <cdr:relSizeAnchor xmlns:cdr="http://schemas.openxmlformats.org/drawingml/2006/chartDrawing">
    <cdr:from>
      <cdr:x>0.7585</cdr:x>
      <cdr:y>0.3505</cdr:y>
    </cdr:from>
    <cdr:to>
      <cdr:x>0.80625</cdr:x>
      <cdr:y>0.38225</cdr:y>
    </cdr:to>
    <cdr:sp>
      <cdr:nvSpPr>
        <cdr:cNvPr id="2" name="Line 14"/>
        <cdr:cNvSpPr>
          <a:spLocks/>
        </cdr:cNvSpPr>
      </cdr:nvSpPr>
      <cdr:spPr>
        <a:xfrm>
          <a:off x="6572250" y="2076450"/>
          <a:ext cx="419100" cy="190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cdr:x>
      <cdr:y>0.21525</cdr:y>
    </cdr:from>
    <cdr:to>
      <cdr:x>0.85225</cdr:x>
      <cdr:y>0.317</cdr:y>
    </cdr:to>
    <cdr:sp>
      <cdr:nvSpPr>
        <cdr:cNvPr id="3" name="Text Box 15"/>
        <cdr:cNvSpPr txBox="1">
          <a:spLocks noChangeArrowheads="1"/>
        </cdr:cNvSpPr>
      </cdr:nvSpPr>
      <cdr:spPr>
        <a:xfrm>
          <a:off x="3895725" y="1276350"/>
          <a:ext cx="3486150" cy="600075"/>
        </a:xfrm>
        <a:prstGeom prst="rect">
          <a:avLst/>
        </a:prstGeom>
        <a:noFill/>
        <a:ln w="1" cmpd="sng">
          <a:noFill/>
        </a:ln>
      </cdr:spPr>
      <cdr:txBody>
        <a:bodyPr vertOverflow="clip" wrap="square" lIns="36576" tIns="22860" rIns="36576" bIns="22860" anchor="ctr"/>
        <a:p>
          <a:pPr algn="ctr">
            <a:defRPr/>
          </a:pPr>
          <a:r>
            <a:rPr lang="en-US" cap="none" sz="1200" b="0" i="0" u="none" baseline="0">
              <a:solidFill>
                <a:srgbClr val="000000"/>
              </a:solidFill>
              <a:latin typeface="Arial"/>
              <a:ea typeface="Arial"/>
              <a:cs typeface="Arial"/>
            </a:rPr>
            <a:t>With Administration-type Social Security plan</a:t>
          </a:r>
        </a:p>
      </cdr:txBody>
    </cdr:sp>
  </cdr:relSizeAnchor>
  <cdr:relSizeAnchor xmlns:cdr="http://schemas.openxmlformats.org/drawingml/2006/chartDrawing">
    <cdr:from>
      <cdr:x>0.8315</cdr:x>
      <cdr:y>0.29875</cdr:y>
    </cdr:from>
    <cdr:to>
      <cdr:x>0.883</cdr:x>
      <cdr:y>0.3505</cdr:y>
    </cdr:to>
    <cdr:sp>
      <cdr:nvSpPr>
        <cdr:cNvPr id="4" name="Line 16"/>
        <cdr:cNvSpPr>
          <a:spLocks/>
        </cdr:cNvSpPr>
      </cdr:nvSpPr>
      <cdr:spPr>
        <a:xfrm>
          <a:off x="7210425" y="1771650"/>
          <a:ext cx="447675" cy="3048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0.6285</cdr:x>
      <cdr:y>0.52075</cdr:y>
    </cdr:from>
    <cdr:to>
      <cdr:x>0.76475</cdr:x>
      <cdr:y>0.63125</cdr:y>
    </cdr:to>
    <cdr:sp>
      <cdr:nvSpPr>
        <cdr:cNvPr id="5" name="Text Box 17"/>
        <cdr:cNvSpPr txBox="1">
          <a:spLocks noChangeArrowheads="1"/>
        </cdr:cNvSpPr>
      </cdr:nvSpPr>
      <cdr:spPr>
        <a:xfrm>
          <a:off x="5448300" y="3086100"/>
          <a:ext cx="1181100" cy="657225"/>
        </a:xfrm>
        <a:prstGeom prst="rect">
          <a:avLst/>
        </a:prstGeom>
        <a:noFill/>
        <a:ln w="1" cmpd="sng">
          <a:noFill/>
        </a:ln>
      </cdr:spPr>
      <cdr:txBody>
        <a:bodyPr vertOverflow="clip" wrap="square" lIns="36576" tIns="22860" rIns="36576" bIns="22860" anchor="ctr"/>
        <a:p>
          <a:pPr algn="ctr">
            <a:defRPr/>
          </a:pPr>
          <a:r>
            <a:rPr lang="en-US" cap="none" sz="1200" b="0" i="0" u="none" baseline="0">
              <a:solidFill>
                <a:srgbClr val="000000"/>
              </a:solidFill>
              <a:latin typeface="Arial"/>
              <a:ea typeface="Arial"/>
              <a:cs typeface="Arial"/>
            </a:rPr>
            <a:t>Without tax cut after 2010</a:t>
          </a:r>
        </a:p>
      </cdr:txBody>
    </cdr:sp>
  </cdr:relSizeAnchor>
  <cdr:relSizeAnchor xmlns:cdr="http://schemas.openxmlformats.org/drawingml/2006/chartDrawing">
    <cdr:from>
      <cdr:x>0.76475</cdr:x>
      <cdr:y>0.562</cdr:y>
    </cdr:from>
    <cdr:to>
      <cdr:x>0.7875</cdr:x>
      <cdr:y>0.562</cdr:y>
    </cdr:to>
    <cdr:sp>
      <cdr:nvSpPr>
        <cdr:cNvPr id="6" name="Line 18"/>
        <cdr:cNvSpPr>
          <a:spLocks/>
        </cdr:cNvSpPr>
      </cdr:nvSpPr>
      <cdr:spPr>
        <a:xfrm>
          <a:off x="6629400" y="3333750"/>
          <a:ext cx="2000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brookings.edu/Documents%20and%20Settings\dtench\Local%20Settings\Temp\Tem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brookings.edu/Documents%20and%20Settings\dtench\Local%20Settings\Temp\Taxbreak%20-%20Making%20Cuts%20Permanen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rookings.edu/Documents%20and%20Settings\mhall\My%20Documents\AMT\AMT%20Reform%20-%20December%202003%20-%20Dat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rookings.edu/Documents%20and%20Settings\dtench\Local%20Settings\Temp\sunset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brookings.edu/Documents%20and%20Settings\mhall\Local%20Settings\Temp\Unified%20effects%20tax%20cut%20perman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1">
        <row r="10">
          <cell r="C10">
            <v>-1</v>
          </cell>
          <cell r="D10">
            <v>-1.609</v>
          </cell>
          <cell r="E10">
            <v>-1.732</v>
          </cell>
          <cell r="F10">
            <v>-1.977</v>
          </cell>
          <cell r="G10">
            <v>-2.244</v>
          </cell>
          <cell r="H10">
            <v>-2.092</v>
          </cell>
          <cell r="I10">
            <v>-19.498</v>
          </cell>
          <cell r="J10">
            <v>-46.482</v>
          </cell>
          <cell r="K10">
            <v>-49.642</v>
          </cell>
          <cell r="L10">
            <v>-53.835</v>
          </cell>
        </row>
        <row r="11">
          <cell r="C11">
            <v>-10.778</v>
          </cell>
          <cell r="D11">
            <v>-28.676000000000002</v>
          </cell>
          <cell r="E11">
            <v>-28.720000000000002</v>
          </cell>
          <cell r="F11">
            <v>-27.708</v>
          </cell>
          <cell r="G11">
            <v>-43.52</v>
          </cell>
          <cell r="H11">
            <v>-17.915000000000003</v>
          </cell>
          <cell r="I11">
            <v>-97.66799999999999</v>
          </cell>
          <cell r="J11">
            <v>-178.182</v>
          </cell>
          <cell r="K11">
            <v>-186.84</v>
          </cell>
          <cell r="L11">
            <v>-189.632</v>
          </cell>
        </row>
        <row r="12">
          <cell r="C12">
            <v>-9.4</v>
          </cell>
          <cell r="D12">
            <v>-13.9</v>
          </cell>
          <cell r="E12">
            <v>0</v>
          </cell>
          <cell r="F12">
            <v>0</v>
          </cell>
          <cell r="G12">
            <v>0</v>
          </cell>
          <cell r="H12">
            <v>0</v>
          </cell>
          <cell r="I12">
            <v>0</v>
          </cell>
          <cell r="J12">
            <v>0</v>
          </cell>
          <cell r="K12">
            <v>0</v>
          </cell>
          <cell r="L12">
            <v>0</v>
          </cell>
        </row>
        <row r="13">
          <cell r="C13">
            <v>-21.178</v>
          </cell>
          <cell r="D13">
            <v>-44.185</v>
          </cell>
          <cell r="E13">
            <v>-30.452</v>
          </cell>
          <cell r="F13">
            <v>-29.685</v>
          </cell>
          <cell r="G13">
            <v>-45.764</v>
          </cell>
          <cell r="H13">
            <v>-20.007</v>
          </cell>
          <cell r="I13">
            <v>-117.166</v>
          </cell>
          <cell r="J13">
            <v>-224.664</v>
          </cell>
          <cell r="K13">
            <v>-236.482</v>
          </cell>
          <cell r="L13">
            <v>-243.467</v>
          </cell>
        </row>
        <row r="14">
          <cell r="C14">
            <v>-0.3790862</v>
          </cell>
          <cell r="D14">
            <v>-1.8817036</v>
          </cell>
          <cell r="E14">
            <v>-4.0059041</v>
          </cell>
          <cell r="F14">
            <v>-5.8420063</v>
          </cell>
          <cell r="G14">
            <v>-8.098411899999999</v>
          </cell>
          <cell r="H14">
            <v>-10.205785400000002</v>
          </cell>
          <cell r="I14">
            <v>-14.2423304</v>
          </cell>
          <cell r="J14">
            <v>-23.694073400000004</v>
          </cell>
          <cell r="K14">
            <v>-36.6651923</v>
          </cell>
          <cell r="L14">
            <v>-50.7803681</v>
          </cell>
        </row>
        <row r="15">
          <cell r="C15">
            <v>-21.5570862</v>
          </cell>
          <cell r="D15">
            <v>-46.066703600000004</v>
          </cell>
          <cell r="E15">
            <v>-34.4579041</v>
          </cell>
          <cell r="F15">
            <v>-35.5270063</v>
          </cell>
          <cell r="G15">
            <v>-53.8624119</v>
          </cell>
          <cell r="H15">
            <v>-30.2127854</v>
          </cell>
          <cell r="I15">
            <v>-131.4083304</v>
          </cell>
          <cell r="J15">
            <v>-248.3580734</v>
          </cell>
          <cell r="K15">
            <v>-273.14719230000003</v>
          </cell>
          <cell r="L15">
            <v>-294.2473681</v>
          </cell>
        </row>
        <row r="28">
          <cell r="C28">
            <v>-1</v>
          </cell>
          <cell r="D28">
            <v>-1.609</v>
          </cell>
          <cell r="E28">
            <v>-1.732</v>
          </cell>
          <cell r="F28">
            <v>-1.977</v>
          </cell>
          <cell r="G28">
            <v>-2.244</v>
          </cell>
          <cell r="H28">
            <v>-2.092</v>
          </cell>
          <cell r="I28">
            <v>-19.498</v>
          </cell>
          <cell r="J28">
            <v>-46.482</v>
          </cell>
          <cell r="K28">
            <v>-49.642</v>
          </cell>
          <cell r="L28">
            <v>-53.835</v>
          </cell>
        </row>
        <row r="31">
          <cell r="C31">
            <v>-22.788</v>
          </cell>
          <cell r="D31">
            <v>-61.045</v>
          </cell>
          <cell r="E31">
            <v>-70.163</v>
          </cell>
          <cell r="F31">
            <v>-80.625</v>
          </cell>
          <cell r="G31">
            <v>-109.55000000000001</v>
          </cell>
          <cell r="H31">
            <v>-98.21000000000001</v>
          </cell>
          <cell r="I31">
            <v>-211.938</v>
          </cell>
          <cell r="J31">
            <v>-337.279</v>
          </cell>
          <cell r="K31">
            <v>-369.071</v>
          </cell>
          <cell r="L31">
            <v>-397.689</v>
          </cell>
        </row>
        <row r="32">
          <cell r="C32">
            <v>-0.40790519999999997</v>
          </cell>
          <cell r="D32">
            <v>-2.3298766</v>
          </cell>
          <cell r="E32">
            <v>-5.9248574</v>
          </cell>
          <cell r="F32">
            <v>-10.194133399999998</v>
          </cell>
          <cell r="G32">
            <v>-15.611486699999997</v>
          </cell>
          <cell r="H32">
            <v>-21.729730399999998</v>
          </cell>
          <cell r="I32">
            <v>-30.7685659</v>
          </cell>
          <cell r="J32">
            <v>-46.355097</v>
          </cell>
          <cell r="K32">
            <v>-66.7369079</v>
          </cell>
          <cell r="L32">
            <v>-89.7001637</v>
          </cell>
        </row>
        <row r="33">
          <cell r="C33">
            <v>-23.1959052</v>
          </cell>
          <cell r="D33">
            <v>-63.3748766</v>
          </cell>
          <cell r="E33">
            <v>-76.08785739999999</v>
          </cell>
          <cell r="F33">
            <v>-90.8191334</v>
          </cell>
          <cell r="G33">
            <v>-125.16148670000001</v>
          </cell>
          <cell r="H33">
            <v>-119.9397304</v>
          </cell>
          <cell r="I33">
            <v>-242.7065659</v>
          </cell>
          <cell r="J33">
            <v>-383.634097</v>
          </cell>
          <cell r="K33">
            <v>-435.80790790000003</v>
          </cell>
          <cell r="L33">
            <v>-487.38916370000004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1"/>
      <sheetName val="Chart2"/>
      <sheetName val="Table1"/>
      <sheetName val="Table2"/>
      <sheetName val="Table3"/>
      <sheetName val="Table4"/>
      <sheetName val="Table5"/>
      <sheetName val="Appendix2"/>
      <sheetName val="Appendix3"/>
      <sheetName val="Appendix4"/>
    </sheetNames>
    <sheetDataSet>
      <sheetData sheetId="8">
        <row r="4">
          <cell r="I4">
            <v>0</v>
          </cell>
          <cell r="J4">
            <v>-0.020207377583191792</v>
          </cell>
        </row>
        <row r="5">
          <cell r="I5">
            <v>0.00014195109169614777</v>
          </cell>
          <cell r="J5">
            <v>-0.014127560700592507</v>
          </cell>
        </row>
        <row r="6">
          <cell r="I6">
            <v>0.029060310896885537</v>
          </cell>
          <cell r="J6">
            <v>-0.051929597578046806</v>
          </cell>
        </row>
        <row r="7">
          <cell r="I7">
            <v>0.04603778277634186</v>
          </cell>
          <cell r="J7">
            <v>-0.2854889372113373</v>
          </cell>
        </row>
        <row r="8">
          <cell r="I8">
            <v>0.3682003023220194</v>
          </cell>
          <cell r="J8">
            <v>0.19532972712240496</v>
          </cell>
        </row>
        <row r="9">
          <cell r="I9">
            <v>0.9616940664380971</v>
          </cell>
          <cell r="J9">
            <v>2.0022213950561234</v>
          </cell>
        </row>
        <row r="10">
          <cell r="I10">
            <v>1.672380521537127</v>
          </cell>
          <cell r="J10">
            <v>14.92951572736202</v>
          </cell>
        </row>
        <row r="11">
          <cell r="I11">
            <v>3.8740252509420166</v>
          </cell>
          <cell r="J11">
            <v>34.405424245688245</v>
          </cell>
        </row>
        <row r="12">
          <cell r="I12">
            <v>7.461142958013567</v>
          </cell>
          <cell r="J12">
            <v>51.81280543992581</v>
          </cell>
        </row>
        <row r="13">
          <cell r="I13">
            <v>0.6950389467082477</v>
          </cell>
          <cell r="J13">
            <v>9.533258057929004</v>
          </cell>
        </row>
        <row r="14">
          <cell r="I14">
            <v>0.5534741228691562</v>
          </cell>
          <cell r="J14">
            <v>4.053002102769742</v>
          </cell>
        </row>
        <row r="15">
          <cell r="I15">
            <v>0.9343972001759335</v>
          </cell>
          <cell r="J15">
            <v>17.037019487359775</v>
          </cell>
        </row>
        <row r="20">
          <cell r="I20">
            <v>0</v>
          </cell>
          <cell r="J20">
            <v>-0.070437645510592</v>
          </cell>
        </row>
        <row r="21">
          <cell r="I21">
            <v>0</v>
          </cell>
          <cell r="J21">
            <v>-0.011974043648304343</v>
          </cell>
        </row>
        <row r="22">
          <cell r="I22">
            <v>0.04997308390440806</v>
          </cell>
          <cell r="J22">
            <v>-0.051855312928700006</v>
          </cell>
        </row>
        <row r="23">
          <cell r="I23">
            <v>0.09396858397184348</v>
          </cell>
          <cell r="J23">
            <v>0.05788698132583176</v>
          </cell>
        </row>
        <row r="24">
          <cell r="I24">
            <v>0.6702578060453604</v>
          </cell>
          <cell r="J24">
            <v>0.984291384625816</v>
          </cell>
        </row>
        <row r="25">
          <cell r="I25">
            <v>2.139344811209512</v>
          </cell>
          <cell r="J25">
            <v>7.953399441923242</v>
          </cell>
        </row>
        <row r="26">
          <cell r="I26">
            <v>3.5398284729822245</v>
          </cell>
          <cell r="J26">
            <v>27.62312175999408</v>
          </cell>
        </row>
        <row r="27">
          <cell r="I27">
            <v>7.350869315084307</v>
          </cell>
          <cell r="J27">
            <v>50.87164499705492</v>
          </cell>
        </row>
        <row r="28">
          <cell r="I28">
            <v>10.646750171723648</v>
          </cell>
          <cell r="J28">
            <v>61.731545904721486</v>
          </cell>
        </row>
        <row r="29">
          <cell r="I29">
            <v>0.5540465526187669</v>
          </cell>
          <cell r="J29">
            <v>12.691752541526867</v>
          </cell>
        </row>
        <row r="30">
          <cell r="I30">
            <v>0.3872084257120006</v>
          </cell>
          <cell r="J30">
            <v>5.098124723443206</v>
          </cell>
        </row>
        <row r="31">
          <cell r="I31">
            <v>1.8979326712831899</v>
          </cell>
          <cell r="J31">
            <v>25.891681625417924</v>
          </cell>
        </row>
        <row r="36">
          <cell r="I36">
            <v>0</v>
          </cell>
          <cell r="J36">
            <v>-0.06310821490709057</v>
          </cell>
        </row>
        <row r="37">
          <cell r="I37">
            <v>0</v>
          </cell>
          <cell r="J37">
            <v>-0.02593750251928564</v>
          </cell>
        </row>
        <row r="38">
          <cell r="I38">
            <v>0.05023698252425098</v>
          </cell>
          <cell r="J38">
            <v>-0.052421043647310844</v>
          </cell>
        </row>
        <row r="39">
          <cell r="I39">
            <v>0.7630643700551242</v>
          </cell>
          <cell r="J39">
            <v>2.052933511590444</v>
          </cell>
        </row>
        <row r="40">
          <cell r="I40">
            <v>2.222882431567979</v>
          </cell>
          <cell r="J40">
            <v>5.205422020294954</v>
          </cell>
        </row>
        <row r="41">
          <cell r="I41">
            <v>7.199567341817312</v>
          </cell>
          <cell r="J41">
            <v>22.360224202673173</v>
          </cell>
        </row>
        <row r="42">
          <cell r="I42">
            <v>10.59054209460966</v>
          </cell>
          <cell r="J42">
            <v>53.145606530317686</v>
          </cell>
        </row>
        <row r="43">
          <cell r="I43">
            <v>20.603017694348054</v>
          </cell>
          <cell r="J43">
            <v>75.62955952216812</v>
          </cell>
        </row>
        <row r="44">
          <cell r="I44">
            <v>16.393376527586835</v>
          </cell>
          <cell r="J44">
            <v>70.09131975012103</v>
          </cell>
        </row>
        <row r="45">
          <cell r="I45">
            <v>0.4199926036539148</v>
          </cell>
          <cell r="J45">
            <v>16.029044827414246</v>
          </cell>
        </row>
        <row r="46">
          <cell r="I46">
            <v>0.24647014299074443</v>
          </cell>
          <cell r="J46">
            <v>6.171148342483314</v>
          </cell>
        </row>
        <row r="47">
          <cell r="I47">
            <v>5.685401285264098</v>
          </cell>
          <cell r="J47">
            <v>39.62229955319543</v>
          </cell>
        </row>
      </sheetData>
      <sheetData sheetId="9">
        <row r="2">
          <cell r="I2">
            <v>0</v>
          </cell>
          <cell r="K2">
            <v>0</v>
          </cell>
        </row>
        <row r="3">
          <cell r="I3">
            <v>0</v>
          </cell>
          <cell r="K3">
            <v>0</v>
          </cell>
        </row>
        <row r="4">
          <cell r="I4">
            <v>11.404827159402352</v>
          </cell>
          <cell r="K4">
            <v>21.532136857925913</v>
          </cell>
        </row>
        <row r="5">
          <cell r="I5">
            <v>20.92328130189306</v>
          </cell>
          <cell r="K5">
            <v>47.89521753570243</v>
          </cell>
        </row>
        <row r="6">
          <cell r="I6">
            <v>18.022938285090113</v>
          </cell>
          <cell r="K6">
            <v>49.94694546305687</v>
          </cell>
        </row>
        <row r="7">
          <cell r="I7">
            <v>13.949049262168709</v>
          </cell>
          <cell r="K7">
            <v>52.61654797738785</v>
          </cell>
        </row>
        <row r="8">
          <cell r="I8">
            <v>10.92065247442632</v>
          </cell>
          <cell r="K8">
            <v>56.5883328725463</v>
          </cell>
        </row>
        <row r="9">
          <cell r="I9">
            <v>6.774361646690986</v>
          </cell>
          <cell r="K9">
            <v>58.84184471078687</v>
          </cell>
        </row>
        <row r="10">
          <cell r="I10">
            <v>63.42481733898201</v>
          </cell>
          <cell r="K10">
            <v>123.27807453797507</v>
          </cell>
        </row>
        <row r="11">
          <cell r="I11">
            <v>131.66271196249784</v>
          </cell>
          <cell r="K11">
            <v>198.29619769662594</v>
          </cell>
        </row>
        <row r="12">
          <cell r="I12">
            <v>128.25268670558071</v>
          </cell>
          <cell r="K12">
            <v>201.93606459003877</v>
          </cell>
        </row>
        <row r="13">
          <cell r="I13">
            <v>124.94858083093376</v>
          </cell>
          <cell r="K13">
            <v>205.50185109008638</v>
          </cell>
        </row>
        <row r="14">
          <cell r="I14">
            <v>123.37885921911978</v>
          </cell>
          <cell r="K14">
            <v>202.92014352063129</v>
          </cell>
        </row>
        <row r="15">
          <cell r="I15">
            <v>121.75653716362294</v>
          </cell>
          <cell r="K15">
            <v>200.25192445602278</v>
          </cell>
        </row>
        <row r="16">
          <cell r="I16">
            <v>120.1711616538942</v>
          </cell>
          <cell r="K16">
            <v>197.64447105594792</v>
          </cell>
        </row>
        <row r="17">
          <cell r="I17">
            <v>118.56650213006372</v>
          </cell>
          <cell r="K17">
            <v>195.0053014045319</v>
          </cell>
        </row>
        <row r="18">
          <cell r="I18">
            <v>117.00077743937642</v>
          </cell>
          <cell r="K18">
            <v>192.43016753671262</v>
          </cell>
        </row>
        <row r="19">
          <cell r="I19">
            <v>115.42097284966141</v>
          </cell>
          <cell r="K19">
            <v>189.8318765806406</v>
          </cell>
        </row>
        <row r="20">
          <cell r="I20">
            <v>113.8590438632442</v>
          </cell>
          <cell r="K20">
            <v>187.26298547483196</v>
          </cell>
        </row>
        <row r="21">
          <cell r="I21">
            <v>112.30059981117572</v>
          </cell>
          <cell r="K21">
            <v>184.69982601042994</v>
          </cell>
        </row>
        <row r="22">
          <cell r="I22">
            <v>110.74791027564594</v>
          </cell>
          <cell r="K22">
            <v>182.14613094964872</v>
          </cell>
        </row>
        <row r="23">
          <cell r="I23">
            <v>109.202663570143</v>
          </cell>
          <cell r="K23">
            <v>179.60467704709194</v>
          </cell>
        </row>
        <row r="24">
          <cell r="I24">
            <v>107.67508943628712</v>
          </cell>
          <cell r="K24">
            <v>177.09228907039713</v>
          </cell>
        </row>
        <row r="25">
          <cell r="I25">
            <v>106.17686262023751</v>
          </cell>
          <cell r="K25">
            <v>174.62816837367947</v>
          </cell>
        </row>
        <row r="26">
          <cell r="I26">
            <v>104.70967254668842</v>
          </cell>
          <cell r="K26">
            <v>172.21509353913368</v>
          </cell>
        </row>
        <row r="27">
          <cell r="I27">
            <v>103.2772869107277</v>
          </cell>
          <cell r="K27">
            <v>169.8592612623104</v>
          </cell>
        </row>
        <row r="28">
          <cell r="I28">
            <v>101.87109202626117</v>
          </cell>
          <cell r="K28">
            <v>167.54650468812977</v>
          </cell>
        </row>
        <row r="29">
          <cell r="I29">
            <v>100.49196045718344</v>
          </cell>
          <cell r="K29">
            <v>165.2782589148886</v>
          </cell>
        </row>
        <row r="30">
          <cell r="I30">
            <v>99.1438875771314</v>
          </cell>
          <cell r="K30">
            <v>163.0610950990795</v>
          </cell>
        </row>
        <row r="31">
          <cell r="I31">
            <v>97.81703186252798</v>
          </cell>
          <cell r="K31">
            <v>160.87882697192555</v>
          </cell>
        </row>
        <row r="32">
          <cell r="I32">
            <v>96.50769408618248</v>
          </cell>
          <cell r="K32">
            <v>158.72537044643485</v>
          </cell>
        </row>
        <row r="33">
          <cell r="I33">
            <v>95.21472618413291</v>
          </cell>
          <cell r="K33">
            <v>156.59883731173062</v>
          </cell>
        </row>
        <row r="34">
          <cell r="I34">
            <v>93.93450351538928</v>
          </cell>
          <cell r="K34">
            <v>154.4932661521007</v>
          </cell>
        </row>
        <row r="35">
          <cell r="I35">
            <v>92.67146540263988</v>
          </cell>
          <cell r="K35">
            <v>152.41595828320592</v>
          </cell>
        </row>
        <row r="36">
          <cell r="I36">
            <v>91.42391668536617</v>
          </cell>
          <cell r="K36">
            <v>150.36412568919104</v>
          </cell>
        </row>
        <row r="37">
          <cell r="I37">
            <v>90.1876765533115</v>
          </cell>
          <cell r="K37">
            <v>148.33089222755746</v>
          </cell>
        </row>
        <row r="38">
          <cell r="I38">
            <v>88.96016597507654</v>
          </cell>
          <cell r="K38">
            <v>146.31201618765053</v>
          </cell>
        </row>
        <row r="39">
          <cell r="I39">
            <v>87.73533759331255</v>
          </cell>
          <cell r="K39">
            <v>144.29755153309992</v>
          </cell>
        </row>
        <row r="40">
          <cell r="I40">
            <v>86.52157330629728</v>
          </cell>
          <cell r="K40">
            <v>142.30128389956693</v>
          </cell>
        </row>
        <row r="41">
          <cell r="I41">
            <v>85.31815517043542</v>
          </cell>
          <cell r="K41">
            <v>140.3220324914247</v>
          </cell>
        </row>
        <row r="42">
          <cell r="I42">
            <v>84.12254959506338</v>
          </cell>
          <cell r="K42">
            <v>138.35563033400422</v>
          </cell>
        </row>
        <row r="43">
          <cell r="I43">
            <v>82.93491934983753</v>
          </cell>
          <cell r="K43">
            <v>136.40234513315255</v>
          </cell>
        </row>
        <row r="44">
          <cell r="I44">
            <v>81.75508465336887</v>
          </cell>
          <cell r="K44">
            <v>134.4618812039729</v>
          </cell>
        </row>
        <row r="45">
          <cell r="I45">
            <v>80.5823141760886</v>
          </cell>
          <cell r="K45">
            <v>132.53303573504354</v>
          </cell>
        </row>
        <row r="46">
          <cell r="I46">
            <v>79.42205927500623</v>
          </cell>
          <cell r="K46">
            <v>130.62477452612757</v>
          </cell>
        </row>
        <row r="47">
          <cell r="I47">
            <v>78.27257156550907</v>
          </cell>
          <cell r="K47">
            <v>128.73422202416197</v>
          </cell>
        </row>
        <row r="48">
          <cell r="I48">
            <v>77.13644690470346</v>
          </cell>
          <cell r="K48">
            <v>126.86564761289624</v>
          </cell>
        </row>
        <row r="49">
          <cell r="I49">
            <v>76.01336183001406</v>
          </cell>
          <cell r="K49">
            <v>125.01851929622806</v>
          </cell>
        </row>
        <row r="50">
          <cell r="I50">
            <v>74.89929894741715</v>
          </cell>
          <cell r="K50">
            <v>123.18622970092486</v>
          </cell>
        </row>
        <row r="51">
          <cell r="I51">
            <v>73.80525577459528</v>
          </cell>
          <cell r="K51">
            <v>121.3868663492788</v>
          </cell>
        </row>
        <row r="52">
          <cell r="I52">
            <v>72.7249101538093</v>
          </cell>
          <cell r="K52">
            <v>119.61003124309228</v>
          </cell>
        </row>
        <row r="53">
          <cell r="I53">
            <v>71.66181882733584</v>
          </cell>
          <cell r="K53">
            <v>117.86157412565036</v>
          </cell>
        </row>
        <row r="54">
          <cell r="I54">
            <v>70.61726098603538</v>
          </cell>
          <cell r="K54">
            <v>116.14359887110659</v>
          </cell>
        </row>
        <row r="55">
          <cell r="I55">
            <v>69.58997977677765</v>
          </cell>
          <cell r="K55">
            <v>114.45403834397924</v>
          </cell>
        </row>
        <row r="56">
          <cell r="I56">
            <v>68.58155661243225</v>
          </cell>
          <cell r="K56">
            <v>112.79549348034844</v>
          </cell>
        </row>
        <row r="57">
          <cell r="I57">
            <v>67.58979644948603</v>
          </cell>
          <cell r="K57">
            <v>111.16435411111763</v>
          </cell>
        </row>
        <row r="58">
          <cell r="I58">
            <v>66.61100533209029</v>
          </cell>
          <cell r="K58">
            <v>109.55454481902552</v>
          </cell>
        </row>
        <row r="59">
          <cell r="I59">
            <v>65.64635959333347</v>
          </cell>
          <cell r="K59">
            <v>107.96800030893682</v>
          </cell>
        </row>
        <row r="60">
          <cell r="I60">
            <v>64.69456706060416</v>
          </cell>
          <cell r="K60">
            <v>106.40259535572447</v>
          </cell>
        </row>
        <row r="61">
          <cell r="I61">
            <v>63.75600445371866</v>
          </cell>
          <cell r="K61">
            <v>104.85894954721478</v>
          </cell>
        </row>
        <row r="62">
          <cell r="I62">
            <v>62.83137836546465</v>
          </cell>
          <cell r="K62">
            <v>103.33822501045924</v>
          </cell>
        </row>
        <row r="63">
          <cell r="I63">
            <v>61.916291956307724</v>
          </cell>
          <cell r="K63">
            <v>101.833190301473</v>
          </cell>
        </row>
        <row r="64">
          <cell r="I64">
            <v>61.012367640640356</v>
          </cell>
          <cell r="K64">
            <v>100.34651379118648</v>
          </cell>
        </row>
        <row r="65">
          <cell r="I65">
            <v>60.121361483802225</v>
          </cell>
          <cell r="K65">
            <v>98.88108366508803</v>
          </cell>
        </row>
        <row r="66">
          <cell r="I66">
            <v>59.24015629105111</v>
          </cell>
          <cell r="K66">
            <v>97.43177309992376</v>
          </cell>
        </row>
        <row r="67">
          <cell r="I67">
            <v>58.37144402940301</v>
          </cell>
          <cell r="K67">
            <v>96.00300955058107</v>
          </cell>
        </row>
        <row r="68">
          <cell r="I68">
            <v>57.51291606124533</v>
          </cell>
          <cell r="K68">
            <v>94.59099602072962</v>
          </cell>
        </row>
        <row r="69">
          <cell r="I69">
            <v>56.663009889001906</v>
          </cell>
          <cell r="K69">
            <v>93.19316268410901</v>
          </cell>
        </row>
        <row r="70">
          <cell r="I70">
            <v>55.82413030900154</v>
          </cell>
          <cell r="K70">
            <v>91.81346468845902</v>
          </cell>
        </row>
        <row r="71">
          <cell r="I71">
            <v>54.99709232231136</v>
          </cell>
          <cell r="K71">
            <v>90.45324245899157</v>
          </cell>
        </row>
        <row r="72">
          <cell r="I72">
            <v>54.18071126518508</v>
          </cell>
          <cell r="K72">
            <v>89.11054758948092</v>
          </cell>
        </row>
        <row r="73">
          <cell r="I73">
            <v>53.37494599231654</v>
          </cell>
          <cell r="K73">
            <v>87.78531240859763</v>
          </cell>
        </row>
        <row r="74">
          <cell r="I74">
            <v>52.579710005250114</v>
          </cell>
          <cell r="K74">
            <v>86.47739465307924</v>
          </cell>
        </row>
        <row r="75">
          <cell r="I75">
            <v>51.79542432871098</v>
          </cell>
          <cell r="K75">
            <v>85.1874867786528</v>
          </cell>
        </row>
        <row r="76">
          <cell r="I76">
            <v>51.02317339896661</v>
          </cell>
          <cell r="K76">
            <v>83.91737234827572</v>
          </cell>
        </row>
        <row r="77">
          <cell r="I77">
            <v>50.26173835479665</v>
          </cell>
          <cell r="K77">
            <v>82.66504671143223</v>
          </cell>
        </row>
        <row r="78">
          <cell r="I78">
            <v>49.511034383312115</v>
          </cell>
          <cell r="K78">
            <v>81.43037037709679</v>
          </cell>
        </row>
        <row r="79">
          <cell r="I79">
            <v>48.77119401091787</v>
          </cell>
          <cell r="K79">
            <v>80.21356131030223</v>
          </cell>
        </row>
        <row r="80">
          <cell r="G80">
            <v>552167.3554226807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gure1"/>
      <sheetName val="Figure1a"/>
      <sheetName val="Figure2"/>
      <sheetName val="Figure3a"/>
      <sheetName val="Figure3b"/>
      <sheetName val="Figure3c"/>
      <sheetName val="Table1"/>
      <sheetName val="Table2"/>
      <sheetName val="Table3a"/>
      <sheetName val="Table3b"/>
      <sheetName val="Table3c"/>
      <sheetName val="Table4a"/>
      <sheetName val="Table4b"/>
      <sheetName val="Table5a"/>
      <sheetName val="Table5b"/>
      <sheetName val="Table5c"/>
      <sheetName val="Table5d"/>
      <sheetName val="Table6"/>
      <sheetName val="Table7a"/>
      <sheetName val="Table7b"/>
      <sheetName val="Table7c"/>
      <sheetName val="Table7d"/>
    </sheetNames>
    <sheetDataSet>
      <sheetData sheetId="6">
        <row r="5">
          <cell r="B5">
            <v>2005</v>
          </cell>
          <cell r="C5">
            <v>2006</v>
          </cell>
          <cell r="D5">
            <v>2007</v>
          </cell>
          <cell r="E5">
            <v>2008</v>
          </cell>
          <cell r="F5">
            <v>2009</v>
          </cell>
          <cell r="G5">
            <v>2010</v>
          </cell>
          <cell r="H5">
            <v>2011</v>
          </cell>
          <cell r="I5">
            <v>2012</v>
          </cell>
          <cell r="J5">
            <v>2013</v>
          </cell>
          <cell r="K5">
            <v>2014</v>
          </cell>
        </row>
        <row r="21">
          <cell r="B21">
            <v>3.604</v>
          </cell>
          <cell r="C21">
            <v>20.749</v>
          </cell>
          <cell r="D21">
            <v>23.881</v>
          </cell>
          <cell r="E21">
            <v>27.215</v>
          </cell>
          <cell r="F21">
            <v>30.26</v>
          </cell>
          <cell r="G21">
            <v>33.52</v>
          </cell>
          <cell r="H21">
            <v>36.404</v>
          </cell>
          <cell r="I21">
            <v>39.167</v>
          </cell>
          <cell r="J21">
            <v>41.818</v>
          </cell>
          <cell r="K21">
            <v>44.35</v>
          </cell>
        </row>
        <row r="22">
          <cell r="B22">
            <v>3.147</v>
          </cell>
          <cell r="C22">
            <v>3.569</v>
          </cell>
          <cell r="D22">
            <v>3.733</v>
          </cell>
          <cell r="E22">
            <v>4.219</v>
          </cell>
          <cell r="F22">
            <v>4.422</v>
          </cell>
          <cell r="G22">
            <v>4.943</v>
          </cell>
          <cell r="H22">
            <v>5.14</v>
          </cell>
          <cell r="I22">
            <v>5.381</v>
          </cell>
          <cell r="J22">
            <v>5.58</v>
          </cell>
          <cell r="K22">
            <v>5.809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art1"/>
      <sheetName val="Chart2"/>
      <sheetName val="Data"/>
    </sheetNames>
    <sheetDataSet>
      <sheetData sheetId="2">
        <row r="3">
          <cell r="B3" t="str">
            <v>5th Year</v>
          </cell>
          <cell r="C3" t="str">
            <v>10th Year</v>
          </cell>
        </row>
        <row r="4">
          <cell r="A4">
            <v>33604</v>
          </cell>
          <cell r="B4">
            <v>-9</v>
          </cell>
        </row>
        <row r="5">
          <cell r="A5">
            <v>33970</v>
          </cell>
          <cell r="B5">
            <v>-11.2</v>
          </cell>
        </row>
        <row r="6">
          <cell r="A6">
            <v>34335</v>
          </cell>
          <cell r="B6">
            <v>5</v>
          </cell>
        </row>
        <row r="7">
          <cell r="A7">
            <v>34700</v>
          </cell>
          <cell r="B7">
            <v>3.6</v>
          </cell>
        </row>
        <row r="8">
          <cell r="A8">
            <v>35186</v>
          </cell>
          <cell r="B8">
            <v>-3.7</v>
          </cell>
          <cell r="C8">
            <v>-3.7</v>
          </cell>
        </row>
        <row r="9">
          <cell r="A9">
            <v>35431</v>
          </cell>
          <cell r="B9">
            <v>-3.1</v>
          </cell>
          <cell r="C9">
            <v>-3.4</v>
          </cell>
        </row>
        <row r="10">
          <cell r="A10">
            <v>35796</v>
          </cell>
          <cell r="B10">
            <v>4.5</v>
          </cell>
          <cell r="C10">
            <v>4.4</v>
          </cell>
        </row>
        <row r="11">
          <cell r="A11">
            <v>36161</v>
          </cell>
          <cell r="B11">
            <v>7.9</v>
          </cell>
          <cell r="C11">
            <v>18.4</v>
          </cell>
        </row>
        <row r="12">
          <cell r="A12">
            <v>36526</v>
          </cell>
          <cell r="B12">
            <v>7.6</v>
          </cell>
          <cell r="C12">
            <v>17.7</v>
          </cell>
        </row>
        <row r="13">
          <cell r="A13">
            <v>36892</v>
          </cell>
          <cell r="B13">
            <v>9.9</v>
          </cell>
          <cell r="C13">
            <v>22</v>
          </cell>
        </row>
        <row r="14">
          <cell r="A14" t="str">
            <v>Jan-02</v>
          </cell>
          <cell r="B14">
            <v>38.3</v>
          </cell>
          <cell r="C14">
            <v>297.1</v>
          </cell>
        </row>
        <row r="15">
          <cell r="A15" t="str">
            <v>Jan-03</v>
          </cell>
          <cell r="B15">
            <v>72.7</v>
          </cell>
          <cell r="C15">
            <v>321</v>
          </cell>
        </row>
        <row r="16">
          <cell r="A16">
            <v>37987</v>
          </cell>
          <cell r="B16">
            <v>148.1</v>
          </cell>
          <cell r="C16">
            <v>428.6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igure 3"/>
      <sheetName val="Sheet1"/>
      <sheetName val="Sheet2"/>
    </sheetNames>
    <sheetDataSet>
      <sheetData sheetId="1">
        <row r="2">
          <cell r="M2" t="str">
            <v>Baseline</v>
          </cell>
          <cell r="N2" t="str">
            <v>With Model 2</v>
          </cell>
          <cell r="Q2" t="str">
            <v>With no tax cut after 2010</v>
          </cell>
        </row>
        <row r="3">
          <cell r="L3">
            <v>2005</v>
          </cell>
          <cell r="M3">
            <v>3.015106612635138</v>
          </cell>
          <cell r="N3">
            <v>3.9708420876895167</v>
          </cell>
          <cell r="Q3">
            <v>3.015106612635138</v>
          </cell>
        </row>
        <row r="4">
          <cell r="L4">
            <v>2006</v>
          </cell>
          <cell r="M4">
            <v>2.6796683695544132</v>
          </cell>
          <cell r="N4">
            <v>3.6945006490279706</v>
          </cell>
          <cell r="Q4">
            <v>2.6796683695544132</v>
          </cell>
        </row>
        <row r="5">
          <cell r="L5">
            <v>2007</v>
          </cell>
          <cell r="M5">
            <v>2.1845172411597127</v>
          </cell>
          <cell r="N5">
            <v>3.253166097919479</v>
          </cell>
          <cell r="Q5">
            <v>2.1845172411597127</v>
          </cell>
        </row>
        <row r="6">
          <cell r="L6">
            <v>2008</v>
          </cell>
          <cell r="M6">
            <v>1.8564713846242444</v>
          </cell>
          <cell r="N6">
            <v>2.981194018722359</v>
          </cell>
          <cell r="Q6">
            <v>1.8564713846242444</v>
          </cell>
        </row>
        <row r="7">
          <cell r="L7">
            <v>2009</v>
          </cell>
          <cell r="M7">
            <v>1.8164365711551784</v>
          </cell>
          <cell r="N7">
            <v>3.0306213248377114</v>
          </cell>
          <cell r="Q7">
            <v>1.8164365711551784</v>
          </cell>
        </row>
        <row r="8">
          <cell r="L8">
            <v>2010</v>
          </cell>
          <cell r="M8">
            <v>1.6588945504649226</v>
          </cell>
          <cell r="N8">
            <v>2.926350634643504</v>
          </cell>
          <cell r="Q8">
            <v>1.6588945504649226</v>
          </cell>
        </row>
        <row r="9">
          <cell r="L9">
            <v>2011</v>
          </cell>
          <cell r="M9">
            <v>1.6131621528377615</v>
          </cell>
          <cell r="N9">
            <v>2.9361116596328065</v>
          </cell>
          <cell r="Q9">
            <v>0.41316215283776137</v>
          </cell>
        </row>
        <row r="10">
          <cell r="L10">
            <v>2012</v>
          </cell>
          <cell r="M10">
            <v>1.6166950174579788</v>
          </cell>
          <cell r="N10">
            <v>2.9925166746519656</v>
          </cell>
          <cell r="Q10">
            <v>-0.4021783044277442</v>
          </cell>
        </row>
        <row r="11">
          <cell r="L11">
            <v>2013</v>
          </cell>
          <cell r="M11">
            <v>1.6727042592145314</v>
          </cell>
          <cell r="N11">
            <v>3.0987295360911653</v>
          </cell>
          <cell r="Q11">
            <v>-0.5254994234362462</v>
          </cell>
        </row>
        <row r="12">
          <cell r="L12">
            <v>2014</v>
          </cell>
          <cell r="M12">
            <v>1.8376811626485936</v>
          </cell>
          <cell r="N12">
            <v>3.306566255537559</v>
          </cell>
          <cell r="Q12">
            <v>-0.5405355852864194</v>
          </cell>
        </row>
        <row r="13">
          <cell r="L13">
            <v>2015</v>
          </cell>
          <cell r="M13">
            <v>2.0008489683879187</v>
          </cell>
          <cell r="N13">
            <v>3.508197903374543</v>
          </cell>
          <cell r="Q13">
            <v>-0.494130352743583</v>
          </cell>
        </row>
        <row r="14">
          <cell r="L14">
            <v>2016</v>
          </cell>
          <cell r="M14">
            <v>2.1682997408919245</v>
          </cell>
          <cell r="N14">
            <v>3.709278524240647</v>
          </cell>
          <cell r="Q14">
            <v>-0.42519592270764556</v>
          </cell>
        </row>
        <row r="15">
          <cell r="L15">
            <v>2017</v>
          </cell>
          <cell r="M15">
            <v>2.4918242468728704</v>
          </cell>
          <cell r="N15">
            <v>4.06047489308073</v>
          </cell>
          <cell r="Q15">
            <v>-0.2315280977785681</v>
          </cell>
        </row>
        <row r="16">
          <cell r="L16">
            <v>2018</v>
          </cell>
          <cell r="M16">
            <v>2.8629061831759075</v>
          </cell>
          <cell r="N16">
            <v>4.455701678045738</v>
          </cell>
          <cell r="Q16">
            <v>-0.002021940905300057</v>
          </cell>
        </row>
        <row r="17">
          <cell r="L17">
            <v>2019</v>
          </cell>
          <cell r="M17">
            <v>3.217990011351331</v>
          </cell>
          <cell r="N17">
            <v>4.828760188766923</v>
          </cell>
          <cell r="Q17">
            <v>0.2229641934414729</v>
          </cell>
        </row>
        <row r="18">
          <cell r="L18">
            <v>2020</v>
          </cell>
          <cell r="M18">
            <v>3.5711776417975205</v>
          </cell>
          <cell r="N18">
            <v>5.196099990189963</v>
          </cell>
          <cell r="Q18">
            <v>0.4568093802475668</v>
          </cell>
        </row>
        <row r="19">
          <cell r="L19">
            <v>2021</v>
          </cell>
          <cell r="M19">
            <v>3.9507860320027697</v>
          </cell>
          <cell r="N19">
            <v>5.584302825250047</v>
          </cell>
          <cell r="Q19">
            <v>0.7108351678410327</v>
          </cell>
        </row>
        <row r="20">
          <cell r="L20">
            <v>2022</v>
          </cell>
          <cell r="M20">
            <v>4.37008233720792</v>
          </cell>
          <cell r="N20">
            <v>6.006191732974388</v>
          </cell>
          <cell r="Q20">
            <v>0.9950084707097847</v>
          </cell>
        </row>
        <row r="21">
          <cell r="L21">
            <v>2023</v>
          </cell>
          <cell r="M21">
            <v>4.807498104403444</v>
          </cell>
          <cell r="N21">
            <v>6.441548699710018</v>
          </cell>
          <cell r="Q21">
            <v>1.292711470966721</v>
          </cell>
        </row>
        <row r="22">
          <cell r="L22">
            <v>2024</v>
          </cell>
          <cell r="M22">
            <v>5.257901582117662</v>
          </cell>
          <cell r="N22">
            <v>6.8847436744736195</v>
          </cell>
          <cell r="Q22">
            <v>1.606871123522334</v>
          </cell>
        </row>
        <row r="23">
          <cell r="L23">
            <v>2025</v>
          </cell>
          <cell r="M23">
            <v>5.71971460587378</v>
          </cell>
          <cell r="N23">
            <v>7.334667469491577</v>
          </cell>
          <cell r="Q23">
            <v>1.9320590958056578</v>
          </cell>
        </row>
        <row r="24">
          <cell r="L24">
            <v>2026</v>
          </cell>
          <cell r="M24">
            <v>6.186930724524797</v>
          </cell>
          <cell r="N24">
            <v>7.7847792606855375</v>
          </cell>
          <cell r="Q24">
            <v>2.258592961132678</v>
          </cell>
        </row>
        <row r="25">
          <cell r="L25">
            <v>2027</v>
          </cell>
          <cell r="M25">
            <v>6.668627544252324</v>
          </cell>
          <cell r="N25">
            <v>8.242804774347901</v>
          </cell>
          <cell r="Q25">
            <v>2.596971190945106</v>
          </cell>
        </row>
        <row r="26">
          <cell r="L26">
            <v>2028</v>
          </cell>
          <cell r="M26">
            <v>7.172315244001272</v>
          </cell>
          <cell r="N26">
            <v>8.71762482065892</v>
          </cell>
          <cell r="Q26">
            <v>2.95319893157184</v>
          </cell>
        </row>
        <row r="27">
          <cell r="L27">
            <v>2029</v>
          </cell>
          <cell r="M27">
            <v>7.685143916000661</v>
          </cell>
          <cell r="N27">
            <v>9.197377428012837</v>
          </cell>
          <cell r="Q27">
            <v>3.313306601657605</v>
          </cell>
        </row>
        <row r="28">
          <cell r="L28">
            <v>2030</v>
          </cell>
          <cell r="M28">
            <v>8.19759045125731</v>
          </cell>
          <cell r="N28">
            <v>9.671971787716513</v>
          </cell>
          <cell r="Q28">
            <v>3.6700852486192073</v>
          </cell>
        </row>
        <row r="29">
          <cell r="L29">
            <v>2031</v>
          </cell>
          <cell r="M29">
            <v>8.72233302716808</v>
          </cell>
          <cell r="N29">
            <v>10.153805286321168</v>
          </cell>
          <cell r="Q29">
            <v>4.041413796436211</v>
          </cell>
        </row>
        <row r="30">
          <cell r="L30">
            <v>2032</v>
          </cell>
          <cell r="M30">
            <v>9.228397197939206</v>
          </cell>
          <cell r="N30">
            <v>10.612260400776647</v>
          </cell>
          <cell r="Q30">
            <v>4.397023284784451</v>
          </cell>
        </row>
        <row r="31">
          <cell r="L31">
            <v>2033</v>
          </cell>
          <cell r="M31">
            <v>9.750528756276534</v>
          </cell>
          <cell r="N31">
            <v>11.082461750946452</v>
          </cell>
          <cell r="Q31">
            <v>4.765210365375713</v>
          </cell>
        </row>
        <row r="32">
          <cell r="L32">
            <v>2034</v>
          </cell>
          <cell r="M32">
            <v>10.295942006385369</v>
          </cell>
          <cell r="N32">
            <v>11.572406147012908</v>
          </cell>
          <cell r="Q32">
            <v>5.147775926915261</v>
          </cell>
        </row>
        <row r="33">
          <cell r="L33">
            <v>2035</v>
          </cell>
          <cell r="M33">
            <v>10.813320802355651</v>
          </cell>
          <cell r="N33">
            <v>12.031337065988168</v>
          </cell>
          <cell r="Q33">
            <v>5.506812026348195</v>
          </cell>
        </row>
        <row r="34">
          <cell r="L34">
            <v>2036</v>
          </cell>
          <cell r="M34">
            <v>11.338555947486025</v>
          </cell>
          <cell r="N34">
            <v>12.493596926255583</v>
          </cell>
          <cell r="Q34">
            <v>5.877936524146979</v>
          </cell>
        </row>
        <row r="35">
          <cell r="L35">
            <v>2037</v>
          </cell>
          <cell r="M35">
            <v>11.8714824169501</v>
          </cell>
          <cell r="N35">
            <v>12.95935669088081</v>
          </cell>
          <cell r="Q35">
            <v>6.25293221859366</v>
          </cell>
        </row>
        <row r="36">
          <cell r="L36">
            <v>2038</v>
          </cell>
          <cell r="M36">
            <v>12.399775928015451</v>
          </cell>
          <cell r="N36">
            <v>13.41620543919088</v>
          </cell>
          <cell r="Q36">
            <v>6.62054546018564</v>
          </cell>
        </row>
        <row r="37">
          <cell r="L37">
            <v>2039</v>
          </cell>
          <cell r="M37">
            <v>12.931372034668057</v>
          </cell>
          <cell r="N37">
            <v>13.871924116684047</v>
          </cell>
          <cell r="Q37">
            <v>6.987966258967015</v>
          </cell>
        </row>
        <row r="38">
          <cell r="L38">
            <v>2040</v>
          </cell>
          <cell r="M38">
            <v>13.468916259400862</v>
          </cell>
          <cell r="N38">
            <v>14.329012131255078</v>
          </cell>
          <cell r="Q38">
            <v>7.361421601441751</v>
          </cell>
        </row>
        <row r="39">
          <cell r="L39">
            <v>2041</v>
          </cell>
          <cell r="M39">
            <v>13.991288516503223</v>
          </cell>
          <cell r="N39">
            <v>14.765635583620373</v>
          </cell>
          <cell r="Q39">
            <v>7.724138782816831</v>
          </cell>
        </row>
        <row r="40">
          <cell r="L40">
            <v>2042</v>
          </cell>
          <cell r="M40">
            <v>14.530756055443646</v>
          </cell>
          <cell r="N40">
            <v>15.213596350705593</v>
          </cell>
          <cell r="Q40">
            <v>8.100235499084283</v>
          </cell>
        </row>
        <row r="41">
          <cell r="L41">
            <v>2043</v>
          </cell>
          <cell r="M41">
            <v>15.069565217930858</v>
          </cell>
          <cell r="N41">
            <v>15.655648036699626</v>
          </cell>
          <cell r="Q41">
            <v>8.477299193905495</v>
          </cell>
        </row>
        <row r="42">
          <cell r="L42">
            <v>2044</v>
          </cell>
          <cell r="M42">
            <v>15.62253547013643</v>
          </cell>
          <cell r="N42">
            <v>16.106288434026364</v>
          </cell>
          <cell r="Q42">
            <v>8.867525885358814</v>
          </cell>
        </row>
        <row r="43">
          <cell r="L43">
            <v>2045</v>
          </cell>
          <cell r="M43">
            <v>16.18827815964006</v>
          </cell>
          <cell r="N43">
            <v>16.565615704789284</v>
          </cell>
          <cell r="Q43">
            <v>9.265441489327856</v>
          </cell>
        </row>
        <row r="44">
          <cell r="L44">
            <v>2046</v>
          </cell>
          <cell r="M44">
            <v>16.775727345028884</v>
          </cell>
          <cell r="N44">
            <v>17.041012008434492</v>
          </cell>
          <cell r="Q44">
            <v>9.684154312762148</v>
          </cell>
        </row>
        <row r="45">
          <cell r="L45">
            <v>2047</v>
          </cell>
          <cell r="M45">
            <v>17.376007700471842</v>
          </cell>
          <cell r="N45">
            <v>17.52112316068988</v>
          </cell>
          <cell r="Q45">
            <v>10.1121900130982</v>
          </cell>
        </row>
        <row r="46">
          <cell r="L46">
            <v>2048</v>
          </cell>
          <cell r="M46">
            <v>17.99123283130638</v>
          </cell>
          <cell r="N46">
            <v>18.01283653711753</v>
          </cell>
          <cell r="Q46">
            <v>10.550684525849958</v>
          </cell>
        </row>
        <row r="47">
          <cell r="L47">
            <v>2049</v>
          </cell>
          <cell r="M47">
            <v>18.610461700773907</v>
          </cell>
          <cell r="N47">
            <v>18.50532009479475</v>
          </cell>
          <cell r="Q47">
            <v>10.991544354069</v>
          </cell>
        </row>
        <row r="48">
          <cell r="L48">
            <v>2050</v>
          </cell>
          <cell r="M48">
            <v>19.248063120633805</v>
          </cell>
          <cell r="N48">
            <v>19.014673868460182</v>
          </cell>
          <cell r="Q48">
            <v>11.448100925763773</v>
          </cell>
        </row>
        <row r="49">
          <cell r="L49">
            <v>2051</v>
          </cell>
          <cell r="M49">
            <v>19.909787096953934</v>
          </cell>
          <cell r="N49">
            <v>19.543450001095927</v>
          </cell>
          <cell r="Q49">
            <v>11.922500474983858</v>
          </cell>
        </row>
        <row r="50">
          <cell r="L50">
            <v>2052</v>
          </cell>
          <cell r="M50">
            <v>20.584304432114536</v>
          </cell>
          <cell r="N50">
            <v>20.08064091836948</v>
          </cell>
          <cell r="Q50">
            <v>12.407664600123118</v>
          </cell>
        </row>
        <row r="51">
          <cell r="L51">
            <v>2053</v>
          </cell>
          <cell r="M51">
            <v>21.27657044200589</v>
          </cell>
          <cell r="N51">
            <v>20.631036736423116</v>
          </cell>
          <cell r="Q51">
            <v>12.90973001947481</v>
          </cell>
        </row>
        <row r="52">
          <cell r="L52">
            <v>2054</v>
          </cell>
          <cell r="M52">
            <v>21.998278423818444</v>
          </cell>
          <cell r="N52">
            <v>21.207649200783237</v>
          </cell>
          <cell r="Q52">
            <v>13.433144330156036</v>
          </cell>
        </row>
        <row r="53">
          <cell r="L53">
            <v>2055</v>
          </cell>
          <cell r="M53">
            <v>22.729142009281016</v>
          </cell>
          <cell r="N53">
            <v>21.789670113654328</v>
          </cell>
          <cell r="Q53">
            <v>13.965744533958446</v>
          </cell>
        </row>
        <row r="54">
          <cell r="L54">
            <v>2056</v>
          </cell>
          <cell r="M54">
            <v>23.484667151779156</v>
          </cell>
          <cell r="N54">
            <v>22.391528252856048</v>
          </cell>
          <cell r="Q54">
            <v>14.522789760227802</v>
          </cell>
        </row>
        <row r="55">
          <cell r="L55">
            <v>2057</v>
          </cell>
          <cell r="M55">
            <v>24.256019900248003</v>
          </cell>
          <cell r="N55">
            <v>23.00567718626892</v>
          </cell>
          <cell r="Q55">
            <v>15.098526767692771</v>
          </cell>
        </row>
        <row r="56">
          <cell r="L56">
            <v>2058</v>
          </cell>
          <cell r="M56">
            <v>25.037394982674183</v>
          </cell>
          <cell r="N56">
            <v>23.62675447612467</v>
          </cell>
          <cell r="Q56">
            <v>15.685548844197218</v>
          </cell>
        </row>
        <row r="57">
          <cell r="L57">
            <v>2059</v>
          </cell>
          <cell r="M57">
            <v>25.840112564209694</v>
          </cell>
          <cell r="N57">
            <v>24.26654853978688</v>
          </cell>
          <cell r="Q57">
            <v>16.292501715917123</v>
          </cell>
        </row>
        <row r="58">
          <cell r="L58">
            <v>2060</v>
          </cell>
          <cell r="M58">
            <v>26.676810376314066</v>
          </cell>
          <cell r="N58">
            <v>24.93729718232757</v>
          </cell>
          <cell r="Q58">
            <v>16.91854576657007</v>
          </cell>
        </row>
        <row r="59">
          <cell r="L59">
            <v>2061</v>
          </cell>
          <cell r="M59">
            <v>27.54564351292277</v>
          </cell>
          <cell r="N59">
            <v>25.636497717835645</v>
          </cell>
          <cell r="Q59">
            <v>17.568956918037255</v>
          </cell>
        </row>
        <row r="60">
          <cell r="L60">
            <v>2062</v>
          </cell>
          <cell r="M60">
            <v>28.45347402261449</v>
          </cell>
          <cell r="N60">
            <v>26.37206710210396</v>
          </cell>
          <cell r="Q60">
            <v>18.254205190674057</v>
          </cell>
        </row>
        <row r="61">
          <cell r="L61">
            <v>2063</v>
          </cell>
          <cell r="M61">
            <v>29.33726342161157</v>
          </cell>
          <cell r="N61">
            <v>27.081165383272033</v>
          </cell>
          <cell r="Q61">
            <v>18.929252637845718</v>
          </cell>
        </row>
        <row r="62">
          <cell r="L62">
            <v>2064</v>
          </cell>
          <cell r="M62">
            <v>30.23326266958688</v>
          </cell>
          <cell r="N62">
            <v>27.798500893586986</v>
          </cell>
          <cell r="Q62">
            <v>19.621310937115986</v>
          </cell>
        </row>
        <row r="63">
          <cell r="L63">
            <v>2065</v>
          </cell>
          <cell r="M63">
            <v>31.13994380577263</v>
          </cell>
          <cell r="N63">
            <v>28.523275172763434</v>
          </cell>
          <cell r="Q63">
            <v>20.326585672978613</v>
          </cell>
        </row>
        <row r="64">
          <cell r="L64">
            <v>2066</v>
          </cell>
          <cell r="M64">
            <v>32.09673454608401</v>
          </cell>
          <cell r="N64">
            <v>29.294617411789595</v>
          </cell>
          <cell r="Q64">
            <v>21.06994194814043</v>
          </cell>
        </row>
        <row r="65">
          <cell r="L65">
            <v>2067</v>
          </cell>
          <cell r="M65">
            <v>33.09150215012926</v>
          </cell>
          <cell r="N65">
            <v>30.09952720336758</v>
          </cell>
          <cell r="Q65">
            <v>21.848391144166204</v>
          </cell>
        </row>
        <row r="66">
          <cell r="L66">
            <v>2068</v>
          </cell>
          <cell r="M66">
            <v>34.09537094261143</v>
          </cell>
          <cell r="N66">
            <v>30.910111800725367</v>
          </cell>
          <cell r="Q66">
            <v>22.63693282595252</v>
          </cell>
        </row>
        <row r="67">
          <cell r="L67">
            <v>2069</v>
          </cell>
          <cell r="M67">
            <v>35.126644531571465</v>
          </cell>
          <cell r="N67">
            <v>31.744223853508107</v>
          </cell>
          <cell r="Q67">
            <v>23.449630276678338</v>
          </cell>
        </row>
        <row r="68">
          <cell r="L68">
            <v>2070</v>
          </cell>
          <cell r="M68">
            <v>36.18728830588589</v>
          </cell>
          <cell r="N68">
            <v>32.60345886936153</v>
          </cell>
          <cell r="Q68">
            <v>24.286935782959343</v>
          </cell>
        </row>
        <row r="69">
          <cell r="L69">
            <v>2071</v>
          </cell>
          <cell r="M69">
            <v>37.269985143014445</v>
          </cell>
          <cell r="N69">
            <v>33.47973187700327</v>
          </cell>
          <cell r="Q69">
            <v>25.140697603039975</v>
          </cell>
        </row>
        <row r="70">
          <cell r="L70">
            <v>2072</v>
          </cell>
          <cell r="M70">
            <v>38.4140783165689</v>
          </cell>
          <cell r="N70">
            <v>34.413706552787026</v>
          </cell>
          <cell r="Q70">
            <v>26.040271232111127</v>
          </cell>
        </row>
        <row r="71">
          <cell r="L71">
            <v>2073</v>
          </cell>
          <cell r="M71">
            <v>39.5619641416826</v>
          </cell>
          <cell r="N71">
            <v>35.34691457267909</v>
          </cell>
          <cell r="Q71">
            <v>26.946118032453942</v>
          </cell>
        </row>
        <row r="72">
          <cell r="L72">
            <v>2074</v>
          </cell>
          <cell r="M72">
            <v>40.72170744255112</v>
          </cell>
          <cell r="N72">
            <v>36.28751406602946</v>
          </cell>
          <cell r="Q72">
            <v>27.864080844488775</v>
          </cell>
        </row>
        <row r="73">
          <cell r="L73">
            <v>2075</v>
          </cell>
          <cell r="M73">
            <v>41.90296720361488</v>
          </cell>
          <cell r="N73">
            <v>37.24621115828806</v>
          </cell>
          <cell r="Q73">
            <v>28.806567690955674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4"/>
  <sheetViews>
    <sheetView zoomScalePageLayoutView="0" workbookViewId="0" topLeftCell="A7">
      <selection activeCell="C12" sqref="C12:C14"/>
    </sheetView>
  </sheetViews>
  <sheetFormatPr defaultColWidth="9.140625" defaultRowHeight="12.75"/>
  <cols>
    <col min="1" max="1" width="15.140625" style="0" customWidth="1"/>
    <col min="2" max="2" width="16.8515625" style="0" customWidth="1"/>
    <col min="3" max="3" width="13.28125" style="0" customWidth="1"/>
    <col min="4" max="4" width="22.140625" style="0" customWidth="1"/>
    <col min="5" max="5" width="20.7109375" style="79" customWidth="1"/>
    <col min="6" max="6" width="22.00390625" style="0" customWidth="1"/>
  </cols>
  <sheetData>
    <row r="1" spans="1:6" ht="15.75">
      <c r="A1" s="122" t="s">
        <v>117</v>
      </c>
      <c r="B1" s="123"/>
      <c r="C1" s="123"/>
      <c r="D1" s="123"/>
      <c r="E1" s="123"/>
      <c r="F1" s="123"/>
    </row>
    <row r="2" spans="1:6" ht="15.75">
      <c r="A2" s="122" t="s">
        <v>118</v>
      </c>
      <c r="B2" s="123"/>
      <c r="C2" s="123"/>
      <c r="D2" s="123"/>
      <c r="E2" s="123"/>
      <c r="F2" s="123"/>
    </row>
    <row r="3" ht="16.5" thickBot="1">
      <c r="A3" s="86"/>
    </row>
    <row r="4" spans="1:6" ht="12.75" customHeight="1" thickTop="1">
      <c r="A4" s="87"/>
      <c r="B4" s="88" t="s">
        <v>120</v>
      </c>
      <c r="C4" s="88"/>
      <c r="D4" s="88"/>
      <c r="E4" s="96"/>
      <c r="F4" s="88" t="s">
        <v>125</v>
      </c>
    </row>
    <row r="5" spans="1:6" ht="12.75" customHeight="1" thickBot="1">
      <c r="A5" s="104" t="s">
        <v>119</v>
      </c>
      <c r="B5" s="105" t="s">
        <v>121</v>
      </c>
      <c r="C5" s="105" t="s">
        <v>122</v>
      </c>
      <c r="D5" s="105" t="s">
        <v>123</v>
      </c>
      <c r="E5" s="106" t="s">
        <v>124</v>
      </c>
      <c r="F5" s="105" t="s">
        <v>126</v>
      </c>
    </row>
    <row r="6" spans="1:6" ht="12.75" customHeight="1">
      <c r="A6" s="115" t="s">
        <v>127</v>
      </c>
      <c r="B6" s="91" t="s">
        <v>128</v>
      </c>
      <c r="C6" s="91" t="s">
        <v>129</v>
      </c>
      <c r="D6" s="91" t="s">
        <v>243</v>
      </c>
      <c r="E6" s="97" t="s">
        <v>130</v>
      </c>
      <c r="F6" s="91" t="s">
        <v>262</v>
      </c>
    </row>
    <row r="7" spans="1:6" ht="12.75" customHeight="1">
      <c r="A7" s="116"/>
      <c r="B7" s="92"/>
      <c r="C7" s="92"/>
      <c r="D7" s="91" t="s">
        <v>244</v>
      </c>
      <c r="E7" s="98"/>
      <c r="F7" s="91"/>
    </row>
    <row r="8" spans="1:6" ht="12.75" customHeight="1" thickBot="1">
      <c r="A8" s="90"/>
      <c r="B8" s="92"/>
      <c r="C8" s="92"/>
      <c r="D8" s="91" t="s">
        <v>245</v>
      </c>
      <c r="E8" s="98"/>
      <c r="F8" s="92"/>
    </row>
    <row r="9" spans="1:6" ht="12.75" customHeight="1">
      <c r="A9" s="115" t="s">
        <v>131</v>
      </c>
      <c r="B9" s="115" t="s">
        <v>269</v>
      </c>
      <c r="C9" s="115" t="s">
        <v>132</v>
      </c>
      <c r="D9" s="94" t="s">
        <v>248</v>
      </c>
      <c r="E9" s="99" t="s">
        <v>254</v>
      </c>
      <c r="F9" s="115" t="s">
        <v>134</v>
      </c>
    </row>
    <row r="10" spans="1:6" ht="12.75" customHeight="1">
      <c r="A10" s="118"/>
      <c r="B10" s="118"/>
      <c r="C10" s="118"/>
      <c r="D10" s="91" t="s">
        <v>247</v>
      </c>
      <c r="E10" s="97" t="s">
        <v>255</v>
      </c>
      <c r="F10" s="118"/>
    </row>
    <row r="11" spans="1:6" ht="12.75" customHeight="1" thickBot="1">
      <c r="A11" s="118"/>
      <c r="B11" s="118"/>
      <c r="C11" s="118"/>
      <c r="D11" s="91" t="s">
        <v>246</v>
      </c>
      <c r="E11" s="97"/>
      <c r="F11" s="118"/>
    </row>
    <row r="12" spans="1:6" ht="12.75" customHeight="1">
      <c r="A12" s="115" t="s">
        <v>139</v>
      </c>
      <c r="B12" s="115" t="s">
        <v>140</v>
      </c>
      <c r="C12" s="115" t="s">
        <v>132</v>
      </c>
      <c r="D12" s="94" t="s">
        <v>231</v>
      </c>
      <c r="E12" s="119"/>
      <c r="F12" s="115" t="s">
        <v>142</v>
      </c>
    </row>
    <row r="13" spans="1:6" ht="12.75" customHeight="1">
      <c r="A13" s="118"/>
      <c r="B13" s="118"/>
      <c r="C13" s="118"/>
      <c r="D13" s="91" t="s">
        <v>232</v>
      </c>
      <c r="E13" s="120"/>
      <c r="F13" s="118"/>
    </row>
    <row r="14" spans="1:6" ht="12.75" customHeight="1" thickBot="1">
      <c r="A14" s="118"/>
      <c r="B14" s="118"/>
      <c r="C14" s="118"/>
      <c r="D14" s="91" t="s">
        <v>141</v>
      </c>
      <c r="E14" s="120"/>
      <c r="F14" s="118"/>
    </row>
    <row r="15" spans="1:6" ht="12.75" customHeight="1">
      <c r="A15" s="115" t="s">
        <v>234</v>
      </c>
      <c r="B15" s="115" t="s">
        <v>146</v>
      </c>
      <c r="C15" s="115" t="s">
        <v>147</v>
      </c>
      <c r="D15" s="93" t="s">
        <v>251</v>
      </c>
      <c r="E15" s="119"/>
      <c r="F15" s="115" t="s">
        <v>142</v>
      </c>
    </row>
    <row r="16" spans="1:6" ht="12.75" customHeight="1">
      <c r="A16" s="118"/>
      <c r="B16" s="118"/>
      <c r="C16" s="118"/>
      <c r="D16" s="91" t="s">
        <v>148</v>
      </c>
      <c r="E16" s="120"/>
      <c r="F16" s="118"/>
    </row>
    <row r="17" spans="1:6" ht="12.75" customHeight="1">
      <c r="A17" s="118"/>
      <c r="B17" s="118"/>
      <c r="C17" s="118"/>
      <c r="D17" s="91" t="s">
        <v>252</v>
      </c>
      <c r="E17" s="120"/>
      <c r="F17" s="118"/>
    </row>
    <row r="18" spans="1:6" ht="12.75" customHeight="1" thickBot="1">
      <c r="A18" s="121"/>
      <c r="B18" s="121"/>
      <c r="C18" s="121"/>
      <c r="D18" s="95" t="s">
        <v>253</v>
      </c>
      <c r="E18" s="124"/>
      <c r="F18" s="121"/>
    </row>
    <row r="19" spans="1:6" ht="12.75" customHeight="1">
      <c r="A19" s="115" t="s">
        <v>135</v>
      </c>
      <c r="B19" s="115" t="s">
        <v>230</v>
      </c>
      <c r="C19" s="94" t="s">
        <v>136</v>
      </c>
      <c r="D19" s="94" t="s">
        <v>249</v>
      </c>
      <c r="E19" s="99" t="s">
        <v>256</v>
      </c>
      <c r="F19" s="94" t="s">
        <v>138</v>
      </c>
    </row>
    <row r="20" spans="1:6" ht="12.75" customHeight="1" thickBot="1">
      <c r="A20" s="118"/>
      <c r="B20" s="118"/>
      <c r="C20" s="91" t="s">
        <v>137</v>
      </c>
      <c r="D20" s="91" t="s">
        <v>250</v>
      </c>
      <c r="E20" s="97" t="s">
        <v>257</v>
      </c>
      <c r="F20" s="91" t="s">
        <v>263</v>
      </c>
    </row>
    <row r="21" spans="1:6" ht="12.75" customHeight="1">
      <c r="A21" s="115" t="s">
        <v>149</v>
      </c>
      <c r="B21" s="115" t="s">
        <v>128</v>
      </c>
      <c r="C21" s="115" t="s">
        <v>143</v>
      </c>
      <c r="D21" s="115"/>
      <c r="E21" s="100" t="s">
        <v>258</v>
      </c>
      <c r="F21" s="115" t="s">
        <v>144</v>
      </c>
    </row>
    <row r="22" spans="1:6" ht="12.75" customHeight="1" thickBot="1">
      <c r="A22" s="117"/>
      <c r="B22" s="118"/>
      <c r="C22" s="118"/>
      <c r="D22" s="118"/>
      <c r="E22" s="101" t="s">
        <v>259</v>
      </c>
      <c r="F22" s="118"/>
    </row>
    <row r="23" spans="1:6" ht="12.75" customHeight="1">
      <c r="A23" s="115" t="s">
        <v>233</v>
      </c>
      <c r="B23" s="115" t="s">
        <v>128</v>
      </c>
      <c r="C23" s="115" t="s">
        <v>145</v>
      </c>
      <c r="D23" s="115"/>
      <c r="E23" s="100" t="s">
        <v>261</v>
      </c>
      <c r="F23" s="115" t="s">
        <v>144</v>
      </c>
    </row>
    <row r="24" spans="1:6" ht="12.75" customHeight="1" thickBot="1">
      <c r="A24" s="121"/>
      <c r="B24" s="121"/>
      <c r="C24" s="121"/>
      <c r="D24" s="121"/>
      <c r="E24" s="107" t="s">
        <v>260</v>
      </c>
      <c r="F24" s="121"/>
    </row>
    <row r="25" ht="12.75" customHeight="1"/>
  </sheetData>
  <sheetProtection/>
  <mergeCells count="29">
    <mergeCell ref="A23:A24"/>
    <mergeCell ref="B23:B24"/>
    <mergeCell ref="C23:C24"/>
    <mergeCell ref="D23:D24"/>
    <mergeCell ref="C9:C11"/>
    <mergeCell ref="F9:F11"/>
    <mergeCell ref="A1:F1"/>
    <mergeCell ref="A2:F2"/>
    <mergeCell ref="F23:F24"/>
    <mergeCell ref="A15:A18"/>
    <mergeCell ref="B15:B18"/>
    <mergeCell ref="C15:C18"/>
    <mergeCell ref="F12:F14"/>
    <mergeCell ref="C12:C14"/>
    <mergeCell ref="E12:E14"/>
    <mergeCell ref="C21:C22"/>
    <mergeCell ref="D21:D22"/>
    <mergeCell ref="F21:F22"/>
    <mergeCell ref="E15:E18"/>
    <mergeCell ref="F15:F18"/>
    <mergeCell ref="A6:A7"/>
    <mergeCell ref="A21:A22"/>
    <mergeCell ref="A9:A11"/>
    <mergeCell ref="B9:B11"/>
    <mergeCell ref="B21:B22"/>
    <mergeCell ref="A19:A20"/>
    <mergeCell ref="B19:B20"/>
    <mergeCell ref="A12:A14"/>
    <mergeCell ref="B12:B14"/>
  </mergeCells>
  <printOptions/>
  <pageMargins left="0.75" right="0.75" top="1" bottom="1" header="0.5" footer="0.5"/>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A1:W28"/>
  <sheetViews>
    <sheetView zoomScalePageLayoutView="0" workbookViewId="0" topLeftCell="A1">
      <selection activeCell="A1" sqref="A1:W1"/>
    </sheetView>
  </sheetViews>
  <sheetFormatPr defaultColWidth="7.00390625" defaultRowHeight="12.75"/>
  <cols>
    <col min="1" max="1" width="13.7109375" style="42" customWidth="1"/>
    <col min="2" max="2" width="3.57421875" style="42" customWidth="1"/>
    <col min="3" max="3" width="1.57421875" style="42" customWidth="1"/>
    <col min="4" max="4" width="8.421875" style="42" customWidth="1"/>
    <col min="5" max="5" width="3.28125" style="42" customWidth="1"/>
    <col min="6" max="6" width="8.421875" style="42" customWidth="1"/>
    <col min="7" max="7" width="3.28125" style="42" customWidth="1"/>
    <col min="8" max="8" width="8.421875" style="42" customWidth="1"/>
    <col min="9" max="9" width="3.28125" style="42" customWidth="1"/>
    <col min="10" max="10" width="1.57421875" style="42" customWidth="1"/>
    <col min="11" max="11" width="10.00390625" style="42" customWidth="1"/>
    <col min="12" max="12" width="3.7109375" style="42" customWidth="1"/>
    <col min="13" max="13" width="1.57421875" style="42" customWidth="1"/>
    <col min="14" max="14" width="8.421875" style="42" customWidth="1"/>
    <col min="15" max="15" width="3.28125" style="42" customWidth="1"/>
    <col min="16" max="16" width="1.57421875" style="42" customWidth="1"/>
    <col min="17" max="17" width="8.421875" style="42" customWidth="1"/>
    <col min="18" max="18" width="3.28125" style="42" customWidth="1"/>
    <col min="19" max="19" width="1.57421875" style="42" customWidth="1"/>
    <col min="20" max="20" width="8.421875" style="42" customWidth="1"/>
    <col min="21" max="21" width="3.28125" style="42" customWidth="1"/>
    <col min="22" max="22" width="8.421875" style="42" customWidth="1"/>
    <col min="23" max="23" width="3.28125" style="42" customWidth="1"/>
    <col min="24" max="16384" width="7.00390625" style="42" customWidth="1"/>
  </cols>
  <sheetData>
    <row r="1" spans="1:23" ht="15.75">
      <c r="A1" s="160" t="s">
        <v>83</v>
      </c>
      <c r="B1" s="160"/>
      <c r="C1" s="160"/>
      <c r="D1" s="160"/>
      <c r="E1" s="160"/>
      <c r="F1" s="160"/>
      <c r="G1" s="160"/>
      <c r="H1" s="160"/>
      <c r="I1" s="160"/>
      <c r="J1" s="160"/>
      <c r="K1" s="160"/>
      <c r="L1" s="160"/>
      <c r="M1" s="160"/>
      <c r="N1" s="160"/>
      <c r="O1" s="160"/>
      <c r="P1" s="160"/>
      <c r="Q1" s="160"/>
      <c r="R1" s="160"/>
      <c r="S1" s="160"/>
      <c r="T1" s="160"/>
      <c r="U1" s="160"/>
      <c r="V1" s="160"/>
      <c r="W1" s="160"/>
    </row>
    <row r="2" spans="1:23" ht="18.75">
      <c r="A2" s="160" t="s">
        <v>44</v>
      </c>
      <c r="B2" s="160"/>
      <c r="C2" s="160"/>
      <c r="D2" s="160"/>
      <c r="E2" s="160"/>
      <c r="F2" s="160"/>
      <c r="G2" s="160"/>
      <c r="H2" s="160"/>
      <c r="I2" s="160"/>
      <c r="J2" s="160"/>
      <c r="K2" s="160"/>
      <c r="L2" s="160"/>
      <c r="M2" s="160"/>
      <c r="N2" s="160"/>
      <c r="O2" s="160"/>
      <c r="P2" s="160"/>
      <c r="Q2" s="160"/>
      <c r="R2" s="160"/>
      <c r="S2" s="160"/>
      <c r="T2" s="160"/>
      <c r="U2" s="160"/>
      <c r="V2" s="160"/>
      <c r="W2" s="160"/>
    </row>
    <row r="3" spans="1:23" ht="18.75" customHeight="1">
      <c r="A3" s="160" t="s">
        <v>73</v>
      </c>
      <c r="B3" s="160"/>
      <c r="C3" s="160"/>
      <c r="D3" s="160"/>
      <c r="E3" s="160"/>
      <c r="F3" s="160"/>
      <c r="G3" s="160"/>
      <c r="H3" s="160"/>
      <c r="I3" s="160"/>
      <c r="J3" s="160"/>
      <c r="K3" s="160"/>
      <c r="L3" s="160"/>
      <c r="M3" s="160"/>
      <c r="N3" s="160"/>
      <c r="O3" s="160"/>
      <c r="P3" s="160"/>
      <c r="Q3" s="160"/>
      <c r="R3" s="160"/>
      <c r="S3" s="160"/>
      <c r="T3" s="160"/>
      <c r="U3" s="160"/>
      <c r="V3" s="160"/>
      <c r="W3" s="160"/>
    </row>
    <row r="4" spans="1:23" ht="13.5" thickBot="1">
      <c r="A4" s="44"/>
      <c r="B4" s="44"/>
      <c r="C4" s="44"/>
      <c r="D4" s="44"/>
      <c r="E4" s="44"/>
      <c r="F4" s="44"/>
      <c r="G4" s="44"/>
      <c r="H4" s="44"/>
      <c r="I4" s="44"/>
      <c r="J4" s="44"/>
      <c r="K4" s="44"/>
      <c r="L4" s="44"/>
      <c r="M4" s="44"/>
      <c r="N4" s="44"/>
      <c r="O4" s="44"/>
      <c r="P4" s="44"/>
      <c r="Q4" s="44"/>
      <c r="R4" s="44"/>
      <c r="S4" s="44"/>
      <c r="T4" s="44"/>
      <c r="U4" s="44"/>
      <c r="V4" s="44"/>
      <c r="W4" s="44"/>
    </row>
    <row r="5" spans="1:23" ht="13.5" customHeight="1" thickTop="1">
      <c r="A5" s="167" t="s">
        <v>74</v>
      </c>
      <c r="B5" s="167"/>
      <c r="C5" s="25"/>
      <c r="D5" s="168" t="s">
        <v>47</v>
      </c>
      <c r="E5" s="168"/>
      <c r="F5" s="168"/>
      <c r="G5" s="168"/>
      <c r="H5" s="171"/>
      <c r="I5" s="171"/>
      <c r="J5" s="45"/>
      <c r="K5" s="167" t="s">
        <v>48</v>
      </c>
      <c r="L5" s="169"/>
      <c r="M5" s="26"/>
      <c r="N5" s="167" t="s">
        <v>75</v>
      </c>
      <c r="O5" s="167"/>
      <c r="P5" s="25"/>
      <c r="Q5" s="167" t="s">
        <v>76</v>
      </c>
      <c r="R5" s="167"/>
      <c r="S5" s="56"/>
      <c r="T5" s="167" t="s">
        <v>77</v>
      </c>
      <c r="U5" s="167"/>
      <c r="V5" s="167"/>
      <c r="W5" s="167"/>
    </row>
    <row r="6" spans="1:23" ht="12.75">
      <c r="A6" s="159"/>
      <c r="B6" s="159"/>
      <c r="C6" s="46"/>
      <c r="D6" s="159" t="s">
        <v>52</v>
      </c>
      <c r="E6" s="159"/>
      <c r="F6" s="162" t="s">
        <v>53</v>
      </c>
      <c r="G6" s="162"/>
      <c r="H6" s="162" t="s">
        <v>78</v>
      </c>
      <c r="I6" s="162"/>
      <c r="J6" s="46"/>
      <c r="K6" s="170"/>
      <c r="L6" s="170"/>
      <c r="M6" s="27"/>
      <c r="N6" s="159"/>
      <c r="O6" s="159"/>
      <c r="P6" s="46"/>
      <c r="Q6" s="159"/>
      <c r="R6" s="159"/>
      <c r="S6" s="46"/>
      <c r="T6" s="163"/>
      <c r="U6" s="163"/>
      <c r="V6" s="163"/>
      <c r="W6" s="163"/>
    </row>
    <row r="7" spans="1:23" ht="12.75">
      <c r="A7" s="163"/>
      <c r="B7" s="163"/>
      <c r="C7" s="46"/>
      <c r="D7" s="163"/>
      <c r="E7" s="163"/>
      <c r="F7" s="163"/>
      <c r="G7" s="163"/>
      <c r="H7" s="163"/>
      <c r="I7" s="163"/>
      <c r="J7" s="46"/>
      <c r="K7" s="157"/>
      <c r="L7" s="157"/>
      <c r="M7" s="27"/>
      <c r="N7" s="163"/>
      <c r="O7" s="163"/>
      <c r="P7" s="46"/>
      <c r="Q7" s="163"/>
      <c r="R7" s="163"/>
      <c r="S7" s="46"/>
      <c r="T7" s="163" t="s">
        <v>54</v>
      </c>
      <c r="U7" s="163"/>
      <c r="V7" s="164" t="s">
        <v>55</v>
      </c>
      <c r="W7" s="164"/>
    </row>
    <row r="8" spans="11:22" ht="12.75">
      <c r="K8" s="47"/>
      <c r="N8" s="47"/>
      <c r="V8" s="47"/>
    </row>
    <row r="9" spans="1:22" ht="12.75">
      <c r="A9" s="28" t="s">
        <v>79</v>
      </c>
      <c r="B9" s="28"/>
      <c r="D9" s="57">
        <v>36527.847201000106</v>
      </c>
      <c r="E9" s="49"/>
      <c r="F9" s="58">
        <v>23.312328330078792</v>
      </c>
      <c r="G9" s="51"/>
      <c r="H9" s="51">
        <v>6.086938906542297</v>
      </c>
      <c r="I9" s="51"/>
      <c r="J9" s="52"/>
      <c r="K9" s="58">
        <v>0.20640705960861444</v>
      </c>
      <c r="L9" s="52"/>
      <c r="M9" s="52"/>
      <c r="N9" s="58">
        <v>0.09240920523176673</v>
      </c>
      <c r="O9" s="49"/>
      <c r="P9" s="49"/>
      <c r="Q9" s="57">
        <v>-6.62134387708072</v>
      </c>
      <c r="S9" s="52"/>
      <c r="T9" s="48">
        <v>-10.783915920387978</v>
      </c>
      <c r="U9" s="49"/>
      <c r="V9" s="48">
        <v>-11.012581743758531</v>
      </c>
    </row>
    <row r="10" spans="1:22" ht="12.75">
      <c r="A10" s="29" t="s">
        <v>17</v>
      </c>
      <c r="B10" s="29"/>
      <c r="D10" s="57">
        <v>24299.853145000154</v>
      </c>
      <c r="E10" s="49"/>
      <c r="F10" s="58">
        <v>15.508336742972118</v>
      </c>
      <c r="G10" s="51"/>
      <c r="H10" s="51">
        <v>85.8939508747393</v>
      </c>
      <c r="I10" s="51"/>
      <c r="J10" s="52"/>
      <c r="K10" s="58">
        <v>2.219815927991818</v>
      </c>
      <c r="L10" s="52"/>
      <c r="M10" s="52"/>
      <c r="N10" s="58">
        <v>3.2567760835099784</v>
      </c>
      <c r="O10" s="49"/>
      <c r="P10" s="49"/>
      <c r="Q10" s="57">
        <v>-350.78356450371206</v>
      </c>
      <c r="S10" s="52"/>
      <c r="T10" s="48">
        <v>-2.961734123904369</v>
      </c>
      <c r="U10" s="49"/>
      <c r="V10" s="48">
        <v>-5.247295097723418</v>
      </c>
    </row>
    <row r="11" spans="1:22" ht="12.75">
      <c r="A11" s="28" t="s">
        <v>18</v>
      </c>
      <c r="B11" s="28"/>
      <c r="D11" s="57">
        <v>19199.43145099996</v>
      </c>
      <c r="E11" s="49"/>
      <c r="F11" s="58">
        <v>12.253211837906985</v>
      </c>
      <c r="G11" s="51"/>
      <c r="H11" s="51">
        <v>98.56581444246021</v>
      </c>
      <c r="I11" s="51"/>
      <c r="J11" s="52"/>
      <c r="K11" s="58">
        <v>2.8014041444659363</v>
      </c>
      <c r="L11" s="52"/>
      <c r="M11" s="52"/>
      <c r="N11" s="58">
        <v>4.920435114642345</v>
      </c>
      <c r="O11" s="49"/>
      <c r="P11" s="49"/>
      <c r="Q11" s="57">
        <v>-670.764588147454</v>
      </c>
      <c r="S11" s="52"/>
      <c r="T11" s="48">
        <v>5.335131086948035</v>
      </c>
      <c r="U11" s="49"/>
      <c r="V11" s="48">
        <v>2.683185525864565</v>
      </c>
    </row>
    <row r="12" spans="1:22" ht="12.75">
      <c r="A12" s="28" t="s">
        <v>19</v>
      </c>
      <c r="B12" s="28"/>
      <c r="D12" s="57">
        <v>14726.822202999992</v>
      </c>
      <c r="E12" s="49"/>
      <c r="F12" s="58">
        <v>9.398761240044562</v>
      </c>
      <c r="G12" s="51"/>
      <c r="H12" s="51">
        <v>99.50900685834814</v>
      </c>
      <c r="I12" s="51"/>
      <c r="J12" s="52"/>
      <c r="K12" s="58">
        <v>2.4131869363853538</v>
      </c>
      <c r="L12" s="52"/>
      <c r="M12" s="52"/>
      <c r="N12" s="58">
        <v>4.3905658676987365</v>
      </c>
      <c r="O12" s="49"/>
      <c r="P12" s="49"/>
      <c r="Q12" s="57">
        <v>-780.3086819083754</v>
      </c>
      <c r="S12" s="52"/>
      <c r="T12" s="48">
        <v>8.942940589806385</v>
      </c>
      <c r="U12" s="49"/>
      <c r="V12" s="48">
        <v>6.7455635274629415</v>
      </c>
    </row>
    <row r="13" spans="1:22" ht="12.75">
      <c r="A13" s="28" t="s">
        <v>20</v>
      </c>
      <c r="B13" s="28"/>
      <c r="D13" s="57">
        <v>10818.639607999921</v>
      </c>
      <c r="E13" s="49"/>
      <c r="F13" s="58">
        <v>6.904531691634534</v>
      </c>
      <c r="G13" s="51"/>
      <c r="H13" s="51">
        <v>99.60682004816442</v>
      </c>
      <c r="I13" s="51"/>
      <c r="J13" s="52"/>
      <c r="K13" s="58">
        <v>2.398456677110276</v>
      </c>
      <c r="L13" s="52"/>
      <c r="M13" s="52"/>
      <c r="N13" s="58">
        <v>4.054913529982507</v>
      </c>
      <c r="O13" s="49"/>
      <c r="P13" s="49"/>
      <c r="Q13" s="57">
        <v>-980.9885297955011</v>
      </c>
      <c r="S13" s="52"/>
      <c r="T13" s="48">
        <v>10.632364273482327</v>
      </c>
      <c r="U13" s="49"/>
      <c r="V13" s="48">
        <v>8.48892024722407</v>
      </c>
    </row>
    <row r="14" spans="1:22" ht="12.75">
      <c r="A14" s="28" t="s">
        <v>21</v>
      </c>
      <c r="B14" s="28"/>
      <c r="D14" s="57">
        <v>18842.61338399982</v>
      </c>
      <c r="E14" s="49"/>
      <c r="F14" s="58">
        <v>12.025488044434054</v>
      </c>
      <c r="G14" s="51"/>
      <c r="H14" s="51">
        <v>99.73650435325399</v>
      </c>
      <c r="I14" s="51"/>
      <c r="J14" s="52"/>
      <c r="K14" s="58">
        <v>2.8079262321653267</v>
      </c>
      <c r="L14" s="52"/>
      <c r="M14" s="52"/>
      <c r="N14" s="58">
        <v>11.17996695176717</v>
      </c>
      <c r="O14" s="49"/>
      <c r="P14" s="49"/>
      <c r="Q14" s="57">
        <v>-1552.9388977943258</v>
      </c>
      <c r="S14" s="52"/>
      <c r="T14" s="48">
        <v>12.199495224475932</v>
      </c>
      <c r="U14" s="49"/>
      <c r="V14" s="48">
        <v>9.734121818910316</v>
      </c>
    </row>
    <row r="15" spans="1:22" ht="12.75">
      <c r="A15" s="28" t="s">
        <v>22</v>
      </c>
      <c r="B15" s="28"/>
      <c r="D15" s="57">
        <v>12213.348628999925</v>
      </c>
      <c r="E15" s="49"/>
      <c r="F15" s="58">
        <v>7.794644772856158</v>
      </c>
      <c r="G15" s="51"/>
      <c r="H15" s="51">
        <v>99.82563918670557</v>
      </c>
      <c r="I15" s="51"/>
      <c r="J15" s="52"/>
      <c r="K15" s="58">
        <v>3.8271215813079427</v>
      </c>
      <c r="L15" s="52"/>
      <c r="M15" s="52"/>
      <c r="N15" s="58">
        <v>13.534622294504647</v>
      </c>
      <c r="O15" s="49"/>
      <c r="P15" s="49"/>
      <c r="Q15" s="57">
        <v>-2900.456604898789</v>
      </c>
      <c r="S15" s="52"/>
      <c r="T15" s="48">
        <v>14.24306619390116</v>
      </c>
      <c r="U15" s="49"/>
      <c r="V15" s="48">
        <v>10.961044072739954</v>
      </c>
    </row>
    <row r="16" spans="1:22" ht="12.75">
      <c r="A16" s="28" t="s">
        <v>23</v>
      </c>
      <c r="B16" s="28"/>
      <c r="D16" s="57">
        <v>14670.38718900006</v>
      </c>
      <c r="E16" s="49"/>
      <c r="F16" s="58">
        <v>9.362744018212693</v>
      </c>
      <c r="G16" s="51"/>
      <c r="H16" s="51">
        <v>99.91419874719136</v>
      </c>
      <c r="I16" s="51"/>
      <c r="J16" s="52"/>
      <c r="K16" s="58">
        <v>3.76517313796344</v>
      </c>
      <c r="L16" s="52"/>
      <c r="M16" s="52"/>
      <c r="N16" s="58">
        <v>23.689968825080516</v>
      </c>
      <c r="O16" s="49"/>
      <c r="P16" s="49"/>
      <c r="Q16" s="57">
        <v>-4226.471052828962</v>
      </c>
      <c r="S16" s="52"/>
      <c r="T16" s="48">
        <v>17.640083753039175</v>
      </c>
      <c r="U16" s="49"/>
      <c r="V16" s="48">
        <v>14.539090310059343</v>
      </c>
    </row>
    <row r="17" spans="1:22" ht="12.75">
      <c r="A17" s="28" t="s">
        <v>24</v>
      </c>
      <c r="B17" s="28"/>
      <c r="D17" s="57">
        <v>3590.657837000031</v>
      </c>
      <c r="E17" s="49"/>
      <c r="F17" s="58">
        <v>2.291583020387345</v>
      </c>
      <c r="G17" s="51"/>
      <c r="H17" s="51">
        <v>99.84916866920047</v>
      </c>
      <c r="I17" s="51"/>
      <c r="J17" s="52"/>
      <c r="K17" s="58">
        <v>4.183174893219189</v>
      </c>
      <c r="L17" s="52"/>
      <c r="M17" s="52"/>
      <c r="N17" s="58">
        <v>12.704216901634812</v>
      </c>
      <c r="O17" s="49"/>
      <c r="P17" s="49"/>
      <c r="Q17" s="57">
        <v>-9260.381179162416</v>
      </c>
      <c r="S17" s="52"/>
      <c r="T17" s="48">
        <v>24.16918861406236</v>
      </c>
      <c r="U17" s="49"/>
      <c r="V17" s="48">
        <v>20.99705315084142</v>
      </c>
    </row>
    <row r="18" spans="1:22" ht="12.75">
      <c r="A18" s="28" t="s">
        <v>25</v>
      </c>
      <c r="B18" s="28"/>
      <c r="D18" s="57">
        <v>562.9364489999621</v>
      </c>
      <c r="E18" s="49"/>
      <c r="F18" s="58">
        <v>0.3592699908057122</v>
      </c>
      <c r="G18" s="51"/>
      <c r="H18" s="51">
        <v>99.87016776026866</v>
      </c>
      <c r="I18" s="51"/>
      <c r="J18" s="52"/>
      <c r="K18" s="58">
        <v>5.870369120562133</v>
      </c>
      <c r="L18" s="52"/>
      <c r="M18" s="52"/>
      <c r="N18" s="58">
        <v>6.1894639274456775</v>
      </c>
      <c r="O18" s="49"/>
      <c r="P18" s="49"/>
      <c r="Q18" s="57">
        <v>-28777.207789239994</v>
      </c>
      <c r="S18" s="52"/>
      <c r="T18" s="48">
        <v>28.934912970265774</v>
      </c>
      <c r="U18" s="49"/>
      <c r="V18" s="48">
        <v>24.76313004577159</v>
      </c>
    </row>
    <row r="19" spans="1:22" ht="12.75">
      <c r="A19" s="28" t="s">
        <v>26</v>
      </c>
      <c r="B19" s="28"/>
      <c r="D19" s="57">
        <v>289.8208990000444</v>
      </c>
      <c r="E19" s="49"/>
      <c r="F19" s="58">
        <v>0.18496573086362048</v>
      </c>
      <c r="G19" s="51"/>
      <c r="H19" s="51">
        <v>99.81582660124215</v>
      </c>
      <c r="I19" s="51"/>
      <c r="J19" s="52"/>
      <c r="K19" s="58">
        <v>6.9052227548169824</v>
      </c>
      <c r="L19" s="52"/>
      <c r="M19" s="52"/>
      <c r="N19" s="58">
        <v>15.935150461092205</v>
      </c>
      <c r="O19" s="49"/>
      <c r="P19" s="49"/>
      <c r="Q19" s="57">
        <v>-143906.84603075715</v>
      </c>
      <c r="S19" s="52"/>
      <c r="T19" s="48">
        <v>30.005875823394902</v>
      </c>
      <c r="U19" s="49"/>
      <c r="V19" s="48">
        <v>25.172625633716862</v>
      </c>
    </row>
    <row r="20" spans="1:22" ht="12.75">
      <c r="A20" s="28" t="s">
        <v>15</v>
      </c>
      <c r="B20" s="28"/>
      <c r="D20" s="57">
        <v>156688.97024700002</v>
      </c>
      <c r="E20" s="49"/>
      <c r="F20" s="58">
        <v>100</v>
      </c>
      <c r="G20" s="51"/>
      <c r="H20" s="51">
        <v>75.06422806888783</v>
      </c>
      <c r="I20" s="51"/>
      <c r="J20" s="52"/>
      <c r="K20" s="58">
        <v>3.6964245649434617</v>
      </c>
      <c r="L20" s="52"/>
      <c r="M20" s="52"/>
      <c r="N20" s="58">
        <v>100</v>
      </c>
      <c r="O20" s="49"/>
      <c r="P20" s="49"/>
      <c r="Q20" s="57">
        <v>-1670.384915244352</v>
      </c>
      <c r="S20" s="52"/>
      <c r="T20" s="48">
        <v>16.298797513086175</v>
      </c>
      <c r="U20" s="49"/>
      <c r="V20" s="48">
        <v>13.204845703206761</v>
      </c>
    </row>
    <row r="21" spans="1:23" ht="12.75">
      <c r="A21" s="54"/>
      <c r="B21" s="54"/>
      <c r="C21" s="54"/>
      <c r="D21" s="54"/>
      <c r="E21" s="54"/>
      <c r="F21" s="54"/>
      <c r="G21" s="54"/>
      <c r="H21" s="54"/>
      <c r="I21" s="54"/>
      <c r="J21" s="54"/>
      <c r="K21" s="54"/>
      <c r="L21" s="54"/>
      <c r="M21" s="54"/>
      <c r="N21" s="54"/>
      <c r="O21" s="54"/>
      <c r="P21" s="54"/>
      <c r="Q21" s="54"/>
      <c r="R21" s="54"/>
      <c r="S21" s="54"/>
      <c r="T21" s="54"/>
      <c r="U21" s="54"/>
      <c r="V21" s="54"/>
      <c r="W21" s="54"/>
    </row>
    <row r="22" spans="1:2" ht="12.75">
      <c r="A22" s="61" t="s">
        <v>80</v>
      </c>
      <c r="B22" s="61"/>
    </row>
    <row r="23" spans="1:2" ht="12.75">
      <c r="A23" s="60" t="s">
        <v>65</v>
      </c>
      <c r="B23" s="61"/>
    </row>
    <row r="24" ht="12.75">
      <c r="A24" s="60" t="s">
        <v>66</v>
      </c>
    </row>
    <row r="25" ht="12.75">
      <c r="A25" s="47" t="s">
        <v>89</v>
      </c>
    </row>
    <row r="26" ht="12.75">
      <c r="A26" s="47" t="s">
        <v>68</v>
      </c>
    </row>
    <row r="27" ht="12.75">
      <c r="A27" s="47" t="s">
        <v>81</v>
      </c>
    </row>
    <row r="28" ht="12.75">
      <c r="A28" s="47" t="s">
        <v>82</v>
      </c>
    </row>
  </sheetData>
  <sheetProtection/>
  <mergeCells count="14">
    <mergeCell ref="N5:O7"/>
    <mergeCell ref="Q5:R7"/>
    <mergeCell ref="T5:W6"/>
    <mergeCell ref="D6:E7"/>
    <mergeCell ref="F6:G7"/>
    <mergeCell ref="H6:I7"/>
    <mergeCell ref="T7:U7"/>
    <mergeCell ref="V7:W7"/>
    <mergeCell ref="A1:W1"/>
    <mergeCell ref="A2:W2"/>
    <mergeCell ref="A3:W3"/>
    <mergeCell ref="A5:B7"/>
    <mergeCell ref="D5:I5"/>
    <mergeCell ref="K5:L7"/>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F22"/>
  <sheetViews>
    <sheetView zoomScalePageLayoutView="0" workbookViewId="0" topLeftCell="A1">
      <selection activeCell="B15" sqref="B15:B18"/>
    </sheetView>
  </sheetViews>
  <sheetFormatPr defaultColWidth="9.140625" defaultRowHeight="12.75"/>
  <cols>
    <col min="1" max="1" width="18.7109375" style="0" customWidth="1"/>
    <col min="2" max="2" width="21.140625" style="0" customWidth="1"/>
    <col min="3" max="3" width="14.421875" style="85" customWidth="1"/>
    <col min="4" max="4" width="14.8515625" style="0" customWidth="1"/>
    <col min="5" max="5" width="13.8515625" style="0" customWidth="1"/>
    <col min="6" max="6" width="17.8515625" style="0" customWidth="1"/>
  </cols>
  <sheetData>
    <row r="1" spans="1:6" ht="15.75">
      <c r="A1" s="122" t="s">
        <v>150</v>
      </c>
      <c r="B1" s="123"/>
      <c r="C1" s="123"/>
      <c r="D1" s="123"/>
      <c r="E1" s="123"/>
      <c r="F1" s="123"/>
    </row>
    <row r="2" spans="1:6" ht="15.75">
      <c r="A2" s="122" t="s">
        <v>151</v>
      </c>
      <c r="B2" s="123"/>
      <c r="C2" s="123"/>
      <c r="D2" s="123"/>
      <c r="E2" s="123"/>
      <c r="F2" s="123"/>
    </row>
    <row r="3" ht="16.5" thickBot="1">
      <c r="A3" s="78"/>
    </row>
    <row r="4" spans="1:6" ht="12.75" customHeight="1" thickTop="1">
      <c r="A4" s="87"/>
      <c r="B4" s="88" t="s">
        <v>120</v>
      </c>
      <c r="C4" s="88"/>
      <c r="D4" s="88"/>
      <c r="E4" s="88"/>
      <c r="F4" s="88" t="s">
        <v>125</v>
      </c>
    </row>
    <row r="5" spans="1:6" ht="12.75" customHeight="1" thickBot="1">
      <c r="A5" s="104" t="s">
        <v>119</v>
      </c>
      <c r="B5" s="105" t="s">
        <v>121</v>
      </c>
      <c r="C5" s="105" t="s">
        <v>122</v>
      </c>
      <c r="D5" s="105" t="s">
        <v>123</v>
      </c>
      <c r="E5" s="105" t="s">
        <v>124</v>
      </c>
      <c r="F5" s="105" t="s">
        <v>126</v>
      </c>
    </row>
    <row r="6" spans="1:6" ht="12.75" customHeight="1">
      <c r="A6" s="89" t="s">
        <v>152</v>
      </c>
      <c r="B6" s="115" t="s">
        <v>235</v>
      </c>
      <c r="C6" s="109">
        <v>500</v>
      </c>
      <c r="D6" s="91" t="s">
        <v>153</v>
      </c>
      <c r="E6" s="91" t="s">
        <v>268</v>
      </c>
      <c r="F6" s="91" t="s">
        <v>157</v>
      </c>
    </row>
    <row r="7" spans="1:6" ht="12.75" customHeight="1">
      <c r="A7" s="89"/>
      <c r="B7" s="116"/>
      <c r="C7" s="114"/>
      <c r="D7" s="91" t="s">
        <v>154</v>
      </c>
      <c r="E7" s="91"/>
      <c r="F7" s="91"/>
    </row>
    <row r="8" spans="1:6" ht="12.75" customHeight="1">
      <c r="A8" s="89"/>
      <c r="B8" s="92"/>
      <c r="C8" s="114"/>
      <c r="D8" s="91" t="s">
        <v>155</v>
      </c>
      <c r="E8" s="92"/>
      <c r="F8" s="92"/>
    </row>
    <row r="9" spans="1:6" ht="12.75" customHeight="1" thickBot="1">
      <c r="A9" s="90"/>
      <c r="B9" s="92"/>
      <c r="C9" s="114"/>
      <c r="D9" s="91" t="s">
        <v>156</v>
      </c>
      <c r="E9" s="92"/>
      <c r="F9" s="92"/>
    </row>
    <row r="10" spans="1:6" ht="12.75" customHeight="1">
      <c r="A10" s="115" t="s">
        <v>158</v>
      </c>
      <c r="B10" s="115" t="s">
        <v>159</v>
      </c>
      <c r="C10" s="125">
        <v>1.67</v>
      </c>
      <c r="D10" s="94" t="s">
        <v>160</v>
      </c>
      <c r="E10" s="93" t="s">
        <v>267</v>
      </c>
      <c r="F10" s="93" t="s">
        <v>165</v>
      </c>
    </row>
    <row r="11" spans="1:6" ht="12.75" customHeight="1">
      <c r="A11" s="118"/>
      <c r="B11" s="118"/>
      <c r="C11" s="126"/>
      <c r="D11" s="91" t="s">
        <v>161</v>
      </c>
      <c r="E11" s="89"/>
      <c r="F11" s="89"/>
    </row>
    <row r="12" spans="1:6" ht="12.75" customHeight="1">
      <c r="A12" s="118"/>
      <c r="B12" s="118"/>
      <c r="C12" s="126"/>
      <c r="D12" s="91" t="s">
        <v>162</v>
      </c>
      <c r="E12" s="89"/>
      <c r="F12" s="89"/>
    </row>
    <row r="13" spans="1:6" ht="12.75" customHeight="1">
      <c r="A13" s="118"/>
      <c r="B13" s="118"/>
      <c r="C13" s="126"/>
      <c r="D13" s="91" t="s">
        <v>163</v>
      </c>
      <c r="E13" s="89"/>
      <c r="F13" s="89"/>
    </row>
    <row r="14" spans="1:6" ht="12.75" customHeight="1" thickBot="1">
      <c r="A14" s="118"/>
      <c r="B14" s="118"/>
      <c r="C14" s="126"/>
      <c r="D14" s="91" t="s">
        <v>164</v>
      </c>
      <c r="E14" s="89"/>
      <c r="F14" s="89"/>
    </row>
    <row r="15" spans="1:6" ht="12.75" customHeight="1">
      <c r="A15" s="115" t="s">
        <v>166</v>
      </c>
      <c r="B15" s="115" t="s">
        <v>236</v>
      </c>
      <c r="C15" s="125">
        <v>1.67</v>
      </c>
      <c r="D15" s="94" t="s">
        <v>167</v>
      </c>
      <c r="E15" s="93" t="s">
        <v>171</v>
      </c>
      <c r="F15" s="93" t="s">
        <v>165</v>
      </c>
    </row>
    <row r="16" spans="1:6" ht="12.75" customHeight="1">
      <c r="A16" s="118"/>
      <c r="B16" s="118"/>
      <c r="C16" s="126"/>
      <c r="D16" s="91" t="s">
        <v>168</v>
      </c>
      <c r="E16" s="89"/>
      <c r="F16" s="89"/>
    </row>
    <row r="17" spans="1:6" ht="12.75" customHeight="1">
      <c r="A17" s="118"/>
      <c r="B17" s="118"/>
      <c r="C17" s="126"/>
      <c r="D17" s="91" t="s">
        <v>169</v>
      </c>
      <c r="E17" s="89"/>
      <c r="F17" s="89"/>
    </row>
    <row r="18" spans="1:6" ht="12.75" customHeight="1" thickBot="1">
      <c r="A18" s="118"/>
      <c r="B18" s="118"/>
      <c r="C18" s="126"/>
      <c r="D18" s="91" t="s">
        <v>170</v>
      </c>
      <c r="E18" s="89"/>
      <c r="F18" s="89"/>
    </row>
    <row r="19" spans="1:6" ht="12.75" customHeight="1">
      <c r="A19" s="115" t="s">
        <v>172</v>
      </c>
      <c r="B19" s="93" t="s">
        <v>173</v>
      </c>
      <c r="C19" s="127" t="s">
        <v>132</v>
      </c>
      <c r="D19" s="93" t="s">
        <v>175</v>
      </c>
      <c r="E19" s="93"/>
      <c r="F19" s="93" t="s">
        <v>178</v>
      </c>
    </row>
    <row r="20" spans="1:6" ht="12.75" customHeight="1">
      <c r="A20" s="118"/>
      <c r="B20" s="91" t="s">
        <v>174</v>
      </c>
      <c r="C20" s="128"/>
      <c r="D20" s="91" t="s">
        <v>176</v>
      </c>
      <c r="E20" s="89"/>
      <c r="F20" s="89"/>
    </row>
    <row r="21" spans="1:6" ht="12.75" customHeight="1">
      <c r="A21" s="118"/>
      <c r="B21" s="92"/>
      <c r="C21" s="128"/>
      <c r="D21" s="91" t="s">
        <v>177</v>
      </c>
      <c r="E21" s="89"/>
      <c r="F21" s="89"/>
    </row>
    <row r="22" spans="1:6" ht="12.75" customHeight="1" thickBot="1">
      <c r="A22" s="121"/>
      <c r="B22" s="102"/>
      <c r="C22" s="129"/>
      <c r="D22" s="95" t="s">
        <v>237</v>
      </c>
      <c r="E22" s="103"/>
      <c r="F22" s="103"/>
    </row>
  </sheetData>
  <sheetProtection/>
  <mergeCells count="11">
    <mergeCell ref="B6:B7"/>
    <mergeCell ref="A10:A14"/>
    <mergeCell ref="B10:B14"/>
    <mergeCell ref="C10:C14"/>
    <mergeCell ref="A1:F1"/>
    <mergeCell ref="A2:F2"/>
    <mergeCell ref="A19:A22"/>
    <mergeCell ref="C19:C22"/>
    <mergeCell ref="A15:A18"/>
    <mergeCell ref="B15:B18"/>
    <mergeCell ref="C15:C18"/>
  </mergeCells>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F23"/>
  <sheetViews>
    <sheetView zoomScalePageLayoutView="0" workbookViewId="0" topLeftCell="A1">
      <selection activeCell="A34" sqref="A34"/>
    </sheetView>
  </sheetViews>
  <sheetFormatPr defaultColWidth="9.140625" defaultRowHeight="12.75"/>
  <cols>
    <col min="1" max="1" width="29.00390625" style="0" customWidth="1"/>
    <col min="2" max="2" width="16.7109375" style="0" customWidth="1"/>
    <col min="3" max="3" width="14.28125" style="0" customWidth="1"/>
    <col min="4" max="4" width="19.8515625" style="0" customWidth="1"/>
    <col min="5" max="5" width="13.7109375" style="0" customWidth="1"/>
    <col min="6" max="6" width="17.140625" style="0" customWidth="1"/>
  </cols>
  <sheetData>
    <row r="1" spans="1:6" ht="15.75">
      <c r="A1" s="122" t="s">
        <v>179</v>
      </c>
      <c r="B1" s="123"/>
      <c r="C1" s="123"/>
      <c r="D1" s="123"/>
      <c r="E1" s="123"/>
      <c r="F1" s="123"/>
    </row>
    <row r="2" spans="1:6" ht="15.75">
      <c r="A2" s="122" t="s">
        <v>180</v>
      </c>
      <c r="B2" s="123"/>
      <c r="C2" s="123"/>
      <c r="D2" s="123"/>
      <c r="E2" s="123"/>
      <c r="F2" s="123"/>
    </row>
    <row r="3" ht="13.5" thickBot="1">
      <c r="A3" s="40"/>
    </row>
    <row r="4" spans="1:6" ht="12.75" customHeight="1" thickTop="1">
      <c r="A4" s="87"/>
      <c r="B4" s="88" t="s">
        <v>120</v>
      </c>
      <c r="C4" s="88"/>
      <c r="D4" s="88"/>
      <c r="E4" s="88"/>
      <c r="F4" s="88" t="s">
        <v>125</v>
      </c>
    </row>
    <row r="5" spans="1:6" ht="12.75" customHeight="1" thickBot="1">
      <c r="A5" s="104" t="s">
        <v>119</v>
      </c>
      <c r="B5" s="105" t="s">
        <v>121</v>
      </c>
      <c r="C5" s="105" t="s">
        <v>122</v>
      </c>
      <c r="D5" s="105" t="s">
        <v>123</v>
      </c>
      <c r="E5" s="105" t="s">
        <v>124</v>
      </c>
      <c r="F5" s="105" t="s">
        <v>126</v>
      </c>
    </row>
    <row r="6" spans="1:6" ht="12.75" customHeight="1">
      <c r="A6" s="115" t="s">
        <v>181</v>
      </c>
      <c r="B6" s="91" t="s">
        <v>182</v>
      </c>
      <c r="C6" s="109">
        <v>2000</v>
      </c>
      <c r="D6" s="91" t="s">
        <v>238</v>
      </c>
      <c r="E6" s="118"/>
      <c r="F6" s="91" t="s">
        <v>178</v>
      </c>
    </row>
    <row r="7" spans="1:6" ht="12.75" customHeight="1">
      <c r="A7" s="116"/>
      <c r="B7" s="92"/>
      <c r="C7" s="114"/>
      <c r="D7" s="91" t="s">
        <v>183</v>
      </c>
      <c r="E7" s="118"/>
      <c r="F7" s="92"/>
    </row>
    <row r="8" spans="1:6" ht="12.75" customHeight="1">
      <c r="A8" s="90"/>
      <c r="B8" s="92"/>
      <c r="C8" s="114"/>
      <c r="D8" s="91" t="s">
        <v>184</v>
      </c>
      <c r="E8" s="118"/>
      <c r="F8" s="92"/>
    </row>
    <row r="9" spans="1:6" ht="12.75" customHeight="1" thickBot="1">
      <c r="A9" s="90"/>
      <c r="B9" s="92"/>
      <c r="C9" s="114"/>
      <c r="D9" s="91" t="s">
        <v>185</v>
      </c>
      <c r="E9" s="118"/>
      <c r="F9" s="92"/>
    </row>
    <row r="10" spans="1:6" ht="12.75" customHeight="1">
      <c r="A10" s="115" t="s">
        <v>186</v>
      </c>
      <c r="B10" s="115" t="s">
        <v>187</v>
      </c>
      <c r="C10" s="130">
        <v>10000</v>
      </c>
      <c r="D10" s="94" t="s">
        <v>188</v>
      </c>
      <c r="E10" s="115"/>
      <c r="F10" s="115" t="s">
        <v>178</v>
      </c>
    </row>
    <row r="11" spans="1:6" ht="12.75" customHeight="1">
      <c r="A11" s="118"/>
      <c r="B11" s="118"/>
      <c r="C11" s="131"/>
      <c r="D11" s="91" t="s">
        <v>189</v>
      </c>
      <c r="E11" s="118"/>
      <c r="F11" s="118"/>
    </row>
    <row r="12" spans="1:6" ht="12.75" customHeight="1">
      <c r="A12" s="118"/>
      <c r="B12" s="118"/>
      <c r="C12" s="131"/>
      <c r="D12" s="91" t="s">
        <v>239</v>
      </c>
      <c r="E12" s="118"/>
      <c r="F12" s="118"/>
    </row>
    <row r="13" spans="1:6" ht="12.75" customHeight="1" thickBot="1">
      <c r="A13" s="118"/>
      <c r="B13" s="118"/>
      <c r="C13" s="131"/>
      <c r="D13" s="91" t="s">
        <v>190</v>
      </c>
      <c r="E13" s="118"/>
      <c r="F13" s="118"/>
    </row>
    <row r="14" spans="1:6" ht="12.75" customHeight="1">
      <c r="A14" s="115" t="s">
        <v>191</v>
      </c>
      <c r="B14" s="115" t="s">
        <v>192</v>
      </c>
      <c r="C14" s="127" t="s">
        <v>132</v>
      </c>
      <c r="D14" s="94" t="s">
        <v>240</v>
      </c>
      <c r="E14" s="115"/>
      <c r="F14" s="115" t="s">
        <v>194</v>
      </c>
    </row>
    <row r="15" spans="1:6" ht="12.75" customHeight="1" thickBot="1">
      <c r="A15" s="118"/>
      <c r="B15" s="118"/>
      <c r="C15" s="128"/>
      <c r="D15" s="91" t="s">
        <v>193</v>
      </c>
      <c r="E15" s="118"/>
      <c r="F15" s="118"/>
    </row>
    <row r="16" spans="1:6" ht="12.75" customHeight="1">
      <c r="A16" s="115" t="s">
        <v>195</v>
      </c>
      <c r="B16" s="115" t="s">
        <v>187</v>
      </c>
      <c r="C16" s="127" t="s">
        <v>132</v>
      </c>
      <c r="D16" s="94" t="s">
        <v>241</v>
      </c>
      <c r="E16" s="94" t="s">
        <v>242</v>
      </c>
      <c r="F16" s="115" t="s">
        <v>178</v>
      </c>
    </row>
    <row r="17" spans="1:6" ht="12.75" customHeight="1">
      <c r="A17" s="118"/>
      <c r="B17" s="118"/>
      <c r="C17" s="128"/>
      <c r="D17" s="91" t="s">
        <v>196</v>
      </c>
      <c r="E17" s="91" t="s">
        <v>197</v>
      </c>
      <c r="F17" s="118"/>
    </row>
    <row r="18" spans="1:6" ht="12.75" customHeight="1" thickBot="1">
      <c r="A18" s="118"/>
      <c r="B18" s="118"/>
      <c r="C18" s="128"/>
      <c r="D18" s="91" t="s">
        <v>133</v>
      </c>
      <c r="E18" s="91" t="s">
        <v>198</v>
      </c>
      <c r="F18" s="118"/>
    </row>
    <row r="19" spans="1:6" ht="12.75" customHeight="1">
      <c r="A19" s="115" t="s">
        <v>199</v>
      </c>
      <c r="B19" s="115" t="s">
        <v>200</v>
      </c>
      <c r="C19" s="127" t="s">
        <v>132</v>
      </c>
      <c r="D19" s="93" t="s">
        <v>201</v>
      </c>
      <c r="E19" s="115"/>
      <c r="F19" s="115" t="s">
        <v>205</v>
      </c>
    </row>
    <row r="20" spans="1:6" ht="12.75" customHeight="1">
      <c r="A20" s="118"/>
      <c r="B20" s="118"/>
      <c r="C20" s="128"/>
      <c r="D20" s="91" t="s">
        <v>202</v>
      </c>
      <c r="E20" s="118"/>
      <c r="F20" s="118"/>
    </row>
    <row r="21" spans="1:6" ht="12.75" customHeight="1">
      <c r="A21" s="118"/>
      <c r="B21" s="118"/>
      <c r="C21" s="128"/>
      <c r="D21" s="91" t="s">
        <v>203</v>
      </c>
      <c r="E21" s="118"/>
      <c r="F21" s="118"/>
    </row>
    <row r="22" spans="1:6" ht="12.75" customHeight="1" thickBot="1">
      <c r="A22" s="121"/>
      <c r="B22" s="121"/>
      <c r="C22" s="129"/>
      <c r="D22" s="95" t="s">
        <v>204</v>
      </c>
      <c r="E22" s="121"/>
      <c r="F22" s="121"/>
    </row>
    <row r="23" ht="12.75">
      <c r="A23" s="15"/>
    </row>
  </sheetData>
  <sheetProtection/>
  <mergeCells count="23">
    <mergeCell ref="F19:F22"/>
    <mergeCell ref="A1:F1"/>
    <mergeCell ref="A2:F2"/>
    <mergeCell ref="A19:A22"/>
    <mergeCell ref="B19:B22"/>
    <mergeCell ref="C19:C22"/>
    <mergeCell ref="E19:E22"/>
    <mergeCell ref="A16:A18"/>
    <mergeCell ref="B16:B18"/>
    <mergeCell ref="C16:C18"/>
    <mergeCell ref="F16:F18"/>
    <mergeCell ref="F10:F13"/>
    <mergeCell ref="A14:A15"/>
    <mergeCell ref="B14:B15"/>
    <mergeCell ref="C14:C15"/>
    <mergeCell ref="E14:E15"/>
    <mergeCell ref="F14:F15"/>
    <mergeCell ref="E6:E9"/>
    <mergeCell ref="A10:A13"/>
    <mergeCell ref="B10:B13"/>
    <mergeCell ref="C10:C13"/>
    <mergeCell ref="E10:E13"/>
    <mergeCell ref="A6:A7"/>
  </mergeCells>
  <printOptions/>
  <pageMargins left="0.75" right="0.75" top="1"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F22"/>
  <sheetViews>
    <sheetView zoomScalePageLayoutView="0" workbookViewId="0" topLeftCell="A5">
      <selection activeCell="D25" sqref="D25"/>
    </sheetView>
  </sheetViews>
  <sheetFormatPr defaultColWidth="9.140625" defaultRowHeight="12.75"/>
  <cols>
    <col min="1" max="1" width="20.28125" style="0" customWidth="1"/>
    <col min="2" max="2" width="16.140625" style="0" customWidth="1"/>
    <col min="3" max="3" width="19.421875" style="79" customWidth="1"/>
    <col min="4" max="4" width="23.00390625" style="0" customWidth="1"/>
    <col min="5" max="5" width="11.00390625" style="0" customWidth="1"/>
    <col min="6" max="6" width="17.140625" style="0" customWidth="1"/>
  </cols>
  <sheetData>
    <row r="1" spans="1:6" ht="15.75">
      <c r="A1" s="122" t="s">
        <v>206</v>
      </c>
      <c r="B1" s="123"/>
      <c r="C1" s="123"/>
      <c r="D1" s="123"/>
      <c r="E1" s="123"/>
      <c r="F1" s="123"/>
    </row>
    <row r="2" spans="1:6" ht="15.75">
      <c r="A2" s="122" t="s">
        <v>207</v>
      </c>
      <c r="B2" s="123"/>
      <c r="C2" s="123"/>
      <c r="D2" s="123"/>
      <c r="E2" s="123"/>
      <c r="F2" s="123"/>
    </row>
    <row r="3" ht="13.5" thickBot="1">
      <c r="A3" s="40"/>
    </row>
    <row r="4" spans="1:6" ht="12.75" customHeight="1" thickTop="1">
      <c r="A4" s="87"/>
      <c r="B4" s="88" t="s">
        <v>120</v>
      </c>
      <c r="C4" s="108"/>
      <c r="D4" s="88"/>
      <c r="E4" s="88"/>
      <c r="F4" s="88" t="s">
        <v>125</v>
      </c>
    </row>
    <row r="5" spans="1:6" ht="12.75" customHeight="1" thickBot="1">
      <c r="A5" s="104" t="s">
        <v>119</v>
      </c>
      <c r="B5" s="105" t="s">
        <v>121</v>
      </c>
      <c r="C5" s="105" t="s">
        <v>122</v>
      </c>
      <c r="D5" s="105" t="s">
        <v>123</v>
      </c>
      <c r="E5" s="105" t="s">
        <v>124</v>
      </c>
      <c r="F5" s="105" t="s">
        <v>126</v>
      </c>
    </row>
    <row r="6" spans="1:6" ht="12.75" customHeight="1">
      <c r="A6" s="115" t="s">
        <v>208</v>
      </c>
      <c r="B6" s="91" t="s">
        <v>187</v>
      </c>
      <c r="C6" s="109">
        <v>500</v>
      </c>
      <c r="D6" s="91" t="s">
        <v>209</v>
      </c>
      <c r="E6" s="89"/>
      <c r="F6" s="91" t="s">
        <v>210</v>
      </c>
    </row>
    <row r="7" spans="1:6" ht="12.75" customHeight="1" thickBot="1">
      <c r="A7" s="118"/>
      <c r="B7" s="91"/>
      <c r="C7" s="109"/>
      <c r="D7" s="91"/>
      <c r="E7" s="89"/>
      <c r="F7" s="91"/>
    </row>
    <row r="8" spans="1:6" ht="12.75" customHeight="1">
      <c r="A8" s="115" t="s">
        <v>211</v>
      </c>
      <c r="B8" s="115" t="s">
        <v>212</v>
      </c>
      <c r="C8" s="127" t="s">
        <v>213</v>
      </c>
      <c r="D8" s="115" t="s">
        <v>214</v>
      </c>
      <c r="E8" s="115"/>
      <c r="F8" s="115" t="s">
        <v>215</v>
      </c>
    </row>
    <row r="9" spans="1:6" ht="12.75" customHeight="1" thickBot="1">
      <c r="A9" s="121"/>
      <c r="B9" s="121"/>
      <c r="C9" s="129"/>
      <c r="D9" s="121"/>
      <c r="E9" s="121"/>
      <c r="F9" s="121"/>
    </row>
    <row r="10" spans="1:6" ht="12.75" customHeight="1">
      <c r="A10" s="115" t="s">
        <v>216</v>
      </c>
      <c r="B10" s="115" t="s">
        <v>217</v>
      </c>
      <c r="C10" s="127" t="s">
        <v>132</v>
      </c>
      <c r="D10" s="94" t="s">
        <v>218</v>
      </c>
      <c r="E10" s="115"/>
      <c r="F10" s="94"/>
    </row>
    <row r="11" spans="1:6" ht="12.75" customHeight="1">
      <c r="A11" s="118"/>
      <c r="B11" s="118"/>
      <c r="C11" s="128"/>
      <c r="D11" s="91" t="s">
        <v>264</v>
      </c>
      <c r="E11" s="118"/>
      <c r="F11" s="91" t="s">
        <v>205</v>
      </c>
    </row>
    <row r="12" spans="1:6" ht="12.75" customHeight="1" thickBot="1">
      <c r="A12" s="118"/>
      <c r="B12" s="118"/>
      <c r="C12" s="128"/>
      <c r="D12" s="91" t="s">
        <v>219</v>
      </c>
      <c r="E12" s="118"/>
      <c r="F12" s="92"/>
    </row>
    <row r="13" spans="1:6" ht="12.75" customHeight="1">
      <c r="A13" s="115" t="s">
        <v>220</v>
      </c>
      <c r="B13" s="115" t="s">
        <v>221</v>
      </c>
      <c r="C13" s="110" t="s">
        <v>222</v>
      </c>
      <c r="D13" s="94" t="s">
        <v>265</v>
      </c>
      <c r="E13" s="115"/>
      <c r="F13" s="115" t="s">
        <v>178</v>
      </c>
    </row>
    <row r="14" spans="1:6" ht="12.75" customHeight="1">
      <c r="A14" s="118"/>
      <c r="B14" s="118"/>
      <c r="C14" s="111" t="s">
        <v>223</v>
      </c>
      <c r="D14" s="91" t="s">
        <v>266</v>
      </c>
      <c r="E14" s="118"/>
      <c r="F14" s="118"/>
    </row>
    <row r="15" spans="1:6" ht="12.75" customHeight="1" thickBot="1">
      <c r="A15" s="121"/>
      <c r="B15" s="121"/>
      <c r="C15" s="112"/>
      <c r="D15" s="95" t="s">
        <v>224</v>
      </c>
      <c r="E15" s="121"/>
      <c r="F15" s="121"/>
    </row>
    <row r="16" spans="1:6" ht="12.75" customHeight="1">
      <c r="A16" s="115" t="s">
        <v>225</v>
      </c>
      <c r="B16" s="115" t="s">
        <v>132</v>
      </c>
      <c r="C16" s="127" t="s">
        <v>132</v>
      </c>
      <c r="D16" s="113" t="s">
        <v>226</v>
      </c>
      <c r="E16" s="115"/>
      <c r="F16" s="115" t="s">
        <v>228</v>
      </c>
    </row>
    <row r="17" spans="1:6" ht="12.75" customHeight="1">
      <c r="A17" s="118"/>
      <c r="B17" s="118"/>
      <c r="C17" s="128"/>
      <c r="D17" s="132" t="s">
        <v>227</v>
      </c>
      <c r="E17" s="118"/>
      <c r="F17" s="118"/>
    </row>
    <row r="18" spans="1:6" ht="12.75" customHeight="1" thickBot="1">
      <c r="A18" s="117"/>
      <c r="B18" s="117"/>
      <c r="C18" s="134"/>
      <c r="D18" s="133"/>
      <c r="E18" s="117"/>
      <c r="F18" s="117"/>
    </row>
    <row r="19" ht="12.75" customHeight="1">
      <c r="A19" s="15"/>
    </row>
    <row r="20" spans="1:6" ht="12.75" customHeight="1">
      <c r="A20" s="135" t="s">
        <v>229</v>
      </c>
      <c r="B20" s="136"/>
      <c r="C20" s="136"/>
      <c r="D20" s="136"/>
      <c r="E20" s="136"/>
      <c r="F20" s="136"/>
    </row>
    <row r="21" spans="1:6" ht="12.75">
      <c r="A21" s="136"/>
      <c r="B21" s="136"/>
      <c r="C21" s="136"/>
      <c r="D21" s="136"/>
      <c r="E21" s="136"/>
      <c r="F21" s="136"/>
    </row>
    <row r="22" spans="1:6" ht="12.75">
      <c r="A22" s="136"/>
      <c r="B22" s="136"/>
      <c r="C22" s="136"/>
      <c r="D22" s="136"/>
      <c r="E22" s="136"/>
      <c r="F22" s="136"/>
    </row>
  </sheetData>
  <sheetProtection/>
  <mergeCells count="24">
    <mergeCell ref="A20:F22"/>
    <mergeCell ref="A13:A15"/>
    <mergeCell ref="B13:B15"/>
    <mergeCell ref="F13:F15"/>
    <mergeCell ref="F8:F9"/>
    <mergeCell ref="A10:A12"/>
    <mergeCell ref="B10:B12"/>
    <mergeCell ref="C10:C12"/>
    <mergeCell ref="C8:C9"/>
    <mergeCell ref="F16:F18"/>
    <mergeCell ref="D8:D9"/>
    <mergeCell ref="E8:E9"/>
    <mergeCell ref="A1:F1"/>
    <mergeCell ref="A2:F2"/>
    <mergeCell ref="A6:A7"/>
    <mergeCell ref="D17:D18"/>
    <mergeCell ref="A16:A18"/>
    <mergeCell ref="B16:B18"/>
    <mergeCell ref="C16:C18"/>
    <mergeCell ref="E16:E18"/>
    <mergeCell ref="E13:E15"/>
    <mergeCell ref="E10:E12"/>
    <mergeCell ref="A8:A9"/>
    <mergeCell ref="B8:B9"/>
  </mergeCells>
  <printOptions/>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M28"/>
  <sheetViews>
    <sheetView zoomScalePageLayoutView="0" workbookViewId="0" topLeftCell="A1">
      <selection activeCell="A8" sqref="A8"/>
    </sheetView>
  </sheetViews>
  <sheetFormatPr defaultColWidth="9.140625" defaultRowHeight="12.75"/>
  <cols>
    <col min="1" max="1" width="2.421875" style="1" customWidth="1"/>
    <col min="2" max="2" width="45.7109375" style="12" customWidth="1"/>
    <col min="3" max="5" width="7.7109375" style="1" customWidth="1"/>
    <col min="6" max="6" width="1.7109375" style="1" customWidth="1"/>
    <col min="7" max="7" width="6.140625" style="1" customWidth="1"/>
    <col min="8" max="9" width="8.7109375" style="1" customWidth="1"/>
    <col min="10" max="19" width="5.7109375" style="1" customWidth="1"/>
    <col min="20" max="23" width="7.28125" style="1" customWidth="1"/>
    <col min="24" max="16384" width="9.140625" style="1" customWidth="1"/>
  </cols>
  <sheetData>
    <row r="1" spans="1:7" s="2" customFormat="1" ht="15.75">
      <c r="A1" s="140" t="s">
        <v>8</v>
      </c>
      <c r="B1" s="140"/>
      <c r="C1" s="140"/>
      <c r="D1" s="140"/>
      <c r="E1" s="140"/>
      <c r="F1" s="140"/>
      <c r="G1" s="141"/>
    </row>
    <row r="2" spans="1:7" s="2" customFormat="1" ht="15.75">
      <c r="A2" s="140" t="s">
        <v>90</v>
      </c>
      <c r="B2" s="140"/>
      <c r="C2" s="140"/>
      <c r="D2" s="140"/>
      <c r="E2" s="140"/>
      <c r="F2" s="140"/>
      <c r="G2" s="141"/>
    </row>
    <row r="3" spans="1:7" s="2" customFormat="1" ht="15.75">
      <c r="A3" s="140" t="s">
        <v>91</v>
      </c>
      <c r="B3" s="140"/>
      <c r="C3" s="140"/>
      <c r="D3" s="140"/>
      <c r="E3" s="140"/>
      <c r="F3" s="140"/>
      <c r="G3" s="141"/>
    </row>
    <row r="4" spans="1:2" s="2" customFormat="1" ht="13.5" thickBot="1">
      <c r="A4" s="3"/>
      <c r="B4" s="4"/>
    </row>
    <row r="5" spans="1:7" s="2" customFormat="1" ht="13.5" thickTop="1">
      <c r="A5" s="142"/>
      <c r="B5" s="142"/>
      <c r="C5" s="143" t="s">
        <v>0</v>
      </c>
      <c r="D5" s="143" t="s">
        <v>1</v>
      </c>
      <c r="E5" s="143" t="s">
        <v>2</v>
      </c>
      <c r="F5" s="83"/>
      <c r="G5" s="143">
        <v>2014</v>
      </c>
    </row>
    <row r="6" spans="1:9" s="2" customFormat="1" ht="12.75">
      <c r="A6" s="139"/>
      <c r="B6" s="139"/>
      <c r="C6" s="144"/>
      <c r="D6" s="144"/>
      <c r="E6" s="144"/>
      <c r="F6" s="84"/>
      <c r="G6" s="144"/>
      <c r="H6" s="5"/>
      <c r="I6" s="5"/>
    </row>
    <row r="7" spans="1:9" s="2" customFormat="1" ht="15.75">
      <c r="A7" s="13" t="s">
        <v>92</v>
      </c>
      <c r="B7" s="3"/>
      <c r="C7" s="6"/>
      <c r="D7" s="6"/>
      <c r="E7" s="6"/>
      <c r="F7" s="6"/>
      <c r="G7" s="7"/>
      <c r="H7" s="7"/>
      <c r="I7" s="7"/>
    </row>
    <row r="8" spans="1:9" s="2" customFormat="1" ht="12.75">
      <c r="A8" s="11"/>
      <c r="B8" s="3" t="s">
        <v>5</v>
      </c>
      <c r="C8" s="80">
        <f>SUM('[1]Sheet2'!C12:G12)</f>
        <v>-23.3</v>
      </c>
      <c r="D8" s="81">
        <f>SUM('[1]Sheet2'!H12:L12)</f>
        <v>0</v>
      </c>
      <c r="E8" s="81">
        <f aca="true" t="shared" si="0" ref="E8:E13">C8+D8</f>
        <v>-23.3</v>
      </c>
      <c r="F8" s="81"/>
      <c r="G8" s="82">
        <f>'[1]Sheet2'!L12</f>
        <v>0</v>
      </c>
      <c r="H8" s="10"/>
      <c r="I8" s="10"/>
    </row>
    <row r="9" spans="1:9" s="2" customFormat="1" ht="12.75">
      <c r="A9" s="11"/>
      <c r="B9" s="3" t="s">
        <v>3</v>
      </c>
      <c r="C9" s="80">
        <f>SUM('[1]Sheet2'!C10:G10)</f>
        <v>-8.562000000000001</v>
      </c>
      <c r="D9" s="81">
        <f>SUM('[1]Sheet2'!H10:L10)</f>
        <v>-171.549</v>
      </c>
      <c r="E9" s="81">
        <f t="shared" si="0"/>
        <v>-180.11100000000002</v>
      </c>
      <c r="F9" s="81"/>
      <c r="G9" s="82">
        <f>'[1]Sheet2'!L10</f>
        <v>-53.835</v>
      </c>
      <c r="H9" s="10"/>
      <c r="I9" s="10"/>
    </row>
    <row r="10" spans="1:9" s="2" customFormat="1" ht="12.75">
      <c r="A10" s="11"/>
      <c r="B10" s="3" t="s">
        <v>4</v>
      </c>
      <c r="C10" s="80">
        <f>SUM('[1]Sheet2'!C11:G11)</f>
        <v>-139.40200000000002</v>
      </c>
      <c r="D10" s="81">
        <f>SUM('[1]Sheet2'!H11:L11)</f>
        <v>-670.2370000000001</v>
      </c>
      <c r="E10" s="81">
        <f t="shared" si="0"/>
        <v>-809.6390000000001</v>
      </c>
      <c r="F10" s="81"/>
      <c r="G10" s="82">
        <f>'[1]Sheet2'!L11</f>
        <v>-189.632</v>
      </c>
      <c r="H10" s="10"/>
      <c r="I10" s="10"/>
    </row>
    <row r="11" spans="1:9" s="2" customFormat="1" ht="12.75">
      <c r="A11" s="11"/>
      <c r="B11" s="3" t="s">
        <v>6</v>
      </c>
      <c r="C11" s="80">
        <f>SUM('[1]Sheet2'!C13:G13)</f>
        <v>-171.264</v>
      </c>
      <c r="D11" s="81">
        <f>SUM('[1]Sheet2'!H13:L13)</f>
        <v>-841.786</v>
      </c>
      <c r="E11" s="81">
        <f t="shared" si="0"/>
        <v>-1013.05</v>
      </c>
      <c r="F11" s="81"/>
      <c r="G11" s="82">
        <f>'[1]Sheet2'!L13</f>
        <v>-243.467</v>
      </c>
      <c r="H11" s="10"/>
      <c r="I11" s="10"/>
    </row>
    <row r="12" spans="1:9" s="2" customFormat="1" ht="15.75">
      <c r="A12" s="3"/>
      <c r="B12" s="3" t="s">
        <v>7</v>
      </c>
      <c r="C12" s="80">
        <f>SUM('[1]Sheet2'!C14:G14)</f>
        <v>-20.2071121</v>
      </c>
      <c r="D12" s="81">
        <f>SUM('[1]Sheet2'!H14:L14)</f>
        <v>-135.5877496</v>
      </c>
      <c r="E12" s="81">
        <f t="shared" si="0"/>
        <v>-155.79486169999998</v>
      </c>
      <c r="F12" s="81"/>
      <c r="G12" s="82">
        <f>'[1]Sheet2'!L14</f>
        <v>-50.7803681</v>
      </c>
      <c r="H12" s="10"/>
      <c r="I12" s="10"/>
    </row>
    <row r="13" spans="2:9" s="2" customFormat="1" ht="12.75">
      <c r="B13" s="3" t="s">
        <v>93</v>
      </c>
      <c r="C13" s="80">
        <f>SUM('[1]Sheet2'!C15:G15)</f>
        <v>-191.47111209999997</v>
      </c>
      <c r="D13" s="81">
        <f>SUM('[1]Sheet2'!H15:L15)</f>
        <v>-977.3737496</v>
      </c>
      <c r="E13" s="81">
        <f t="shared" si="0"/>
        <v>-1168.8448617</v>
      </c>
      <c r="F13" s="81"/>
      <c r="G13" s="82">
        <f>'[1]Sheet2'!L15</f>
        <v>-294.2473681</v>
      </c>
      <c r="H13" s="10"/>
      <c r="I13" s="10"/>
    </row>
    <row r="14" spans="1:9" s="2" customFormat="1" ht="12.75">
      <c r="A14" s="11"/>
      <c r="B14" s="3"/>
      <c r="C14" s="80"/>
      <c r="D14" s="81"/>
      <c r="E14" s="81"/>
      <c r="F14" s="81"/>
      <c r="G14" s="82"/>
      <c r="H14" s="10"/>
      <c r="I14" s="10"/>
    </row>
    <row r="15" spans="1:7" ht="12.75">
      <c r="A15" s="13" t="s">
        <v>116</v>
      </c>
      <c r="B15" s="2"/>
      <c r="C15" s="80"/>
      <c r="D15" s="81"/>
      <c r="E15" s="81"/>
      <c r="F15" s="81"/>
      <c r="G15" s="82"/>
    </row>
    <row r="16" spans="1:7" ht="15.75">
      <c r="A16" s="8"/>
      <c r="B16" s="8" t="s">
        <v>84</v>
      </c>
      <c r="C16" s="80">
        <v>-164</v>
      </c>
      <c r="D16" s="81">
        <v>-264</v>
      </c>
      <c r="E16" s="81">
        <v>-428</v>
      </c>
      <c r="F16" s="81"/>
      <c r="G16" s="82">
        <v>-51</v>
      </c>
    </row>
    <row r="17" spans="1:7" ht="12.75">
      <c r="A17" s="3"/>
      <c r="B17" s="3" t="s">
        <v>3</v>
      </c>
      <c r="C17" s="80">
        <f>SUM('[1]Sheet2'!C28:G28)</f>
        <v>-8.562000000000001</v>
      </c>
      <c r="D17" s="81">
        <f>SUM('[1]Sheet2'!H28:L28)</f>
        <v>-171.549</v>
      </c>
      <c r="E17" s="81">
        <f>C17+D17</f>
        <v>-180.11100000000002</v>
      </c>
      <c r="F17" s="81"/>
      <c r="G17" s="82">
        <f>'[1]Sheet2'!L28</f>
        <v>-53.835</v>
      </c>
    </row>
    <row r="18" spans="1:7" ht="12.75">
      <c r="A18" s="3"/>
      <c r="B18" s="3" t="s">
        <v>4</v>
      </c>
      <c r="C18" s="80">
        <f>C19-C16-C17</f>
        <v>-171.60899999999998</v>
      </c>
      <c r="D18" s="80">
        <f>D19-D16-D17</f>
        <v>-978.6380000000001</v>
      </c>
      <c r="E18" s="80">
        <f>E19-E16-E17</f>
        <v>-1150.247</v>
      </c>
      <c r="F18" s="80"/>
      <c r="G18" s="80">
        <f>G19-G16-G17</f>
        <v>-292.85400000000004</v>
      </c>
    </row>
    <row r="19" spans="1:7" ht="12.75">
      <c r="A19" s="3"/>
      <c r="B19" s="3" t="s">
        <v>6</v>
      </c>
      <c r="C19" s="80">
        <f>SUM('[1]Sheet2'!C31:G31)</f>
        <v>-344.171</v>
      </c>
      <c r="D19" s="81">
        <f>SUM('[1]Sheet2'!H31:L31)</f>
        <v>-1414.1870000000001</v>
      </c>
      <c r="E19" s="81">
        <f>C19+D19</f>
        <v>-1758.3580000000002</v>
      </c>
      <c r="F19" s="81"/>
      <c r="G19" s="82">
        <f>'[1]Sheet2'!L31</f>
        <v>-397.689</v>
      </c>
    </row>
    <row r="20" spans="1:7" ht="15.75">
      <c r="A20" s="3"/>
      <c r="B20" s="3" t="s">
        <v>7</v>
      </c>
      <c r="C20" s="80">
        <f>SUM('[1]Sheet2'!C32:G32)</f>
        <v>-34.4682593</v>
      </c>
      <c r="D20" s="81">
        <f>SUM('[1]Sheet2'!H32:L32)</f>
        <v>-255.29046490000002</v>
      </c>
      <c r="E20" s="81">
        <f>C20+D20</f>
        <v>-289.7587242</v>
      </c>
      <c r="F20" s="81"/>
      <c r="G20" s="82">
        <f>'[1]Sheet2'!L32</f>
        <v>-89.7001637</v>
      </c>
    </row>
    <row r="21" spans="2:7" ht="12.75">
      <c r="B21" s="3" t="s">
        <v>93</v>
      </c>
      <c r="C21" s="80">
        <f>SUM('[1]Sheet2'!C33:G33)</f>
        <v>-378.6392593</v>
      </c>
      <c r="D21" s="81">
        <f>SUM('[1]Sheet2'!H33:L33)</f>
        <v>-1669.4774649</v>
      </c>
      <c r="E21" s="81">
        <f>C21+D21</f>
        <v>-2048.1167242</v>
      </c>
      <c r="F21" s="81"/>
      <c r="G21" s="82">
        <f>'[1]Sheet2'!L33</f>
        <v>-487.38916370000004</v>
      </c>
    </row>
    <row r="22" spans="1:7" ht="12.75">
      <c r="A22" s="62"/>
      <c r="B22" s="63"/>
      <c r="C22" s="64"/>
      <c r="D22" s="65"/>
      <c r="E22" s="65"/>
      <c r="F22" s="65"/>
      <c r="G22" s="66"/>
    </row>
    <row r="23" spans="1:7" ht="12.75">
      <c r="A23" s="3"/>
      <c r="B23" s="2"/>
      <c r="C23" s="9"/>
      <c r="D23" s="6"/>
      <c r="E23" s="6"/>
      <c r="F23" s="6"/>
      <c r="G23" s="10"/>
    </row>
    <row r="24" spans="1:13" ht="15.75">
      <c r="A24" s="14" t="s">
        <v>9</v>
      </c>
      <c r="B24" s="14"/>
      <c r="C24" s="14"/>
      <c r="D24" s="14"/>
      <c r="E24" s="14"/>
      <c r="F24" s="14"/>
      <c r="G24" s="14"/>
      <c r="H24" s="14"/>
      <c r="I24" s="14"/>
      <c r="J24" s="14"/>
      <c r="K24" s="14"/>
      <c r="L24" s="14"/>
      <c r="M24" s="14"/>
    </row>
    <row r="25" spans="1:13" ht="15.75">
      <c r="A25" s="14" t="s">
        <v>114</v>
      </c>
      <c r="B25" s="14"/>
      <c r="C25" s="14"/>
      <c r="D25" s="14"/>
      <c r="E25" s="14"/>
      <c r="F25" s="14"/>
      <c r="G25" s="14"/>
      <c r="H25" s="14"/>
      <c r="I25" s="14"/>
      <c r="J25" s="14"/>
      <c r="K25" s="14"/>
      <c r="L25" s="14"/>
      <c r="M25" s="14"/>
    </row>
    <row r="26" spans="1:13" ht="15" customHeight="1">
      <c r="A26" s="137" t="s">
        <v>10</v>
      </c>
      <c r="B26" s="138"/>
      <c r="C26" s="138"/>
      <c r="D26" s="138"/>
      <c r="E26" s="138"/>
      <c r="F26" s="138"/>
      <c r="G26" s="138"/>
      <c r="H26" s="3"/>
      <c r="I26" s="3"/>
      <c r="J26" s="3"/>
      <c r="K26" s="3"/>
      <c r="L26" s="3"/>
      <c r="M26" s="3"/>
    </row>
    <row r="27" spans="1:13" ht="15" customHeight="1">
      <c r="A27" s="138"/>
      <c r="B27" s="138"/>
      <c r="C27" s="138"/>
      <c r="D27" s="138"/>
      <c r="E27" s="138"/>
      <c r="F27" s="138"/>
      <c r="G27" s="138"/>
      <c r="H27" s="3"/>
      <c r="I27" s="3"/>
      <c r="J27" s="3"/>
      <c r="K27" s="3"/>
      <c r="L27" s="3"/>
      <c r="M27" s="3"/>
    </row>
    <row r="28" ht="12.75">
      <c r="B28" s="1"/>
    </row>
  </sheetData>
  <sheetProtection/>
  <mergeCells count="10">
    <mergeCell ref="A26:G27"/>
    <mergeCell ref="A6:B6"/>
    <mergeCell ref="A1:G1"/>
    <mergeCell ref="A2:G2"/>
    <mergeCell ref="A3:G3"/>
    <mergeCell ref="A5:B5"/>
    <mergeCell ref="C5:C6"/>
    <mergeCell ref="D5:D6"/>
    <mergeCell ref="E5:E6"/>
    <mergeCell ref="G5:G6"/>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I24"/>
  <sheetViews>
    <sheetView tabSelected="1" zoomScalePageLayoutView="0" workbookViewId="0" topLeftCell="A1">
      <selection activeCell="G16" sqref="G16"/>
    </sheetView>
  </sheetViews>
  <sheetFormatPr defaultColWidth="9.140625" defaultRowHeight="12.75"/>
  <cols>
    <col min="1" max="1" width="13.7109375" style="15" customWidth="1"/>
    <col min="2" max="2" width="1.7109375" style="15" customWidth="1"/>
    <col min="3" max="5" width="7.7109375" style="15" customWidth="1"/>
    <col min="6" max="6" width="1.7109375" style="15" customWidth="1"/>
    <col min="7" max="9" width="7.7109375" style="15" customWidth="1"/>
    <col min="10" max="16384" width="9.140625" style="15" customWidth="1"/>
  </cols>
  <sheetData>
    <row r="1" spans="1:9" ht="15.75">
      <c r="A1" s="122" t="s">
        <v>11</v>
      </c>
      <c r="B1" s="122"/>
      <c r="C1" s="122"/>
      <c r="D1" s="122"/>
      <c r="E1" s="122"/>
      <c r="F1" s="122"/>
      <c r="G1" s="122"/>
      <c r="H1" s="122"/>
      <c r="I1" s="122"/>
    </row>
    <row r="2" spans="1:9" ht="13.5" customHeight="1">
      <c r="A2" s="149" t="s">
        <v>85</v>
      </c>
      <c r="B2" s="149"/>
      <c r="C2" s="149"/>
      <c r="D2" s="149"/>
      <c r="E2" s="149"/>
      <c r="F2" s="149"/>
      <c r="G2" s="149"/>
      <c r="H2" s="149"/>
      <c r="I2" s="149"/>
    </row>
    <row r="3" spans="1:9" ht="13.5" thickBot="1">
      <c r="A3" s="16"/>
      <c r="B3" s="16"/>
      <c r="C3" s="16"/>
      <c r="D3" s="16"/>
      <c r="E3" s="16"/>
      <c r="F3" s="16"/>
      <c r="G3" s="16"/>
      <c r="H3" s="17"/>
      <c r="I3" s="17"/>
    </row>
    <row r="4" spans="1:9" ht="12.75" customHeight="1" thickTop="1">
      <c r="A4" s="150" t="s">
        <v>12</v>
      </c>
      <c r="B4" s="18"/>
      <c r="C4" s="145" t="s">
        <v>13</v>
      </c>
      <c r="D4" s="146"/>
      <c r="E4" s="146"/>
      <c r="F4" s="19"/>
      <c r="G4" s="145" t="s">
        <v>14</v>
      </c>
      <c r="H4" s="147"/>
      <c r="I4" s="147"/>
    </row>
    <row r="5" spans="1:9" ht="15.75" customHeight="1">
      <c r="A5" s="150"/>
      <c r="B5" s="18"/>
      <c r="C5" s="136"/>
      <c r="D5" s="136"/>
      <c r="E5" s="136"/>
      <c r="F5" s="20"/>
      <c r="G5" s="148"/>
      <c r="H5" s="148"/>
      <c r="I5" s="148"/>
    </row>
    <row r="6" spans="1:9" ht="12.75">
      <c r="A6" s="151"/>
      <c r="B6" s="21"/>
      <c r="C6" s="21">
        <v>2006</v>
      </c>
      <c r="D6" s="21">
        <v>2009</v>
      </c>
      <c r="E6" s="21">
        <v>2014</v>
      </c>
      <c r="F6" s="21"/>
      <c r="G6" s="21">
        <v>2006</v>
      </c>
      <c r="H6" s="21">
        <v>2009</v>
      </c>
      <c r="I6" s="21">
        <v>2014</v>
      </c>
    </row>
    <row r="7" spans="1:7" ht="12.75">
      <c r="A7" s="22"/>
      <c r="B7" s="22"/>
      <c r="C7" s="22"/>
      <c r="D7" s="22"/>
      <c r="E7" s="22"/>
      <c r="F7" s="22"/>
      <c r="G7" s="22"/>
    </row>
    <row r="8" spans="1:9" ht="12.75">
      <c r="A8" s="23" t="s">
        <v>15</v>
      </c>
      <c r="B8" s="24"/>
      <c r="C8" s="72">
        <f>'[2]Appendix3'!I15</f>
        <v>0.9343972001759335</v>
      </c>
      <c r="D8" s="72">
        <f>'[2]Appendix3'!I31</f>
        <v>1.8979326712831899</v>
      </c>
      <c r="E8" s="72">
        <f>'[2]Appendix3'!I47</f>
        <v>5.685401285264098</v>
      </c>
      <c r="F8" s="72"/>
      <c r="G8" s="73">
        <f>'[2]Appendix3'!J15</f>
        <v>17.037019487359775</v>
      </c>
      <c r="H8" s="73">
        <f>'[2]Appendix3'!J31</f>
        <v>25.891681625417924</v>
      </c>
      <c r="I8" s="73">
        <f>'[2]Appendix3'!J47</f>
        <v>39.62229955319543</v>
      </c>
    </row>
    <row r="9" spans="1:9" ht="12.75">
      <c r="A9" s="22"/>
      <c r="B9" s="22"/>
      <c r="C9" s="74"/>
      <c r="D9" s="75"/>
      <c r="E9" s="75"/>
      <c r="F9" s="75"/>
      <c r="G9" s="75"/>
      <c r="H9" s="76"/>
      <c r="I9" s="76"/>
    </row>
    <row r="10" spans="1:9" ht="12.75">
      <c r="A10" s="28" t="s">
        <v>16</v>
      </c>
      <c r="B10" s="28"/>
      <c r="C10" s="77">
        <f>'[2]Appendix3'!I4</f>
        <v>0</v>
      </c>
      <c r="D10" s="77">
        <f>'[2]Appendix3'!I20</f>
        <v>0</v>
      </c>
      <c r="E10" s="77">
        <f>'[2]Appendix3'!I36</f>
        <v>0</v>
      </c>
      <c r="F10" s="77"/>
      <c r="G10" s="77">
        <f>'[2]Appendix3'!J4</f>
        <v>-0.020207377583191792</v>
      </c>
      <c r="H10" s="73">
        <f>'[2]Appendix3'!J20</f>
        <v>-0.070437645510592</v>
      </c>
      <c r="I10" s="73">
        <f>'[2]Appendix3'!J36</f>
        <v>-0.06310821490709057</v>
      </c>
    </row>
    <row r="11" spans="1:9" ht="12.75">
      <c r="A11" s="29" t="s">
        <v>17</v>
      </c>
      <c r="B11" s="29"/>
      <c r="C11" s="77">
        <f>'[2]Appendix3'!I5</f>
        <v>0.00014195109169614777</v>
      </c>
      <c r="D11" s="77">
        <f>'[2]Appendix3'!I21</f>
        <v>0</v>
      </c>
      <c r="E11" s="77">
        <f>'[2]Appendix3'!I37</f>
        <v>0</v>
      </c>
      <c r="F11" s="77"/>
      <c r="G11" s="77">
        <f>'[2]Appendix3'!J5</f>
        <v>-0.014127560700592507</v>
      </c>
      <c r="H11" s="73">
        <f>'[2]Appendix3'!J21</f>
        <v>-0.011974043648304343</v>
      </c>
      <c r="I11" s="73">
        <f>'[2]Appendix3'!J37</f>
        <v>-0.02593750251928564</v>
      </c>
    </row>
    <row r="12" spans="1:9" ht="12.75">
      <c r="A12" s="28" t="s">
        <v>18</v>
      </c>
      <c r="B12" s="28"/>
      <c r="C12" s="77">
        <f>'[2]Appendix3'!I6</f>
        <v>0.029060310896885537</v>
      </c>
      <c r="D12" s="77">
        <f>'[2]Appendix3'!I22</f>
        <v>0.04997308390440806</v>
      </c>
      <c r="E12" s="77">
        <f>'[2]Appendix3'!I38</f>
        <v>0.05023698252425098</v>
      </c>
      <c r="F12" s="77"/>
      <c r="G12" s="77">
        <f>'[2]Appendix3'!J6</f>
        <v>-0.051929597578046806</v>
      </c>
      <c r="H12" s="73">
        <f>'[2]Appendix3'!J22</f>
        <v>-0.051855312928700006</v>
      </c>
      <c r="I12" s="73">
        <f>'[2]Appendix3'!J38</f>
        <v>-0.052421043647310844</v>
      </c>
    </row>
    <row r="13" spans="1:9" ht="12.75">
      <c r="A13" s="28" t="s">
        <v>19</v>
      </c>
      <c r="B13" s="28"/>
      <c r="C13" s="77">
        <f>'[2]Appendix3'!I7</f>
        <v>0.04603778277634186</v>
      </c>
      <c r="D13" s="77">
        <f>'[2]Appendix3'!I23</f>
        <v>0.09396858397184348</v>
      </c>
      <c r="E13" s="77">
        <f>'[2]Appendix3'!I39</f>
        <v>0.7630643700551242</v>
      </c>
      <c r="F13" s="77"/>
      <c r="G13" s="77">
        <f>'[2]Appendix3'!J7</f>
        <v>-0.2854889372113373</v>
      </c>
      <c r="H13" s="73">
        <f>'[2]Appendix3'!J23</f>
        <v>0.05788698132583176</v>
      </c>
      <c r="I13" s="73">
        <f>'[2]Appendix3'!J39</f>
        <v>2.052933511590444</v>
      </c>
    </row>
    <row r="14" spans="1:9" ht="12.75">
      <c r="A14" s="28" t="s">
        <v>20</v>
      </c>
      <c r="B14" s="28"/>
      <c r="C14" s="77">
        <f>'[2]Appendix3'!I8</f>
        <v>0.3682003023220194</v>
      </c>
      <c r="D14" s="77">
        <f>'[2]Appendix3'!I24</f>
        <v>0.6702578060453604</v>
      </c>
      <c r="E14" s="77">
        <f>'[2]Appendix3'!I40</f>
        <v>2.222882431567979</v>
      </c>
      <c r="F14" s="77"/>
      <c r="G14" s="77">
        <f>'[2]Appendix3'!J8</f>
        <v>0.19532972712240496</v>
      </c>
      <c r="H14" s="73">
        <f>'[2]Appendix3'!J24</f>
        <v>0.984291384625816</v>
      </c>
      <c r="I14" s="73">
        <f>'[2]Appendix3'!J40</f>
        <v>5.205422020294954</v>
      </c>
    </row>
    <row r="15" spans="1:9" ht="12.75">
      <c r="A15" s="28" t="s">
        <v>21</v>
      </c>
      <c r="B15" s="28"/>
      <c r="C15" s="77">
        <f>'[2]Appendix3'!I9</f>
        <v>0.9616940664380971</v>
      </c>
      <c r="D15" s="77">
        <f>'[2]Appendix3'!I25</f>
        <v>2.139344811209512</v>
      </c>
      <c r="E15" s="77">
        <f>'[2]Appendix3'!I41</f>
        <v>7.199567341817312</v>
      </c>
      <c r="F15" s="77"/>
      <c r="G15" s="77">
        <f>'[2]Appendix3'!J9</f>
        <v>2.0022213950561234</v>
      </c>
      <c r="H15" s="73">
        <f>'[2]Appendix3'!J25</f>
        <v>7.953399441923242</v>
      </c>
      <c r="I15" s="73">
        <f>'[2]Appendix3'!J41</f>
        <v>22.360224202673173</v>
      </c>
    </row>
    <row r="16" spans="1:9" ht="12.75">
      <c r="A16" s="28" t="s">
        <v>22</v>
      </c>
      <c r="B16" s="28"/>
      <c r="C16" s="77">
        <f>'[2]Appendix3'!I10</f>
        <v>1.672380521537127</v>
      </c>
      <c r="D16" s="77">
        <f>'[2]Appendix3'!I26</f>
        <v>3.5398284729822245</v>
      </c>
      <c r="E16" s="77">
        <f>'[2]Appendix3'!I42</f>
        <v>10.59054209460966</v>
      </c>
      <c r="F16" s="77"/>
      <c r="G16" s="77">
        <f>'[2]Appendix3'!J10</f>
        <v>14.92951572736202</v>
      </c>
      <c r="H16" s="73">
        <f>'[2]Appendix3'!J26</f>
        <v>27.62312175999408</v>
      </c>
      <c r="I16" s="73">
        <f>'[2]Appendix3'!J42</f>
        <v>53.145606530317686</v>
      </c>
    </row>
    <row r="17" spans="1:9" ht="12.75">
      <c r="A17" s="28" t="s">
        <v>23</v>
      </c>
      <c r="B17" s="28"/>
      <c r="C17" s="77">
        <f>'[2]Appendix3'!I11</f>
        <v>3.8740252509420166</v>
      </c>
      <c r="D17" s="77">
        <f>'[2]Appendix3'!I27</f>
        <v>7.350869315084307</v>
      </c>
      <c r="E17" s="77">
        <f>'[2]Appendix3'!I43</f>
        <v>20.603017694348054</v>
      </c>
      <c r="F17" s="77"/>
      <c r="G17" s="77">
        <f>'[2]Appendix3'!J11</f>
        <v>34.405424245688245</v>
      </c>
      <c r="H17" s="73">
        <f>'[2]Appendix3'!J27</f>
        <v>50.87164499705492</v>
      </c>
      <c r="I17" s="73">
        <f>'[2]Appendix3'!J43</f>
        <v>75.62955952216812</v>
      </c>
    </row>
    <row r="18" spans="1:9" ht="12.75">
      <c r="A18" s="28" t="s">
        <v>24</v>
      </c>
      <c r="B18" s="28"/>
      <c r="C18" s="77">
        <f>'[2]Appendix3'!I12</f>
        <v>7.461142958013567</v>
      </c>
      <c r="D18" s="77">
        <f>'[2]Appendix3'!I28</f>
        <v>10.646750171723648</v>
      </c>
      <c r="E18" s="77">
        <f>'[2]Appendix3'!I44</f>
        <v>16.393376527586835</v>
      </c>
      <c r="F18" s="77"/>
      <c r="G18" s="77">
        <f>'[2]Appendix3'!J12</f>
        <v>51.81280543992581</v>
      </c>
      <c r="H18" s="73">
        <f>'[2]Appendix3'!J28</f>
        <v>61.731545904721486</v>
      </c>
      <c r="I18" s="73">
        <f>'[2]Appendix3'!J44</f>
        <v>70.09131975012103</v>
      </c>
    </row>
    <row r="19" spans="1:9" ht="12.75">
      <c r="A19" s="28" t="s">
        <v>25</v>
      </c>
      <c r="B19" s="28"/>
      <c r="C19" s="77">
        <f>'[2]Appendix3'!I13</f>
        <v>0.6950389467082477</v>
      </c>
      <c r="D19" s="77">
        <f>'[2]Appendix3'!I29</f>
        <v>0.5540465526187669</v>
      </c>
      <c r="E19" s="77">
        <f>'[2]Appendix3'!I45</f>
        <v>0.4199926036539148</v>
      </c>
      <c r="F19" s="77"/>
      <c r="G19" s="77">
        <f>'[2]Appendix3'!J13</f>
        <v>9.533258057929004</v>
      </c>
      <c r="H19" s="73">
        <f>'[2]Appendix3'!J29</f>
        <v>12.691752541526867</v>
      </c>
      <c r="I19" s="73">
        <f>'[2]Appendix3'!J45</f>
        <v>16.029044827414246</v>
      </c>
    </row>
    <row r="20" spans="1:9" ht="12.75" customHeight="1">
      <c r="A20" s="28" t="s">
        <v>26</v>
      </c>
      <c r="B20" s="28"/>
      <c r="C20" s="77">
        <f>'[2]Appendix3'!I14</f>
        <v>0.5534741228691562</v>
      </c>
      <c r="D20" s="77">
        <f>'[2]Appendix3'!I30</f>
        <v>0.3872084257120006</v>
      </c>
      <c r="E20" s="77">
        <f>'[2]Appendix3'!I46</f>
        <v>0.24647014299074443</v>
      </c>
      <c r="F20" s="77"/>
      <c r="G20" s="77">
        <f>'[2]Appendix3'!J14</f>
        <v>4.053002102769742</v>
      </c>
      <c r="H20" s="73">
        <f>'[2]Appendix3'!J30</f>
        <v>5.098124723443206</v>
      </c>
      <c r="I20" s="73">
        <f>'[2]Appendix3'!J46</f>
        <v>6.171148342483314</v>
      </c>
    </row>
    <row r="21" spans="1:9" ht="12.75">
      <c r="A21" s="30"/>
      <c r="B21" s="30"/>
      <c r="C21" s="30"/>
      <c r="D21" s="30"/>
      <c r="E21" s="30"/>
      <c r="F21" s="30"/>
      <c r="G21" s="30"/>
      <c r="H21" s="31"/>
      <c r="I21" s="31"/>
    </row>
    <row r="22" spans="1:7" ht="12.75">
      <c r="A22" s="33" t="s">
        <v>27</v>
      </c>
      <c r="B22" s="32"/>
      <c r="C22" s="32"/>
      <c r="D22" s="32"/>
      <c r="E22" s="32"/>
      <c r="F22" s="32"/>
      <c r="G22" s="32"/>
    </row>
    <row r="23" spans="1:9" ht="12.75">
      <c r="A23" s="135" t="s">
        <v>94</v>
      </c>
      <c r="B23" s="136"/>
      <c r="C23" s="136"/>
      <c r="D23" s="136"/>
      <c r="E23" s="136"/>
      <c r="F23" s="136"/>
      <c r="G23" s="136"/>
      <c r="H23" s="136"/>
      <c r="I23" s="136"/>
    </row>
    <row r="24" spans="1:9" ht="12.75">
      <c r="A24" s="136"/>
      <c r="B24" s="136"/>
      <c r="C24" s="136"/>
      <c r="D24" s="136"/>
      <c r="E24" s="136"/>
      <c r="F24" s="136"/>
      <c r="G24" s="136"/>
      <c r="H24" s="136"/>
      <c r="I24" s="136"/>
    </row>
  </sheetData>
  <sheetProtection/>
  <mergeCells count="6">
    <mergeCell ref="A23:I24"/>
    <mergeCell ref="C4:E5"/>
    <mergeCell ref="G4:I5"/>
    <mergeCell ref="A1:I1"/>
    <mergeCell ref="A2:I2"/>
    <mergeCell ref="A4:A6"/>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G55"/>
  <sheetViews>
    <sheetView zoomScalePageLayoutView="0" workbookViewId="0" topLeftCell="A18">
      <selection activeCell="E12" sqref="E12"/>
    </sheetView>
  </sheetViews>
  <sheetFormatPr defaultColWidth="9.140625" defaultRowHeight="12.75"/>
  <cols>
    <col min="1" max="1" width="1.421875" style="15" customWidth="1"/>
    <col min="2" max="2" width="24.8515625" style="15" customWidth="1"/>
    <col min="3" max="3" width="14.7109375" style="15" customWidth="1"/>
    <col min="4" max="4" width="2.7109375" style="15" customWidth="1"/>
    <col min="5" max="5" width="14.7109375" style="15" customWidth="1"/>
    <col min="6" max="6" width="2.7109375" style="15" customWidth="1"/>
    <col min="7" max="7" width="17.28125" style="34" customWidth="1"/>
    <col min="8" max="16384" width="9.140625" style="15" customWidth="1"/>
  </cols>
  <sheetData>
    <row r="1" spans="1:7" ht="15.75">
      <c r="A1" s="122" t="s">
        <v>41</v>
      </c>
      <c r="B1" s="122"/>
      <c r="C1" s="122"/>
      <c r="D1" s="122"/>
      <c r="E1" s="122"/>
      <c r="F1" s="123"/>
      <c r="G1" s="123"/>
    </row>
    <row r="2" spans="1:7" ht="15.75">
      <c r="A2" s="122" t="s">
        <v>95</v>
      </c>
      <c r="B2" s="154"/>
      <c r="C2" s="154"/>
      <c r="D2" s="154"/>
      <c r="E2" s="154"/>
      <c r="F2" s="123"/>
      <c r="G2" s="123"/>
    </row>
    <row r="3" spans="4:5" ht="13.5" thickBot="1">
      <c r="D3" s="33"/>
      <c r="E3" s="33"/>
    </row>
    <row r="4" spans="1:7" ht="12.75" customHeight="1" thickTop="1">
      <c r="A4" s="35"/>
      <c r="B4" s="35"/>
      <c r="C4" s="155" t="s">
        <v>96</v>
      </c>
      <c r="D4" s="36"/>
      <c r="E4" s="155" t="s">
        <v>28</v>
      </c>
      <c r="F4" s="36"/>
      <c r="G4" s="155" t="s">
        <v>99</v>
      </c>
    </row>
    <row r="5" spans="1:7" ht="12.75">
      <c r="A5" s="39"/>
      <c r="B5" s="39"/>
      <c r="C5" s="156"/>
      <c r="D5" s="67"/>
      <c r="E5" s="156"/>
      <c r="F5" s="67"/>
      <c r="G5" s="156"/>
    </row>
    <row r="6" spans="1:7" ht="13.5" customHeight="1">
      <c r="A6" s="37"/>
      <c r="B6" s="37"/>
      <c r="C6" s="157"/>
      <c r="D6" s="38"/>
      <c r="E6" s="157"/>
      <c r="F6" s="38"/>
      <c r="G6" s="157"/>
    </row>
    <row r="7" spans="4:6" ht="12.75">
      <c r="D7" s="39"/>
      <c r="F7" s="39"/>
    </row>
    <row r="8" spans="1:7" ht="12.75">
      <c r="A8" s="40" t="s">
        <v>97</v>
      </c>
      <c r="C8" s="68">
        <v>243</v>
      </c>
      <c r="D8" s="68"/>
      <c r="E8" s="68">
        <v>398</v>
      </c>
      <c r="F8" s="68"/>
      <c r="G8" s="68"/>
    </row>
    <row r="9" spans="1:7" ht="12.75">
      <c r="A9" s="40"/>
      <c r="B9" s="15" t="s">
        <v>270</v>
      </c>
      <c r="C9" s="68"/>
      <c r="D9" s="68"/>
      <c r="E9" s="68"/>
      <c r="F9" s="68"/>
      <c r="G9" s="68"/>
    </row>
    <row r="10" spans="1:7" ht="12.75">
      <c r="A10" s="40"/>
      <c r="C10" s="68"/>
      <c r="D10" s="68"/>
      <c r="E10" s="68"/>
      <c r="F10" s="68"/>
      <c r="G10" s="68"/>
    </row>
    <row r="11" spans="1:7" ht="12.75">
      <c r="A11" s="15" t="s">
        <v>98</v>
      </c>
      <c r="C11" s="68"/>
      <c r="D11" s="68"/>
      <c r="E11" s="68"/>
      <c r="F11" s="68"/>
      <c r="G11" s="68"/>
    </row>
    <row r="12" spans="1:7" ht="12.75">
      <c r="A12" s="40" t="s">
        <v>29</v>
      </c>
      <c r="C12" s="68">
        <f>-100*C$8/G12</f>
        <v>-7.413056741915803</v>
      </c>
      <c r="D12" s="68"/>
      <c r="E12" s="68">
        <f>-100*E$8/G12</f>
        <v>-12.141549725442342</v>
      </c>
      <c r="F12" s="68"/>
      <c r="G12" s="69">
        <f>1149+2129</f>
        <v>3278</v>
      </c>
    </row>
    <row r="13" spans="3:7" ht="12.75">
      <c r="C13" s="68"/>
      <c r="D13" s="68"/>
      <c r="E13" s="68"/>
      <c r="F13" s="68"/>
      <c r="G13" s="69"/>
    </row>
    <row r="14" spans="1:7" ht="12.75">
      <c r="A14" s="40" t="s">
        <v>30</v>
      </c>
      <c r="C14" s="68">
        <f>-100*C$8/G14</f>
        <v>-21.148825065274153</v>
      </c>
      <c r="D14" s="68"/>
      <c r="E14" s="68">
        <f>-100*E$8/G14</f>
        <v>-34.63881636205396</v>
      </c>
      <c r="F14" s="68"/>
      <c r="G14" s="69">
        <v>1149</v>
      </c>
    </row>
    <row r="15" spans="2:7" ht="12.75">
      <c r="B15" s="15" t="s">
        <v>31</v>
      </c>
      <c r="C15" s="68">
        <f>-100*C$8/G15</f>
        <v>-37.327188940092164</v>
      </c>
      <c r="D15" s="68"/>
      <c r="E15" s="68">
        <f>-100*E$8/G15</f>
        <v>-61.136712749615974</v>
      </c>
      <c r="F15" s="68"/>
      <c r="G15" s="69">
        <f>579+33+39</f>
        <v>651</v>
      </c>
    </row>
    <row r="16" spans="2:7" ht="12.75">
      <c r="B16" s="15" t="s">
        <v>32</v>
      </c>
      <c r="C16" s="68">
        <f>-100*C$8/G16</f>
        <v>-48.795180722891565</v>
      </c>
      <c r="D16" s="68"/>
      <c r="E16" s="68">
        <f>-100*E$8/G16</f>
        <v>-79.91967871485944</v>
      </c>
      <c r="F16" s="68"/>
      <c r="G16" s="69">
        <f>G14-G15</f>
        <v>498</v>
      </c>
    </row>
    <row r="17" spans="3:7" ht="12.75">
      <c r="C17" s="68"/>
      <c r="D17" s="68"/>
      <c r="E17" s="68"/>
      <c r="F17" s="68"/>
      <c r="G17" s="69"/>
    </row>
    <row r="18" spans="1:7" ht="12.75">
      <c r="A18" s="40" t="s">
        <v>33</v>
      </c>
      <c r="C18" s="68">
        <f aca="true" t="shared" si="0" ref="C18:C23">-100*C$8/G18</f>
        <v>-11.413809300140912</v>
      </c>
      <c r="D18" s="68"/>
      <c r="E18" s="68">
        <f aca="true" t="shared" si="1" ref="E18:E23">-100*E$8/G18</f>
        <v>-18.694222639736967</v>
      </c>
      <c r="F18" s="68"/>
      <c r="G18" s="69">
        <v>2129</v>
      </c>
    </row>
    <row r="19" spans="2:7" ht="12.75">
      <c r="B19" s="15" t="s">
        <v>34</v>
      </c>
      <c r="C19" s="68">
        <f t="shared" si="0"/>
        <v>-29.383313180169285</v>
      </c>
      <c r="D19" s="68"/>
      <c r="E19" s="68">
        <f t="shared" si="1"/>
        <v>-48.12575574365175</v>
      </c>
      <c r="F19" s="68"/>
      <c r="G19" s="69">
        <v>827</v>
      </c>
    </row>
    <row r="20" spans="2:7" ht="12.75">
      <c r="B20" s="15" t="s">
        <v>35</v>
      </c>
      <c r="C20" s="68">
        <f t="shared" si="0"/>
        <v>-34.81375358166189</v>
      </c>
      <c r="D20" s="68"/>
      <c r="E20" s="68">
        <f t="shared" si="1"/>
        <v>-57.02005730659026</v>
      </c>
      <c r="F20" s="68"/>
      <c r="G20" s="69">
        <v>698</v>
      </c>
    </row>
    <row r="21" spans="2:7" ht="12.75">
      <c r="B21" s="15" t="s">
        <v>36</v>
      </c>
      <c r="C21" s="68">
        <f t="shared" si="0"/>
        <v>-69.82758620689656</v>
      </c>
      <c r="D21" s="68"/>
      <c r="E21" s="68">
        <f t="shared" si="1"/>
        <v>-114.36781609195403</v>
      </c>
      <c r="F21" s="68"/>
      <c r="G21" s="69">
        <v>348</v>
      </c>
    </row>
    <row r="22" spans="2:7" ht="12.75">
      <c r="B22" s="15" t="s">
        <v>37</v>
      </c>
      <c r="C22" s="68">
        <f t="shared" si="0"/>
        <v>-12.973838761345435</v>
      </c>
      <c r="D22" s="68"/>
      <c r="E22" s="68">
        <f t="shared" si="1"/>
        <v>-21.249332621462894</v>
      </c>
      <c r="F22" s="68"/>
      <c r="G22" s="69">
        <f>G21+G20+G19</f>
        <v>1873</v>
      </c>
    </row>
    <row r="23" spans="2:7" ht="12.75">
      <c r="B23" s="15" t="s">
        <v>32</v>
      </c>
      <c r="C23" s="68">
        <f t="shared" si="0"/>
        <v>-94.921875</v>
      </c>
      <c r="D23" s="68"/>
      <c r="E23" s="68">
        <f t="shared" si="1"/>
        <v>-155.46875</v>
      </c>
      <c r="F23" s="68"/>
      <c r="G23" s="69">
        <f>G18-G22</f>
        <v>256</v>
      </c>
    </row>
    <row r="24" spans="3:7" ht="12.75">
      <c r="C24" s="68"/>
      <c r="D24" s="68"/>
      <c r="E24" s="68"/>
      <c r="F24" s="68"/>
      <c r="G24" s="69"/>
    </row>
    <row r="25" spans="1:7" ht="12.75">
      <c r="A25" s="40" t="s">
        <v>38</v>
      </c>
      <c r="C25" s="68">
        <f>-100*C$8/G25</f>
        <v>-32.228116710875334</v>
      </c>
      <c r="D25" s="68"/>
      <c r="E25" s="68">
        <f>-100*E$8/G25</f>
        <v>-52.785145888594165</v>
      </c>
      <c r="F25" s="68"/>
      <c r="G25" s="69">
        <f>G12-G22-G15</f>
        <v>754</v>
      </c>
    </row>
    <row r="26" spans="2:7" ht="12.75">
      <c r="B26" s="15" t="s">
        <v>100</v>
      </c>
      <c r="C26" s="70"/>
      <c r="D26" s="70"/>
      <c r="E26" s="70"/>
      <c r="F26" s="71"/>
      <c r="G26" s="71"/>
    </row>
    <row r="27" spans="2:7" ht="12.75">
      <c r="B27" s="15" t="s">
        <v>101</v>
      </c>
      <c r="C27" s="70"/>
      <c r="D27" s="70"/>
      <c r="E27" s="70"/>
      <c r="F27" s="71"/>
      <c r="G27" s="71"/>
    </row>
    <row r="28" spans="2:7" ht="12.75">
      <c r="B28" s="15" t="s">
        <v>102</v>
      </c>
      <c r="C28" s="70"/>
      <c r="D28" s="70"/>
      <c r="E28" s="70"/>
      <c r="F28" s="71"/>
      <c r="G28" s="71"/>
    </row>
    <row r="29" spans="3:7" ht="12.75">
      <c r="C29" s="70"/>
      <c r="D29" s="70"/>
      <c r="E29" s="70"/>
      <c r="F29" s="71"/>
      <c r="G29" s="71"/>
    </row>
    <row r="30" spans="1:7" ht="12.75">
      <c r="A30" s="40" t="s">
        <v>86</v>
      </c>
      <c r="C30" s="70"/>
      <c r="D30" s="70"/>
      <c r="E30" s="70"/>
      <c r="F30" s="71"/>
      <c r="G30" s="71"/>
    </row>
    <row r="31" spans="2:7" ht="12.75">
      <c r="B31" s="15" t="s">
        <v>87</v>
      </c>
      <c r="C31" s="68">
        <f>100*C$8/G31</f>
        <v>20.71611253196931</v>
      </c>
      <c r="D31" s="68"/>
      <c r="E31" s="68">
        <f>100*E$8/G31</f>
        <v>33.930093776641094</v>
      </c>
      <c r="F31" s="68"/>
      <c r="G31" s="69">
        <v>1173</v>
      </c>
    </row>
    <row r="32" spans="2:7" ht="12.75">
      <c r="B32" s="15" t="s">
        <v>88</v>
      </c>
      <c r="C32" s="68">
        <f>100*C$8/G32</f>
        <v>75.9375</v>
      </c>
      <c r="D32" s="68"/>
      <c r="E32" s="68">
        <f>100*E$8/G32</f>
        <v>124.375</v>
      </c>
      <c r="F32" s="68"/>
      <c r="G32" s="69">
        <v>320</v>
      </c>
    </row>
    <row r="33" spans="1:7" ht="12.75">
      <c r="A33" s="37"/>
      <c r="B33" s="37"/>
      <c r="C33" s="31"/>
      <c r="D33" s="31"/>
      <c r="E33" s="31"/>
      <c r="F33" s="37"/>
      <c r="G33" s="41"/>
    </row>
    <row r="34" spans="1:7" ht="12.75">
      <c r="A34" s="152" t="s">
        <v>103</v>
      </c>
      <c r="B34" s="153"/>
      <c r="C34" s="153"/>
      <c r="D34" s="153"/>
      <c r="E34" s="153"/>
      <c r="F34" s="153"/>
      <c r="G34" s="153"/>
    </row>
    <row r="35" spans="1:7" ht="12.75">
      <c r="A35" s="136"/>
      <c r="B35" s="136"/>
      <c r="C35" s="136"/>
      <c r="D35" s="136"/>
      <c r="E35" s="136"/>
      <c r="F35" s="136"/>
      <c r="G35" s="136"/>
    </row>
    <row r="36" spans="1:7" ht="12.75">
      <c r="A36" s="136"/>
      <c r="B36" s="136"/>
      <c r="C36" s="136"/>
      <c r="D36" s="136"/>
      <c r="E36" s="136"/>
      <c r="F36" s="136"/>
      <c r="G36" s="136"/>
    </row>
    <row r="37" spans="1:7" ht="12.75">
      <c r="A37" s="135" t="s">
        <v>104</v>
      </c>
      <c r="B37" s="136"/>
      <c r="C37" s="136"/>
      <c r="D37" s="136"/>
      <c r="E37" s="136"/>
      <c r="F37" s="136"/>
      <c r="G37" s="136"/>
    </row>
    <row r="38" spans="1:7" ht="12.75">
      <c r="A38" s="136"/>
      <c r="B38" s="136"/>
      <c r="C38" s="136"/>
      <c r="D38" s="136"/>
      <c r="E38" s="136"/>
      <c r="F38" s="136"/>
      <c r="G38" s="136"/>
    </row>
    <row r="39" spans="1:7" ht="12.75">
      <c r="A39" s="136"/>
      <c r="B39" s="136"/>
      <c r="C39" s="136"/>
      <c r="D39" s="136"/>
      <c r="E39" s="136"/>
      <c r="F39" s="136"/>
      <c r="G39" s="136"/>
    </row>
    <row r="40" ht="12.75">
      <c r="A40" s="15" t="s">
        <v>39</v>
      </c>
    </row>
    <row r="41" ht="12.75">
      <c r="A41" s="15" t="s">
        <v>40</v>
      </c>
    </row>
    <row r="42" ht="12.75">
      <c r="A42" s="40"/>
    </row>
    <row r="55" ht="12.75">
      <c r="A55" s="40"/>
    </row>
  </sheetData>
  <sheetProtection/>
  <mergeCells count="7">
    <mergeCell ref="A34:G36"/>
    <mergeCell ref="A37:G39"/>
    <mergeCell ref="A1:G1"/>
    <mergeCell ref="A2:G2"/>
    <mergeCell ref="C4:C6"/>
    <mergeCell ref="E4:E6"/>
    <mergeCell ref="G4:G6"/>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2:G26"/>
  <sheetViews>
    <sheetView zoomScalePageLayoutView="0" workbookViewId="0" topLeftCell="A1">
      <selection activeCell="A14" sqref="A14:F16"/>
    </sheetView>
  </sheetViews>
  <sheetFormatPr defaultColWidth="7.00390625" defaultRowHeight="12.75"/>
  <cols>
    <col min="1" max="1" width="19.00390625" style="42" customWidth="1"/>
    <col min="2" max="2" width="2.7109375" style="42" customWidth="1"/>
    <col min="3" max="3" width="10.7109375" style="42" customWidth="1"/>
    <col min="4" max="4" width="5.7109375" style="42" customWidth="1"/>
    <col min="5" max="5" width="10.7109375" style="42" customWidth="1"/>
    <col min="6" max="6" width="5.7109375" style="42" customWidth="1"/>
    <col min="7" max="16384" width="7.00390625" style="42" customWidth="1"/>
  </cols>
  <sheetData>
    <row r="2" spans="1:6" ht="15.75">
      <c r="A2" s="160" t="s">
        <v>43</v>
      </c>
      <c r="B2" s="123"/>
      <c r="C2" s="123"/>
      <c r="D2" s="123"/>
      <c r="E2" s="123"/>
      <c r="F2" s="123"/>
    </row>
    <row r="3" spans="1:7" ht="15.75">
      <c r="A3" s="160" t="s">
        <v>106</v>
      </c>
      <c r="B3" s="123"/>
      <c r="C3" s="123"/>
      <c r="D3" s="123"/>
      <c r="E3" s="123"/>
      <c r="F3" s="123"/>
      <c r="G3" s="47"/>
    </row>
    <row r="4" spans="1:6" ht="18.75" customHeight="1">
      <c r="A4" s="160" t="s">
        <v>105</v>
      </c>
      <c r="B4" s="123"/>
      <c r="C4" s="123"/>
      <c r="D4" s="123"/>
      <c r="E4" s="123"/>
      <c r="F4" s="123"/>
    </row>
    <row r="5" spans="1:6" ht="13.5" thickBot="1">
      <c r="A5" s="44"/>
      <c r="B5" s="44"/>
      <c r="C5" s="44"/>
      <c r="D5" s="44"/>
      <c r="E5" s="44"/>
      <c r="F5" s="44"/>
    </row>
    <row r="6" spans="1:6" ht="17.25" customHeight="1" thickTop="1">
      <c r="A6" s="159"/>
      <c r="B6" s="159"/>
      <c r="C6" s="161" t="s">
        <v>42</v>
      </c>
      <c r="D6" s="161"/>
      <c r="E6" s="161" t="s">
        <v>107</v>
      </c>
      <c r="F6" s="161"/>
    </row>
    <row r="8" spans="1:5" ht="15.75">
      <c r="A8" s="47" t="s">
        <v>108</v>
      </c>
      <c r="C8" s="48">
        <v>3.8</v>
      </c>
      <c r="D8" s="49"/>
      <c r="E8" s="50">
        <f>100*C8/'[2]Appendix4'!G80*1000</f>
        <v>0.6881971494115445</v>
      </c>
    </row>
    <row r="9" spans="1:5" ht="15.75">
      <c r="A9" s="47" t="s">
        <v>110</v>
      </c>
      <c r="C9" s="48">
        <v>6.2</v>
      </c>
      <c r="D9" s="49"/>
      <c r="E9" s="50">
        <f>100*C9/'[2]Appendix4'!G80*1000</f>
        <v>1.1228479806188356</v>
      </c>
    </row>
    <row r="10" spans="1:5" ht="15.75">
      <c r="A10" s="47" t="s">
        <v>111</v>
      </c>
      <c r="C10" s="53">
        <f>SUM('[2]Appendix4'!I2:I79)/1000</f>
        <v>5.892732234257713</v>
      </c>
      <c r="E10" s="50">
        <f>100*C10/'[2]Appendix4'!G80*1000</f>
        <v>1.0672004015425474</v>
      </c>
    </row>
    <row r="11" spans="1:6" ht="15.75">
      <c r="A11" s="47" t="s">
        <v>112</v>
      </c>
      <c r="C11" s="53">
        <f>SUM('[2]Appendix4'!K2:K79)/1000</f>
        <v>9.836005635080037</v>
      </c>
      <c r="E11" s="50">
        <f>100*C11/'[2]Appendix4'!G80*1000</f>
        <v>1.7813450104363078</v>
      </c>
      <c r="F11" s="51"/>
    </row>
    <row r="12" spans="1:6" ht="12.75">
      <c r="A12" s="54"/>
      <c r="B12" s="54"/>
      <c r="C12" s="54"/>
      <c r="D12" s="54"/>
      <c r="E12" s="54"/>
      <c r="F12" s="54"/>
    </row>
    <row r="14" spans="1:6" ht="12.75">
      <c r="A14" s="158" t="s">
        <v>109</v>
      </c>
      <c r="B14" s="136"/>
      <c r="C14" s="136"/>
      <c r="D14" s="136"/>
      <c r="E14" s="136"/>
      <c r="F14" s="136"/>
    </row>
    <row r="15" spans="1:6" ht="12.75">
      <c r="A15" s="136"/>
      <c r="B15" s="136"/>
      <c r="C15" s="136"/>
      <c r="D15" s="136"/>
      <c r="E15" s="136"/>
      <c r="F15" s="136"/>
    </row>
    <row r="16" spans="1:6" ht="12.75">
      <c r="A16" s="136"/>
      <c r="B16" s="136"/>
      <c r="C16" s="136"/>
      <c r="D16" s="136"/>
      <c r="E16" s="136"/>
      <c r="F16" s="136"/>
    </row>
    <row r="17" ht="12.75">
      <c r="A17" s="47" t="s">
        <v>271</v>
      </c>
    </row>
    <row r="18" spans="1:6" ht="12.75">
      <c r="A18" s="158" t="s">
        <v>113</v>
      </c>
      <c r="B18" s="136"/>
      <c r="C18" s="136"/>
      <c r="D18" s="136"/>
      <c r="E18" s="136"/>
      <c r="F18" s="136"/>
    </row>
    <row r="19" spans="1:6" ht="12.75">
      <c r="A19" s="136"/>
      <c r="B19" s="136"/>
      <c r="C19" s="136"/>
      <c r="D19" s="136"/>
      <c r="E19" s="136"/>
      <c r="F19" s="136"/>
    </row>
    <row r="20" spans="1:6" ht="12.75">
      <c r="A20" s="136"/>
      <c r="B20" s="136"/>
      <c r="C20" s="136"/>
      <c r="D20" s="136"/>
      <c r="E20" s="136"/>
      <c r="F20" s="136"/>
    </row>
    <row r="21" spans="1:6" ht="12.75">
      <c r="A21" s="136"/>
      <c r="B21" s="136"/>
      <c r="C21" s="136"/>
      <c r="D21" s="136"/>
      <c r="E21" s="136"/>
      <c r="F21" s="136"/>
    </row>
    <row r="22" spans="1:6" ht="12.75">
      <c r="A22" s="158" t="s">
        <v>115</v>
      </c>
      <c r="B22" s="136"/>
      <c r="C22" s="136"/>
      <c r="D22" s="136"/>
      <c r="E22" s="136"/>
      <c r="F22" s="136"/>
    </row>
    <row r="23" spans="1:6" ht="12.75">
      <c r="A23" s="136"/>
      <c r="B23" s="136"/>
      <c r="C23" s="136"/>
      <c r="D23" s="136"/>
      <c r="E23" s="136"/>
      <c r="F23" s="136"/>
    </row>
    <row r="24" spans="1:6" ht="12.75">
      <c r="A24" s="136"/>
      <c r="B24" s="136"/>
      <c r="C24" s="136"/>
      <c r="D24" s="136"/>
      <c r="E24" s="136"/>
      <c r="F24" s="136"/>
    </row>
    <row r="25" spans="1:6" ht="12.75">
      <c r="A25" s="136"/>
      <c r="B25" s="136"/>
      <c r="C25" s="136"/>
      <c r="D25" s="136"/>
      <c r="E25" s="136"/>
      <c r="F25" s="136"/>
    </row>
    <row r="26" spans="1:6" ht="12.75">
      <c r="A26" s="136"/>
      <c r="B26" s="136"/>
      <c r="C26" s="136"/>
      <c r="D26" s="136"/>
      <c r="E26" s="136"/>
      <c r="F26" s="136"/>
    </row>
    <row r="29" ht="12.75" customHeight="1"/>
  </sheetData>
  <sheetProtection/>
  <mergeCells count="9">
    <mergeCell ref="A14:F16"/>
    <mergeCell ref="A18:F21"/>
    <mergeCell ref="A6:B6"/>
    <mergeCell ref="A22:F26"/>
    <mergeCell ref="A2:F2"/>
    <mergeCell ref="A3:F3"/>
    <mergeCell ref="A4:F4"/>
    <mergeCell ref="C6:D6"/>
    <mergeCell ref="E6:F6"/>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U29"/>
  <sheetViews>
    <sheetView zoomScalePageLayoutView="0" workbookViewId="0" topLeftCell="A1">
      <selection activeCell="A3" sqref="A3:U3"/>
    </sheetView>
  </sheetViews>
  <sheetFormatPr defaultColWidth="7.00390625" defaultRowHeight="12.75"/>
  <cols>
    <col min="1" max="1" width="13.7109375" style="42" customWidth="1"/>
    <col min="2" max="2" width="3.57421875" style="42" customWidth="1"/>
    <col min="3" max="3" width="1.57421875" style="42" customWidth="1"/>
    <col min="4" max="4" width="8.421875" style="42" customWidth="1"/>
    <col min="5" max="5" width="3.28125" style="42" customWidth="1"/>
    <col min="6" max="6" width="8.421875" style="42" customWidth="1"/>
    <col min="7" max="7" width="3.28125" style="42" customWidth="1"/>
    <col min="8" max="8" width="1.57421875" style="42" customWidth="1"/>
    <col min="9" max="9" width="10.00390625" style="42" customWidth="1"/>
    <col min="10" max="10" width="3.7109375" style="42" customWidth="1"/>
    <col min="11" max="11" width="1.57421875" style="42" customWidth="1"/>
    <col min="12" max="12" width="8.421875" style="42" customWidth="1"/>
    <col min="13" max="13" width="3.28125" style="42" customWidth="1"/>
    <col min="14" max="14" width="1.57421875" style="42" customWidth="1"/>
    <col min="15" max="15" width="8.421875" style="42" customWidth="1"/>
    <col min="16" max="16" width="3.28125" style="42" customWidth="1"/>
    <col min="17" max="17" width="1.57421875" style="42" customWidth="1"/>
    <col min="18" max="18" width="8.421875" style="42" customWidth="1"/>
    <col min="19" max="19" width="3.28125" style="42" customWidth="1"/>
    <col min="20" max="20" width="8.421875" style="42" customWidth="1"/>
    <col min="21" max="21" width="3.28125" style="42" customWidth="1"/>
    <col min="22" max="16384" width="7.00390625" style="42" customWidth="1"/>
  </cols>
  <sheetData>
    <row r="1" spans="1:21" ht="12.75">
      <c r="A1" s="55"/>
      <c r="U1" s="43"/>
    </row>
    <row r="2" spans="1:21" ht="15.75">
      <c r="A2" s="160" t="s">
        <v>72</v>
      </c>
      <c r="B2" s="160"/>
      <c r="C2" s="160"/>
      <c r="D2" s="160"/>
      <c r="E2" s="160"/>
      <c r="F2" s="160"/>
      <c r="G2" s="160"/>
      <c r="H2" s="160"/>
      <c r="I2" s="160"/>
      <c r="J2" s="160"/>
      <c r="K2" s="160"/>
      <c r="L2" s="160"/>
      <c r="M2" s="160"/>
      <c r="N2" s="160"/>
      <c r="O2" s="160"/>
      <c r="P2" s="160"/>
      <c r="Q2" s="160"/>
      <c r="R2" s="160"/>
      <c r="S2" s="160"/>
      <c r="T2" s="160"/>
      <c r="U2" s="160"/>
    </row>
    <row r="3" spans="1:21" ht="18.75">
      <c r="A3" s="160" t="s">
        <v>44</v>
      </c>
      <c r="B3" s="160"/>
      <c r="C3" s="160"/>
      <c r="D3" s="160"/>
      <c r="E3" s="160"/>
      <c r="F3" s="160"/>
      <c r="G3" s="160"/>
      <c r="H3" s="160"/>
      <c r="I3" s="160"/>
      <c r="J3" s="160"/>
      <c r="K3" s="160"/>
      <c r="L3" s="160"/>
      <c r="M3" s="160"/>
      <c r="N3" s="160"/>
      <c r="O3" s="160"/>
      <c r="P3" s="160"/>
      <c r="Q3" s="160"/>
      <c r="R3" s="160"/>
      <c r="S3" s="160"/>
      <c r="T3" s="160"/>
      <c r="U3" s="160"/>
    </row>
    <row r="4" spans="1:21" ht="18.75" customHeight="1">
      <c r="A4" s="160" t="s">
        <v>45</v>
      </c>
      <c r="B4" s="160"/>
      <c r="C4" s="160"/>
      <c r="D4" s="160"/>
      <c r="E4" s="160"/>
      <c r="F4" s="160"/>
      <c r="G4" s="160"/>
      <c r="H4" s="160"/>
      <c r="I4" s="160"/>
      <c r="J4" s="160"/>
      <c r="K4" s="160"/>
      <c r="L4" s="160"/>
      <c r="M4" s="160"/>
      <c r="N4" s="160"/>
      <c r="O4" s="160"/>
      <c r="P4" s="160"/>
      <c r="Q4" s="160"/>
      <c r="R4" s="160"/>
      <c r="S4" s="160"/>
      <c r="T4" s="160"/>
      <c r="U4" s="160"/>
    </row>
    <row r="5" spans="1:21" ht="13.5" thickBot="1">
      <c r="A5" s="44"/>
      <c r="B5" s="44"/>
      <c r="C5" s="44"/>
      <c r="D5" s="44"/>
      <c r="E5" s="44"/>
      <c r="F5" s="44"/>
      <c r="G5" s="44"/>
      <c r="H5" s="44"/>
      <c r="I5" s="44"/>
      <c r="J5" s="44"/>
      <c r="K5" s="44"/>
      <c r="L5" s="44"/>
      <c r="M5" s="44"/>
      <c r="N5" s="44"/>
      <c r="O5" s="44"/>
      <c r="P5" s="44"/>
      <c r="Q5" s="44"/>
      <c r="R5" s="44"/>
      <c r="S5" s="44"/>
      <c r="T5" s="44"/>
      <c r="U5" s="44"/>
    </row>
    <row r="6" spans="1:21" ht="13.5" customHeight="1" thickTop="1">
      <c r="A6" s="167" t="s">
        <v>46</v>
      </c>
      <c r="B6" s="167"/>
      <c r="C6" s="25"/>
      <c r="D6" s="168" t="s">
        <v>47</v>
      </c>
      <c r="E6" s="168"/>
      <c r="F6" s="168"/>
      <c r="G6" s="168"/>
      <c r="H6" s="45"/>
      <c r="I6" s="167" t="s">
        <v>48</v>
      </c>
      <c r="J6" s="169"/>
      <c r="K6" s="26"/>
      <c r="L6" s="167" t="s">
        <v>49</v>
      </c>
      <c r="M6" s="167"/>
      <c r="N6" s="25"/>
      <c r="O6" s="167" t="s">
        <v>50</v>
      </c>
      <c r="P6" s="167"/>
      <c r="Q6" s="56"/>
      <c r="R6" s="167" t="s">
        <v>51</v>
      </c>
      <c r="S6" s="167"/>
      <c r="T6" s="167"/>
      <c r="U6" s="167"/>
    </row>
    <row r="7" spans="1:21" ht="12.75">
      <c r="A7" s="159"/>
      <c r="B7" s="159"/>
      <c r="C7" s="46"/>
      <c r="D7" s="159" t="s">
        <v>52</v>
      </c>
      <c r="E7" s="159"/>
      <c r="F7" s="162" t="s">
        <v>53</v>
      </c>
      <c r="G7" s="162"/>
      <c r="H7" s="46"/>
      <c r="I7" s="170"/>
      <c r="J7" s="170"/>
      <c r="K7" s="27"/>
      <c r="L7" s="159"/>
      <c r="M7" s="159"/>
      <c r="N7" s="46"/>
      <c r="O7" s="159"/>
      <c r="P7" s="159"/>
      <c r="Q7" s="46"/>
      <c r="R7" s="163"/>
      <c r="S7" s="163"/>
      <c r="T7" s="163"/>
      <c r="U7" s="163"/>
    </row>
    <row r="8" spans="1:21" ht="12.75">
      <c r="A8" s="163"/>
      <c r="B8" s="163"/>
      <c r="C8" s="46"/>
      <c r="D8" s="163"/>
      <c r="E8" s="163"/>
      <c r="F8" s="163"/>
      <c r="G8" s="163"/>
      <c r="H8" s="46"/>
      <c r="I8" s="157"/>
      <c r="J8" s="157"/>
      <c r="K8" s="27"/>
      <c r="L8" s="163"/>
      <c r="M8" s="163"/>
      <c r="N8" s="46"/>
      <c r="O8" s="163"/>
      <c r="P8" s="163"/>
      <c r="Q8" s="46"/>
      <c r="R8" s="163" t="s">
        <v>54</v>
      </c>
      <c r="S8" s="163"/>
      <c r="T8" s="164" t="s">
        <v>55</v>
      </c>
      <c r="U8" s="164"/>
    </row>
    <row r="9" spans="9:20" ht="12.75">
      <c r="I9" s="47"/>
      <c r="L9" s="47"/>
      <c r="T9" s="47"/>
    </row>
    <row r="10" spans="1:20" ht="12.75">
      <c r="A10" s="28" t="s">
        <v>56</v>
      </c>
      <c r="B10" s="28"/>
      <c r="D10" s="57">
        <v>30392.34922399999</v>
      </c>
      <c r="E10" s="49"/>
      <c r="F10" s="58">
        <v>19.39661048004229</v>
      </c>
      <c r="G10" s="51"/>
      <c r="H10" s="52"/>
      <c r="I10" s="58">
        <v>0.13211000364905665</v>
      </c>
      <c r="J10" s="52"/>
      <c r="K10" s="52"/>
      <c r="L10" s="58">
        <v>0.024382584995078452</v>
      </c>
      <c r="M10" s="49"/>
      <c r="N10" s="49"/>
      <c r="O10" s="57">
        <v>-2.4912632727810227</v>
      </c>
      <c r="P10" s="51"/>
      <c r="Q10" s="52"/>
      <c r="R10" s="48">
        <v>-11.438594477129982</v>
      </c>
      <c r="S10" s="49"/>
      <c r="T10" s="48">
        <v>-11.585816008360187</v>
      </c>
    </row>
    <row r="11" spans="1:20" ht="12.75">
      <c r="A11" s="59" t="s">
        <v>57</v>
      </c>
      <c r="B11" s="28"/>
      <c r="D11" s="57">
        <v>31337.586660999947</v>
      </c>
      <c r="E11" s="49"/>
      <c r="F11" s="58">
        <v>19.999867643268207</v>
      </c>
      <c r="G11" s="51"/>
      <c r="H11" s="52"/>
      <c r="I11" s="58">
        <v>1.9984287917609538</v>
      </c>
      <c r="J11" s="52"/>
      <c r="K11" s="52"/>
      <c r="L11" s="58">
        <v>2.9739808261678955</v>
      </c>
      <c r="M11" s="49"/>
      <c r="N11" s="49"/>
      <c r="O11" s="57">
        <v>-294.6977132004016</v>
      </c>
      <c r="P11" s="51"/>
      <c r="Q11" s="52"/>
      <c r="R11" s="48">
        <v>-3.6310990853599923</v>
      </c>
      <c r="S11" s="49"/>
      <c r="T11" s="48">
        <v>-5.702092806700146</v>
      </c>
    </row>
    <row r="12" spans="1:20" ht="12.75">
      <c r="A12" s="28" t="s">
        <v>58</v>
      </c>
      <c r="B12" s="28"/>
      <c r="D12" s="57">
        <v>31338.824648999827</v>
      </c>
      <c r="E12" s="49"/>
      <c r="F12" s="58">
        <v>20.00065773589434</v>
      </c>
      <c r="G12" s="51"/>
      <c r="H12" s="52"/>
      <c r="I12" s="58">
        <v>2.607034438312959</v>
      </c>
      <c r="J12" s="52"/>
      <c r="K12" s="52"/>
      <c r="L12" s="58">
        <v>7.190034768457965</v>
      </c>
      <c r="M12" s="49"/>
      <c r="N12" s="49"/>
      <c r="O12" s="57">
        <v>-712.4467926502612</v>
      </c>
      <c r="P12" s="51"/>
      <c r="Q12" s="52"/>
      <c r="R12" s="48">
        <v>7.1278663711313195</v>
      </c>
      <c r="S12" s="49"/>
      <c r="T12" s="48">
        <v>4.706657863830663</v>
      </c>
    </row>
    <row r="13" spans="1:20" ht="12.75">
      <c r="A13" s="28" t="s">
        <v>59</v>
      </c>
      <c r="B13" s="28"/>
      <c r="D13" s="57">
        <v>31337.73430499953</v>
      </c>
      <c r="E13" s="49"/>
      <c r="F13" s="58">
        <v>19.99996187070448</v>
      </c>
      <c r="G13" s="51"/>
      <c r="H13" s="52"/>
      <c r="I13" s="58">
        <v>2.701373622120119</v>
      </c>
      <c r="J13" s="52"/>
      <c r="K13" s="52"/>
      <c r="L13" s="58">
        <v>13.438867078014349</v>
      </c>
      <c r="M13" s="49"/>
      <c r="N13" s="49"/>
      <c r="O13" s="57">
        <v>-1331.6779658023613</v>
      </c>
      <c r="P13" s="51"/>
      <c r="Q13" s="52"/>
      <c r="R13" s="48">
        <v>11.68110106442942</v>
      </c>
      <c r="S13" s="49"/>
      <c r="T13" s="48">
        <v>9.295277625236933</v>
      </c>
    </row>
    <row r="14" spans="1:20" ht="12.75">
      <c r="A14" s="28" t="s">
        <v>60</v>
      </c>
      <c r="B14" s="28"/>
      <c r="D14" s="57">
        <v>15667.356777999927</v>
      </c>
      <c r="E14" s="49"/>
      <c r="F14" s="58">
        <v>9.99901700375102</v>
      </c>
      <c r="G14" s="51"/>
      <c r="H14" s="52"/>
      <c r="I14" s="58">
        <v>3.909719442583156</v>
      </c>
      <c r="J14" s="52"/>
      <c r="K14" s="52"/>
      <c r="L14" s="58">
        <v>15.577974077974174</v>
      </c>
      <c r="M14" s="49"/>
      <c r="N14" s="49"/>
      <c r="O14" s="57">
        <v>-3087.588346365104</v>
      </c>
      <c r="P14" s="51"/>
      <c r="Q14" s="52"/>
      <c r="R14" s="48">
        <v>14.735748046363916</v>
      </c>
      <c r="S14" s="49"/>
      <c r="T14" s="48">
        <v>11.402155010159543</v>
      </c>
    </row>
    <row r="15" spans="1:20" ht="12.75">
      <c r="A15" s="28" t="s">
        <v>61</v>
      </c>
      <c r="B15" s="28"/>
      <c r="D15" s="57">
        <v>7835.3711339999545</v>
      </c>
      <c r="E15" s="49"/>
      <c r="F15" s="58">
        <v>5.000588823609275</v>
      </c>
      <c r="G15" s="51"/>
      <c r="H15" s="52"/>
      <c r="I15" s="58">
        <v>3.9100991963720486</v>
      </c>
      <c r="J15" s="52"/>
      <c r="K15" s="52"/>
      <c r="L15" s="58">
        <v>10.718988429390397</v>
      </c>
      <c r="M15" s="49"/>
      <c r="N15" s="49"/>
      <c r="O15" s="57">
        <v>-4248.13568288931</v>
      </c>
      <c r="P15" s="51"/>
      <c r="Q15" s="52"/>
      <c r="R15" s="48">
        <v>17.412498064410467</v>
      </c>
      <c r="S15" s="49"/>
      <c r="T15" s="48">
        <v>14.183244814923174</v>
      </c>
    </row>
    <row r="16" spans="1:20" ht="12.75">
      <c r="A16" s="28" t="s">
        <v>62</v>
      </c>
      <c r="B16" s="28"/>
      <c r="D16" s="57">
        <v>6266.399868999915</v>
      </c>
      <c r="E16" s="49"/>
      <c r="F16" s="58">
        <v>3.9992603558002418</v>
      </c>
      <c r="G16" s="51"/>
      <c r="H16" s="52"/>
      <c r="I16" s="58">
        <v>5.519276074221172</v>
      </c>
      <c r="J16" s="52"/>
      <c r="K16" s="52"/>
      <c r="L16" s="58">
        <v>18.503275005153416</v>
      </c>
      <c r="M16" s="49"/>
      <c r="N16" s="49"/>
      <c r="O16" s="57">
        <v>-9169.267624009904</v>
      </c>
      <c r="P16" s="51"/>
      <c r="Q16" s="52"/>
      <c r="R16" s="48">
        <v>22.620119338848248</v>
      </c>
      <c r="S16" s="49"/>
      <c r="T16" s="48">
        <v>18.349310099256577</v>
      </c>
    </row>
    <row r="17" spans="1:20" ht="12.75">
      <c r="A17" s="28" t="s">
        <v>63</v>
      </c>
      <c r="B17" s="28"/>
      <c r="D17" s="57">
        <v>1566.7353750011473</v>
      </c>
      <c r="E17" s="49"/>
      <c r="F17" s="58">
        <v>0.9999015071267547</v>
      </c>
      <c r="G17" s="51"/>
      <c r="H17" s="52"/>
      <c r="I17" s="58">
        <v>9.15206864035941</v>
      </c>
      <c r="J17" s="52"/>
      <c r="K17" s="52"/>
      <c r="L17" s="58">
        <v>31.529081266049523</v>
      </c>
      <c r="M17" s="49"/>
      <c r="N17" s="49"/>
      <c r="O17" s="57">
        <v>-62491.33694518567</v>
      </c>
      <c r="P17" s="51"/>
      <c r="Q17" s="52"/>
      <c r="R17" s="48">
        <v>31.05769301871957</v>
      </c>
      <c r="S17" s="49"/>
      <c r="T17" s="48">
        <v>24.748045761545352</v>
      </c>
    </row>
    <row r="18" spans="1:20" ht="12.75">
      <c r="A18" s="28" t="s">
        <v>15</v>
      </c>
      <c r="B18" s="28"/>
      <c r="D18" s="57">
        <v>156688.97024700022</v>
      </c>
      <c r="E18" s="49"/>
      <c r="F18" s="58">
        <v>100</v>
      </c>
      <c r="G18" s="51"/>
      <c r="H18" s="52"/>
      <c r="I18" s="58">
        <v>4.416055387142941</v>
      </c>
      <c r="J18" s="52"/>
      <c r="K18" s="52"/>
      <c r="L18" s="58">
        <v>100</v>
      </c>
      <c r="M18" s="49"/>
      <c r="N18" s="49"/>
      <c r="O18" s="57">
        <v>-1981.8269193000863</v>
      </c>
      <c r="P18" s="51"/>
      <c r="Q18" s="52"/>
      <c r="R18" s="48">
        <v>16.875662487935227</v>
      </c>
      <c r="S18" s="49"/>
      <c r="T18" s="48">
        <v>13.204845703206786</v>
      </c>
    </row>
    <row r="19" spans="1:21" ht="12.75">
      <c r="A19" s="54"/>
      <c r="B19" s="54"/>
      <c r="C19" s="54"/>
      <c r="D19" s="54"/>
      <c r="E19" s="54"/>
      <c r="F19" s="54"/>
      <c r="G19" s="54"/>
      <c r="H19" s="54"/>
      <c r="I19" s="54"/>
      <c r="J19" s="54"/>
      <c r="K19" s="54"/>
      <c r="L19" s="54"/>
      <c r="M19" s="54"/>
      <c r="N19" s="54"/>
      <c r="O19" s="54"/>
      <c r="P19" s="54"/>
      <c r="Q19" s="54"/>
      <c r="R19" s="54"/>
      <c r="S19" s="54"/>
      <c r="T19" s="54"/>
      <c r="U19" s="54"/>
    </row>
    <row r="20" spans="1:2" ht="12.75">
      <c r="A20" s="60" t="s">
        <v>64</v>
      </c>
      <c r="B20" s="61"/>
    </row>
    <row r="21" spans="1:2" ht="12.75">
      <c r="A21" s="60" t="s">
        <v>65</v>
      </c>
      <c r="B21" s="61"/>
    </row>
    <row r="22" ht="12.75">
      <c r="A22" s="60" t="s">
        <v>66</v>
      </c>
    </row>
    <row r="23" spans="1:21" ht="12.75" customHeight="1">
      <c r="A23" s="165" t="s">
        <v>67</v>
      </c>
      <c r="B23" s="166"/>
      <c r="C23" s="166"/>
      <c r="D23" s="166"/>
      <c r="E23" s="166"/>
      <c r="F23" s="166"/>
      <c r="G23" s="166"/>
      <c r="H23" s="166"/>
      <c r="I23" s="166"/>
      <c r="J23" s="166"/>
      <c r="K23" s="166"/>
      <c r="L23" s="166"/>
      <c r="M23" s="166"/>
      <c r="N23" s="166"/>
      <c r="O23" s="166"/>
      <c r="P23" s="166"/>
      <c r="Q23" s="166"/>
      <c r="R23" s="166"/>
      <c r="S23" s="166"/>
      <c r="T23" s="166"/>
      <c r="U23" s="166"/>
    </row>
    <row r="24" spans="1:21" ht="12.75">
      <c r="A24" s="166"/>
      <c r="B24" s="166"/>
      <c r="C24" s="166"/>
      <c r="D24" s="166"/>
      <c r="E24" s="166"/>
      <c r="F24" s="166"/>
      <c r="G24" s="166"/>
      <c r="H24" s="166"/>
      <c r="I24" s="166"/>
      <c r="J24" s="166"/>
      <c r="K24" s="166"/>
      <c r="L24" s="166"/>
      <c r="M24" s="166"/>
      <c r="N24" s="166"/>
      <c r="O24" s="166"/>
      <c r="P24" s="166"/>
      <c r="Q24" s="166"/>
      <c r="R24" s="166"/>
      <c r="S24" s="166"/>
      <c r="T24" s="166"/>
      <c r="U24" s="166"/>
    </row>
    <row r="25" spans="1:21" ht="12.75">
      <c r="A25" s="136"/>
      <c r="B25" s="136"/>
      <c r="C25" s="136"/>
      <c r="D25" s="136"/>
      <c r="E25" s="136"/>
      <c r="F25" s="136"/>
      <c r="G25" s="136"/>
      <c r="H25" s="136"/>
      <c r="I25" s="136"/>
      <c r="J25" s="136"/>
      <c r="K25" s="136"/>
      <c r="L25" s="136"/>
      <c r="M25" s="136"/>
      <c r="N25" s="136"/>
      <c r="O25" s="136"/>
      <c r="P25" s="136"/>
      <c r="Q25" s="136"/>
      <c r="R25" s="136"/>
      <c r="S25" s="136"/>
      <c r="T25" s="136"/>
      <c r="U25" s="136"/>
    </row>
    <row r="26" ht="12.75">
      <c r="A26" s="47" t="s">
        <v>68</v>
      </c>
    </row>
    <row r="27" ht="12.75">
      <c r="A27" s="47" t="s">
        <v>69</v>
      </c>
    </row>
    <row r="28" ht="12.75">
      <c r="A28" s="47" t="s">
        <v>70</v>
      </c>
    </row>
    <row r="29" ht="12.75">
      <c r="A29" s="47" t="s">
        <v>71</v>
      </c>
    </row>
  </sheetData>
  <sheetProtection/>
  <mergeCells count="14">
    <mergeCell ref="L6:M8"/>
    <mergeCell ref="O6:P8"/>
    <mergeCell ref="R6:U7"/>
    <mergeCell ref="D7:E8"/>
    <mergeCell ref="F7:G8"/>
    <mergeCell ref="R8:S8"/>
    <mergeCell ref="T8:U8"/>
    <mergeCell ref="A23:U25"/>
    <mergeCell ref="A2:U2"/>
    <mergeCell ref="A3:U3"/>
    <mergeCell ref="A4:U4"/>
    <mergeCell ref="A6:B8"/>
    <mergeCell ref="D6:G6"/>
    <mergeCell ref="I6:J8"/>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Brookings Institution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George Hall</dc:creator>
  <cp:keywords/>
  <dc:description/>
  <cp:lastModifiedBy>Fred Dews</cp:lastModifiedBy>
  <cp:lastPrinted>2004-02-18T16:56:02Z</cp:lastPrinted>
  <dcterms:created xsi:type="dcterms:W3CDTF">2004-02-17T15:06:51Z</dcterms:created>
  <dcterms:modified xsi:type="dcterms:W3CDTF">2012-10-23T14:52:49Z</dcterms:modified>
  <cp:category/>
  <cp:version/>
  <cp:contentType/>
  <cp:contentStatus/>
</cp:coreProperties>
</file>