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05" windowWidth="15195" windowHeight="9870" activeTab="0"/>
  </bookViews>
  <sheets>
    <sheet name="ACS Example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<sst xmlns="http://schemas.openxmlformats.org/spreadsheetml/2006/main" count="33" uniqueCount="33">
  <si>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Ohio, Congressional District 3, Educational Attainment:  2005</t>
  </si>
  <si>
    <t>Estimate</t>
  </si>
  <si>
    <t>Margin of error</t>
  </si>
  <si>
    <t>Standard error of estimate</t>
  </si>
  <si>
    <t>Percentage distribution</t>
  </si>
  <si>
    <t>Margin of error of %</t>
  </si>
  <si>
    <t>Lower bound</t>
  </si>
  <si>
    <t>Estimate - %</t>
  </si>
  <si>
    <t>Upper bound</t>
  </si>
  <si>
    <t>Population,   25 years and over</t>
  </si>
  <si>
    <t>+/-5,335</t>
  </si>
  <si>
    <t>Less than 9th grade</t>
  </si>
  <si>
    <t>+/-2,161</t>
  </si>
  <si>
    <t>9th to 12th grade, no diploma</t>
  </si>
  <si>
    <t>+/-3,716</t>
  </si>
  <si>
    <t>High school graduate (includes equivalency)</t>
  </si>
  <si>
    <t>+/-6,178</t>
  </si>
  <si>
    <t>Some college, no degree</t>
  </si>
  <si>
    <t>+/-4,476</t>
  </si>
  <si>
    <t>Associate's degree</t>
  </si>
  <si>
    <t>+/-3,121</t>
  </si>
  <si>
    <t>Bachelor's degree</t>
  </si>
  <si>
    <t>+/-4,310</t>
  </si>
  <si>
    <t>Graduate or professional degree</t>
  </si>
  <si>
    <t>+/-2,869</t>
  </si>
  <si>
    <t>Percent high school graduate or higher</t>
  </si>
  <si>
    <t>+/-1.0</t>
  </si>
  <si>
    <t>Percent bachelor's degree or higher</t>
  </si>
  <si>
    <t>+/-1.3</t>
  </si>
  <si>
    <t>Source:  U.S. Census Bureau, American Community Survey 2005</t>
  </si>
  <si>
    <t>Example from  "Know Your Constituency: Congressional District Profiles from the American Community Survey</t>
  </si>
  <si>
    <t>Source: Cynthia M. Taeuber; ACS 2005</t>
  </si>
  <si>
    <t>Presented by the Urban Markets Initiative of the Brookings Insitution, September 28 &amp; 29,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</si>
</sst>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</numFmts>
  <fonts count="1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8"/>
      <color indexed="21"/>
      <name val="Verdana"/>
      <family val="2"/>
    </font>
    <font>
      <sz val="10"/>
      <name val="Verdana"/>
      <family val="2"/>
    </font>
    <font>
      <sz val="10"/>
      <color indexed="21"/>
      <name val="Verdana"/>
      <family val="2"/>
    </font>
    <font>
      <b/>
      <sz val="10"/>
      <color indexed="21"/>
      <name val="Verdana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Verdana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5.25"/>
      <name val="Arial"/>
      <family val="2"/>
    </font>
    <font>
      <b/>
      <sz val="8.5"/>
      <name val="Arial"/>
      <family val="0"/>
    </font>
    <font>
      <i/>
      <sz val="12"/>
      <name val="Garamond"/>
      <family val="1"/>
    </font>
    <font>
      <b/>
      <sz val="12"/>
      <name val="Garamond"/>
      <family val="1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63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7" fontId="11" fillId="0" borderId="1" xfId="0" applyNumberFormat="1" applyFont="1" applyBorder="1" applyAlignment="1">
      <alignment/>
    </xf>
    <xf numFmtId="168" fontId="13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7" fontId="12" fillId="0" borderId="1" xfId="0" applyNumberFormat="1" applyFont="1" applyBorder="1" applyAlignment="1">
      <alignment/>
    </xf>
    <xf numFmtId="167" fontId="13" fillId="0" borderId="1" xfId="0" applyNumberFormat="1" applyFont="1" applyBorder="1" applyAlignment="1">
      <alignment/>
    </xf>
    <xf numFmtId="167" fontId="10" fillId="0" borderId="1" xfId="0" applyNumberFormat="1" applyFont="1" applyBorder="1" applyAlignment="1">
      <alignment/>
    </xf>
    <xf numFmtId="168" fontId="14" fillId="0" borderId="1" xfId="0" applyNumberFormat="1" applyFont="1" applyBorder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right" wrapText="1"/>
    </xf>
    <xf numFmtId="167" fontId="1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167" fontId="11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0" fontId="18" fillId="0" borderId="2" xfId="0" applyFont="1" applyBorder="1" applyAlignment="1">
      <alignment/>
    </xf>
    <xf numFmtId="0" fontId="17" fillId="0" borderId="2" xfId="0" applyFont="1" applyBorder="1" applyAlignment="1">
      <alignment/>
    </xf>
    <xf numFmtId="0" fontId="0" fillId="0" borderId="2" xfId="0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 horizontal="right"/>
    </xf>
    <xf numFmtId="167" fontId="6" fillId="0" borderId="2" xfId="0" applyNumberFormat="1" applyFont="1" applyBorder="1" applyAlignment="1">
      <alignment wrapText="1"/>
    </xf>
    <xf numFmtId="3" fontId="5" fillId="0" borderId="2" xfId="0" applyNumberFormat="1" applyFont="1" applyBorder="1" applyAlignment="1">
      <alignment vertical="top" wrapText="1"/>
    </xf>
    <xf numFmtId="3" fontId="7" fillId="0" borderId="2" xfId="0" applyNumberFormat="1" applyFont="1" applyBorder="1" applyAlignment="1">
      <alignment horizontal="right"/>
    </xf>
    <xf numFmtId="167" fontId="8" fillId="0" borderId="2" xfId="0" applyNumberFormat="1" applyFont="1" applyBorder="1" applyAlignment="1">
      <alignment/>
    </xf>
    <xf numFmtId="167" fontId="9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 vertical="top" wrapText="1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/>
    </xf>
    <xf numFmtId="167" fontId="11" fillId="0" borderId="6" xfId="0" applyNumberFormat="1" applyFont="1" applyBorder="1" applyAlignment="1">
      <alignment/>
    </xf>
    <xf numFmtId="167" fontId="11" fillId="3" borderId="6" xfId="0" applyNumberFormat="1" applyFont="1" applyFill="1" applyBorder="1" applyAlignment="1">
      <alignment/>
    </xf>
    <xf numFmtId="0" fontId="0" fillId="3" borderId="6" xfId="0" applyFill="1" applyBorder="1" applyAlignment="1">
      <alignment/>
    </xf>
    <xf numFmtId="0" fontId="1" fillId="3" borderId="6" xfId="0" applyFont="1" applyFill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7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Educational Attainment in Ohio's Congressional District 3 for Population 25+ Years: 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25225"/>
          <c:w val="0.8775"/>
          <c:h val="0.601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'ACS Example'!$G$10:$G$16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'ACS Example'!$H$10:$H$16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'ACS Example'!$I$10:$I$16</c:f>
              <c:numCache/>
            </c:numRef>
          </c:val>
          <c:smooth val="0"/>
        </c:ser>
        <c:marker val="1"/>
        <c:axId val="15697128"/>
        <c:axId val="2736073"/>
      </c:lineChart>
      <c:catAx>
        <c:axId val="15697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Highest grade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2736073"/>
        <c:crosses val="autoZero"/>
        <c:auto val="0"/>
        <c:lblOffset val="100"/>
        <c:noMultiLvlLbl val="0"/>
      </c:catAx>
      <c:valAx>
        <c:axId val="2736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15697128"/>
        <c:crossesAt val="1"/>
        <c:crossBetween val="between"/>
        <c:dispUnits/>
        <c:majorUnit val="1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</xdr:row>
      <xdr:rowOff>323850</xdr:rowOff>
    </xdr:from>
    <xdr:to>
      <xdr:col>16</xdr:col>
      <xdr:colOff>304800</xdr:colOff>
      <xdr:row>12</xdr:row>
      <xdr:rowOff>190500</xdr:rowOff>
    </xdr:to>
    <xdr:graphicFrame>
      <xdr:nvGraphicFramePr>
        <xdr:cNvPr id="1" name="Chart 1"/>
        <xdr:cNvGraphicFramePr/>
      </xdr:nvGraphicFramePr>
      <xdr:xfrm>
        <a:off x="6353175" y="1371600"/>
        <a:ext cx="33528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B3" sqref="B3"/>
    </sheetView>
  </sheetViews>
  <sheetFormatPr defaultColWidth="9.140625" defaultRowHeight="12.75"/>
  <cols>
    <col min="1" max="1" width="1.57421875" style="27" customWidth="1"/>
    <col min="2" max="2" width="14.421875" style="27" customWidth="1"/>
    <col min="3" max="4" width="9.140625" style="27" customWidth="1"/>
    <col min="5" max="5" width="14.28125" style="27" customWidth="1"/>
    <col min="6" max="6" width="0.9921875" style="27" customWidth="1"/>
    <col min="7" max="16384" width="9.140625" style="27" customWidth="1"/>
  </cols>
  <sheetData>
    <row r="1" s="25" customFormat="1" ht="15.75">
      <c r="B1" s="25" t="s">
        <v>30</v>
      </c>
    </row>
    <row r="2" s="25" customFormat="1" ht="15.75">
      <c r="B2" s="25" t="s">
        <v>32</v>
      </c>
    </row>
    <row r="3" s="26" customFormat="1" ht="15.75">
      <c r="B3" s="26" t="s">
        <v>31</v>
      </c>
    </row>
    <row r="4" spans="1:11" s="26" customFormat="1" ht="15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2.75">
      <c r="A5" s="38"/>
      <c r="B5" s="37" t="s">
        <v>0</v>
      </c>
      <c r="C5" s="38"/>
      <c r="D5" s="38"/>
      <c r="E5" s="38"/>
      <c r="F5" s="38"/>
      <c r="G5" s="38"/>
      <c r="H5" s="38"/>
      <c r="I5" s="38"/>
      <c r="J5" s="38"/>
      <c r="K5" s="38"/>
    </row>
    <row r="6" spans="1:12" ht="6.75" customHeight="1">
      <c r="A6" s="38"/>
      <c r="B6" s="37"/>
      <c r="C6" s="38"/>
      <c r="D6" s="38"/>
      <c r="E6" s="38"/>
      <c r="F6" s="38"/>
      <c r="G6" s="38"/>
      <c r="H6" s="38"/>
      <c r="I6" s="38"/>
      <c r="J6" s="38"/>
      <c r="K6" s="46"/>
      <c r="L6" s="36"/>
    </row>
    <row r="7" spans="1:12" ht="38.25">
      <c r="A7" s="47"/>
      <c r="B7" s="1"/>
      <c r="C7" s="1" t="s">
        <v>1</v>
      </c>
      <c r="D7" s="3" t="s">
        <v>2</v>
      </c>
      <c r="E7" s="3" t="s">
        <v>3</v>
      </c>
      <c r="F7" s="22"/>
      <c r="G7" s="4" t="s">
        <v>4</v>
      </c>
      <c r="H7" s="5"/>
      <c r="I7" s="5"/>
      <c r="J7" s="3" t="s">
        <v>5</v>
      </c>
      <c r="K7" s="40"/>
      <c r="L7" s="36"/>
    </row>
    <row r="8" spans="1:12" ht="25.5">
      <c r="A8" s="47"/>
      <c r="B8" s="1"/>
      <c r="C8" s="1"/>
      <c r="D8" s="3"/>
      <c r="E8" s="2"/>
      <c r="F8" s="19"/>
      <c r="G8" s="3" t="s">
        <v>6</v>
      </c>
      <c r="H8" s="3" t="s">
        <v>7</v>
      </c>
      <c r="I8" s="3" t="s">
        <v>8</v>
      </c>
      <c r="J8" s="3"/>
      <c r="K8" s="40"/>
      <c r="L8" s="36"/>
    </row>
    <row r="9" spans="1:12" ht="38.25">
      <c r="A9" s="47"/>
      <c r="B9" s="3" t="s">
        <v>9</v>
      </c>
      <c r="C9" s="6">
        <v>418578</v>
      </c>
      <c r="D9" s="7" t="s">
        <v>10</v>
      </c>
      <c r="E9" s="8">
        <f>5335/1.65</f>
        <v>3233.3333333333335</v>
      </c>
      <c r="F9" s="23"/>
      <c r="G9" s="2"/>
      <c r="H9" s="9">
        <v>1</v>
      </c>
      <c r="I9" s="2"/>
      <c r="J9" s="2"/>
      <c r="K9" s="41"/>
      <c r="L9" s="36"/>
    </row>
    <row r="10" spans="1:12" ht="22.5">
      <c r="A10" s="47"/>
      <c r="B10" s="10" t="s">
        <v>11</v>
      </c>
      <c r="C10" s="11">
        <v>16720</v>
      </c>
      <c r="D10" s="12" t="s">
        <v>12</v>
      </c>
      <c r="E10" s="8">
        <f>2161/1.65</f>
        <v>1309.6969696969697</v>
      </c>
      <c r="F10" s="23"/>
      <c r="G10" s="13">
        <f>H10-((1/C9)*(SQRT((E10)^2-((E10)^2/(C9)^2)*(E9)^2))*(100))*1.65</f>
        <v>3.4782201819559484</v>
      </c>
      <c r="H10" s="14">
        <f>(C10/C9)*100</f>
        <v>3.994476537228426</v>
      </c>
      <c r="I10" s="13">
        <f>H10+((1/C9)*(SQRT((E10)^2-((E10)^2/(C9)^2)*(E9)^2))*(100))*1.65</f>
        <v>4.510732892500903</v>
      </c>
      <c r="J10" s="8">
        <f>I10-H10</f>
        <v>0.5162563552724775</v>
      </c>
      <c r="K10" s="42"/>
      <c r="L10" s="36"/>
    </row>
    <row r="11" spans="1:12" ht="22.5">
      <c r="A11" s="47"/>
      <c r="B11" s="10" t="s">
        <v>13</v>
      </c>
      <c r="C11" s="11">
        <v>42201</v>
      </c>
      <c r="D11" s="12" t="s">
        <v>14</v>
      </c>
      <c r="E11" s="8">
        <f>3716/1.65</f>
        <v>2252.1212121212125</v>
      </c>
      <c r="F11" s="23"/>
      <c r="G11" s="13">
        <f>H11-((1/C9)*(SQRT((E11)^2-((E11)^2/(C9)^2)*(E9)^2))*(100))*1.65</f>
        <v>9.194250740961852</v>
      </c>
      <c r="H11" s="14">
        <f>(C11/C9)*100</f>
        <v>10.081991886816793</v>
      </c>
      <c r="I11" s="13">
        <f>H11+((1/C9)*(SQRT((E11)^2-((E11)^2/(C9)^2)*(E9)^2))*(100))*1.65</f>
        <v>10.969733032671733</v>
      </c>
      <c r="J11" s="8">
        <f aca="true" t="shared" si="0" ref="J11:J16">I11-H11</f>
        <v>0.8877411458549407</v>
      </c>
      <c r="K11" s="42"/>
      <c r="L11" s="36"/>
    </row>
    <row r="12" spans="1:12" ht="33.75">
      <c r="A12" s="47"/>
      <c r="B12" s="10" t="s">
        <v>15</v>
      </c>
      <c r="C12" s="11">
        <v>137614</v>
      </c>
      <c r="D12" s="12" t="s">
        <v>16</v>
      </c>
      <c r="E12" s="8">
        <f>6178/1.65</f>
        <v>3744.2424242424245</v>
      </c>
      <c r="F12" s="23"/>
      <c r="G12" s="13">
        <f>H12-((1/C9)*(SQRT((E12)^2-((E12)^2/(C9)^2)*(E9)^2))*(100))*1.65</f>
        <v>31.40064320629297</v>
      </c>
      <c r="H12" s="14">
        <f>(C12/C9)*100</f>
        <v>32.87654869582252</v>
      </c>
      <c r="I12" s="13">
        <f>H12+((1/C9)*(SQRT((E12)^2-((E12)^2/(C9)^2)*(E9)^2))*(100))*1.65</f>
        <v>34.35245418535207</v>
      </c>
      <c r="J12" s="8">
        <f t="shared" si="0"/>
        <v>1.475905489529552</v>
      </c>
      <c r="K12" s="42"/>
      <c r="L12" s="36"/>
    </row>
    <row r="13" spans="1:12" ht="22.5">
      <c r="A13" s="47"/>
      <c r="B13" s="10" t="s">
        <v>17</v>
      </c>
      <c r="C13" s="11">
        <v>86623</v>
      </c>
      <c r="D13" s="12" t="s">
        <v>18</v>
      </c>
      <c r="E13" s="8">
        <f>4476/1.65</f>
        <v>2712.727272727273</v>
      </c>
      <c r="F13" s="23"/>
      <c r="G13" s="13">
        <f>H13-((1/C9)*(SQRT((E13)^2-((E13)^2/(C9)^2)*(E9)^2))*(100))*1.65</f>
        <v>19.62528693362536</v>
      </c>
      <c r="H13" s="14">
        <f>(C13/C9)*100</f>
        <v>20.69458977777141</v>
      </c>
      <c r="I13" s="13">
        <f>H13+((1/C9)*(SQRT((E13)^2-((E13)^2/(C9)^2)*(E9)^2))*(100))*1.65</f>
        <v>21.763892621917456</v>
      </c>
      <c r="J13" s="8">
        <f t="shared" si="0"/>
        <v>1.0693028441460477</v>
      </c>
      <c r="K13" s="42"/>
      <c r="L13" s="36"/>
    </row>
    <row r="14" spans="1:12" ht="22.5">
      <c r="A14" s="47"/>
      <c r="B14" s="10" t="s">
        <v>19</v>
      </c>
      <c r="C14" s="11">
        <v>31693</v>
      </c>
      <c r="D14" s="12" t="s">
        <v>20</v>
      </c>
      <c r="E14" s="8">
        <f>3121/1.65</f>
        <v>1891.5151515151517</v>
      </c>
      <c r="F14" s="23"/>
      <c r="G14" s="13">
        <f>H14-((1/C9)*(SQRT((E14)^2-((E14)^2/(C9)^2)*(E9)^2))*(100))*1.65</f>
        <v>6.825990165449551</v>
      </c>
      <c r="H14" s="14">
        <f>(C14/C9)*100</f>
        <v>7.571587613300269</v>
      </c>
      <c r="I14" s="13">
        <f>H14+((1/C9)*(SQRT((E14)^2-((E14)^2/(C9)^2)*(E9)^2))*(100))*1.65</f>
        <v>8.317185061150987</v>
      </c>
      <c r="J14" s="8">
        <f t="shared" si="0"/>
        <v>0.7455974478507175</v>
      </c>
      <c r="K14" s="42"/>
      <c r="L14" s="36"/>
    </row>
    <row r="15" spans="1:12" ht="12.75">
      <c r="A15" s="47"/>
      <c r="B15" s="10" t="s">
        <v>21</v>
      </c>
      <c r="C15" s="11">
        <v>64614</v>
      </c>
      <c r="D15" s="12" t="s">
        <v>22</v>
      </c>
      <c r="E15" s="8">
        <f>4310/1.65</f>
        <v>2612.1212121212125</v>
      </c>
      <c r="F15" s="23"/>
      <c r="G15" s="13">
        <f>H15-((1/C9)*(SQRT((E15)^2-((E15)^2/(C9)^2)*(E9)^2))*(100))*1.65</f>
        <v>14.406903513427913</v>
      </c>
      <c r="H15" s="14">
        <f>(C15/C9)*100</f>
        <v>15.436549460315641</v>
      </c>
      <c r="I15" s="13">
        <f>H15+((1/C9)*(SQRT((E15)^2-((E15)^2/(C9)^2)*(E9)^2))*(100))*1.65</f>
        <v>16.46619540720337</v>
      </c>
      <c r="J15" s="8">
        <f t="shared" si="0"/>
        <v>1.0296459468877277</v>
      </c>
      <c r="K15" s="42"/>
      <c r="L15" s="36"/>
    </row>
    <row r="16" spans="1:12" ht="33.75">
      <c r="A16" s="47"/>
      <c r="B16" s="10" t="s">
        <v>23</v>
      </c>
      <c r="C16" s="11">
        <v>39113</v>
      </c>
      <c r="D16" s="12" t="s">
        <v>24</v>
      </c>
      <c r="E16" s="8">
        <f>2869/1.65</f>
        <v>1738.787878787879</v>
      </c>
      <c r="F16" s="23"/>
      <c r="G16" s="13">
        <f>H16-((1/C9)*(SQRT((E16)^2-((E16)^2/(C9)^2)*(E9)^2))*(100))*1.65</f>
        <v>8.65886061769601</v>
      </c>
      <c r="H16" s="14">
        <f>(C16/C9)*100</f>
        <v>9.34425602874494</v>
      </c>
      <c r="I16" s="13">
        <f>H16+((1/C9)*(SQRT((E16)^2-((E16)^2/(C9)^2)*(E9)^2))*(100))*1.65</f>
        <v>10.02965143979387</v>
      </c>
      <c r="J16" s="8">
        <f t="shared" si="0"/>
        <v>0.6853954110489298</v>
      </c>
      <c r="K16" s="43"/>
      <c r="L16" s="36"/>
    </row>
    <row r="17" spans="1:12" ht="6" customHeight="1">
      <c r="A17" s="47"/>
      <c r="B17" s="20"/>
      <c r="C17" s="20"/>
      <c r="D17" s="20"/>
      <c r="E17" s="19"/>
      <c r="F17" s="19"/>
      <c r="G17" s="19"/>
      <c r="H17" s="21"/>
      <c r="I17" s="19"/>
      <c r="J17" s="19"/>
      <c r="K17" s="44"/>
      <c r="L17" s="36"/>
    </row>
    <row r="18" spans="1:12" ht="33.75">
      <c r="A18" s="47"/>
      <c r="B18" s="10" t="s">
        <v>25</v>
      </c>
      <c r="C18" s="2"/>
      <c r="D18" s="2"/>
      <c r="E18" s="2"/>
      <c r="F18" s="19"/>
      <c r="G18" s="15">
        <f>85.9-1</f>
        <v>84.9</v>
      </c>
      <c r="H18" s="16">
        <v>0.859</v>
      </c>
      <c r="I18" s="15">
        <f>85.9+1</f>
        <v>86.9</v>
      </c>
      <c r="J18" s="12" t="s">
        <v>26</v>
      </c>
      <c r="K18" s="45"/>
      <c r="L18" s="36"/>
    </row>
    <row r="19" spans="1:12" ht="22.5">
      <c r="A19" s="47"/>
      <c r="B19" s="10" t="s">
        <v>27</v>
      </c>
      <c r="C19" s="2"/>
      <c r="D19" s="2"/>
      <c r="E19" s="2"/>
      <c r="F19" s="19"/>
      <c r="G19" s="15">
        <f>24.8-1.3</f>
        <v>23.5</v>
      </c>
      <c r="H19" s="16">
        <v>0.248</v>
      </c>
      <c r="I19" s="15">
        <f>24.8+1</f>
        <v>25.8</v>
      </c>
      <c r="J19" s="12" t="s">
        <v>28</v>
      </c>
      <c r="K19" s="45"/>
      <c r="L19" s="36"/>
    </row>
    <row r="20" spans="1:12" ht="5.25" customHeight="1">
      <c r="A20" s="47"/>
      <c r="B20" s="19"/>
      <c r="C20" s="19"/>
      <c r="D20" s="19"/>
      <c r="E20" s="19"/>
      <c r="F20" s="19"/>
      <c r="G20" s="19"/>
      <c r="H20" s="19"/>
      <c r="I20" s="19"/>
      <c r="J20" s="19"/>
      <c r="K20" s="44"/>
      <c r="L20" s="36"/>
    </row>
    <row r="21" spans="1:12" ht="56.25">
      <c r="A21" s="47"/>
      <c r="B21" s="17" t="s">
        <v>29</v>
      </c>
      <c r="C21" s="18"/>
      <c r="D21" s="18"/>
      <c r="E21" s="18"/>
      <c r="F21" s="24"/>
      <c r="G21" s="2"/>
      <c r="H21" s="2"/>
      <c r="I21" s="2"/>
      <c r="J21" s="2"/>
      <c r="K21" s="41"/>
      <c r="L21" s="36"/>
    </row>
    <row r="22" spans="1:11" ht="12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</row>
    <row r="23" spans="2:9" ht="15">
      <c r="B23" s="28"/>
      <c r="C23" s="29"/>
      <c r="D23" s="29"/>
      <c r="E23" s="29"/>
      <c r="F23" s="29"/>
      <c r="G23" s="30"/>
      <c r="H23" s="30"/>
      <c r="I23" s="30"/>
    </row>
    <row r="24" spans="2:9" ht="12.75">
      <c r="B24" s="31"/>
      <c r="C24" s="32"/>
      <c r="D24" s="32"/>
      <c r="E24" s="32"/>
      <c r="F24" s="32"/>
      <c r="G24" s="33"/>
      <c r="H24" s="34"/>
      <c r="I24" s="33"/>
    </row>
    <row r="25" spans="2:9" ht="12.75">
      <c r="B25" s="35"/>
      <c r="C25" s="32"/>
      <c r="D25" s="32"/>
      <c r="E25" s="32"/>
      <c r="F25" s="32"/>
      <c r="G25" s="33"/>
      <c r="H25" s="33"/>
      <c r="I25" s="33"/>
    </row>
    <row r="26" spans="2:9" ht="12.75">
      <c r="B26" s="35"/>
      <c r="C26" s="32"/>
      <c r="D26" s="32"/>
      <c r="E26" s="32"/>
      <c r="F26" s="32"/>
      <c r="G26" s="33"/>
      <c r="H26" s="33"/>
      <c r="I26" s="33"/>
    </row>
    <row r="27" spans="2:9" ht="12.75">
      <c r="B27" s="35"/>
      <c r="C27" s="32"/>
      <c r="D27" s="32"/>
      <c r="E27" s="32"/>
      <c r="F27" s="32"/>
      <c r="G27" s="33"/>
      <c r="H27" s="33"/>
      <c r="I27" s="33"/>
    </row>
    <row r="28" spans="2:9" ht="12.75">
      <c r="B28" s="35"/>
      <c r="C28" s="32"/>
      <c r="D28" s="32"/>
      <c r="E28" s="32"/>
      <c r="F28" s="32"/>
      <c r="G28" s="33"/>
      <c r="H28" s="33"/>
      <c r="I28" s="33"/>
    </row>
    <row r="29" spans="2:9" ht="12.75">
      <c r="B29" s="35"/>
      <c r="C29" s="32"/>
      <c r="D29" s="32"/>
      <c r="E29" s="32"/>
      <c r="F29" s="32"/>
      <c r="G29" s="33"/>
      <c r="H29" s="33"/>
      <c r="I29" s="33"/>
    </row>
    <row r="30" spans="2:9" ht="12.75">
      <c r="B30" s="35"/>
      <c r="C30" s="32"/>
      <c r="D30" s="32"/>
      <c r="E30" s="32"/>
      <c r="F30" s="32"/>
      <c r="G30" s="33"/>
      <c r="H30" s="33"/>
      <c r="I30" s="33"/>
    </row>
    <row r="31" spans="2:9" ht="12.75">
      <c r="B31" s="35"/>
      <c r="C31" s="32"/>
      <c r="D31" s="32"/>
      <c r="E31" s="32"/>
      <c r="F31" s="32"/>
      <c r="G31" s="33"/>
      <c r="H31" s="33"/>
      <c r="I31" s="33"/>
    </row>
    <row r="32" spans="2:9" ht="12.75">
      <c r="B32" s="35"/>
      <c r="C32" s="32"/>
      <c r="D32" s="32"/>
      <c r="E32" s="32"/>
      <c r="F32" s="32"/>
      <c r="G32" s="33"/>
      <c r="H32" s="33"/>
      <c r="I32" s="33"/>
    </row>
    <row r="33" spans="2:9" ht="12.75">
      <c r="B33" s="35"/>
      <c r="C33" s="32"/>
      <c r="D33" s="32"/>
      <c r="E33" s="32"/>
      <c r="F33" s="32"/>
      <c r="G33" s="33"/>
      <c r="H33" s="33"/>
      <c r="I33" s="33"/>
    </row>
    <row r="34" spans="2:9" ht="12.75">
      <c r="B34" s="35"/>
      <c r="C34" s="32"/>
      <c r="D34" s="32"/>
      <c r="E34" s="32"/>
      <c r="F34" s="32"/>
      <c r="G34" s="33"/>
      <c r="H34" s="33"/>
      <c r="I34" s="33"/>
    </row>
    <row r="35" spans="2:9" ht="12.75">
      <c r="B35" s="35"/>
      <c r="C35" s="32"/>
      <c r="D35" s="32"/>
      <c r="E35" s="32"/>
      <c r="F35" s="32"/>
      <c r="G35" s="33"/>
      <c r="H35" s="33"/>
      <c r="I35" s="33"/>
    </row>
    <row r="36" spans="2:9" ht="12.75">
      <c r="B36" s="35"/>
      <c r="C36" s="32"/>
      <c r="D36" s="32"/>
      <c r="E36" s="32"/>
      <c r="F36" s="32"/>
      <c r="G36" s="33"/>
      <c r="H36" s="33"/>
      <c r="I36" s="33"/>
    </row>
    <row r="37" spans="2:9" ht="12.75">
      <c r="B37" s="35"/>
      <c r="C37" s="32"/>
      <c r="D37" s="32"/>
      <c r="E37" s="32"/>
      <c r="F37" s="32"/>
      <c r="G37" s="33"/>
      <c r="H37" s="33"/>
      <c r="I37" s="33"/>
    </row>
    <row r="38" spans="2:9" ht="12.75">
      <c r="B38" s="35"/>
      <c r="C38" s="32"/>
      <c r="D38" s="32"/>
      <c r="E38" s="32"/>
      <c r="F38" s="32"/>
      <c r="G38" s="33"/>
      <c r="H38" s="33"/>
      <c r="I38" s="33"/>
    </row>
    <row r="39" spans="2:9" ht="12.75">
      <c r="B39" s="35"/>
      <c r="C39" s="32"/>
      <c r="D39" s="32"/>
      <c r="E39" s="32"/>
      <c r="F39" s="32"/>
      <c r="G39" s="33"/>
      <c r="H39" s="33"/>
      <c r="I39" s="33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Forrest McIlwain</dc:creator>
  <cp:keywords/>
  <dc:description/>
  <cp:lastModifiedBy>Brian Nagendra</cp:lastModifiedBy>
  <dcterms:created xsi:type="dcterms:W3CDTF">2006-08-21T15:50:15Z</dcterms:created>
  <dcterms:modified xsi:type="dcterms:W3CDTF">2006-09-27T19:56:29Z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