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240" yWindow="45" windowWidth="18195" windowHeight="7995" activeTab="2"/>
  </bookViews>
  <sheets>
    <sheet name="Rådata" sheetId="1" r:id="rId1"/>
    <sheet name="Diaunderlag" sheetId="2" r:id="rId2"/>
    <sheet name="Figure 10" sheetId="27" r:id="rId3"/>
    <sheet name="Figure 5" sheetId="12" r:id="rId4"/>
    <sheet name="Figure 4" sheetId="23" r:id="rId5"/>
  </sheets>
  <calcPr calcId="145621"/>
</workbook>
</file>

<file path=xl/calcChain.xml><?xml version="1.0" encoding="utf-8"?>
<calcChain xmlns="http://schemas.openxmlformats.org/spreadsheetml/2006/main">
  <c r="BC11" i="1" l="1"/>
  <c r="P10" i="2" s="1"/>
  <c r="BC12" i="1"/>
  <c r="P11" i="2" s="1"/>
  <c r="BC13" i="1"/>
  <c r="P12" i="2" s="1"/>
  <c r="BC14" i="1"/>
  <c r="P13" i="2" s="1"/>
  <c r="BC15" i="1"/>
  <c r="P14" i="2" s="1"/>
  <c r="BC16" i="1"/>
  <c r="P15" i="2" s="1"/>
  <c r="BC17" i="1"/>
  <c r="P16" i="2" s="1"/>
  <c r="BC18" i="1"/>
  <c r="P17" i="2" s="1"/>
  <c r="BC19" i="1"/>
  <c r="P18" i="2" s="1"/>
  <c r="BC20" i="1"/>
  <c r="P19" i="2" s="1"/>
  <c r="BC21" i="1"/>
  <c r="P20" i="2" s="1"/>
  <c r="BC22" i="1"/>
  <c r="P21" i="2" s="1"/>
  <c r="BC23" i="1"/>
  <c r="P22" i="2" s="1"/>
  <c r="BC24" i="1"/>
  <c r="P23" i="2" s="1"/>
  <c r="BC25" i="1"/>
  <c r="P24" i="2" s="1"/>
  <c r="BC26" i="1"/>
  <c r="P25" i="2" s="1"/>
  <c r="BC27" i="1"/>
  <c r="P26" i="2" s="1"/>
  <c r="BC28" i="1"/>
  <c r="P27" i="2" s="1"/>
  <c r="BC29" i="1"/>
  <c r="P28" i="2" s="1"/>
  <c r="BC30" i="1"/>
  <c r="P29" i="2" s="1"/>
  <c r="BC31" i="1"/>
  <c r="P30" i="2" s="1"/>
  <c r="BC32" i="1"/>
  <c r="P31" i="2" s="1"/>
  <c r="BC33" i="1"/>
  <c r="P32" i="2" s="1"/>
  <c r="BC34" i="1"/>
  <c r="P33" i="2" s="1"/>
  <c r="BC35" i="1"/>
  <c r="P34" i="2" s="1"/>
  <c r="BC36" i="1"/>
  <c r="P35" i="2" s="1"/>
  <c r="BC37" i="1"/>
  <c r="P36" i="2" s="1"/>
  <c r="BC38" i="1"/>
  <c r="P37" i="2" s="1"/>
  <c r="BC39" i="1"/>
  <c r="P38" i="2" s="1"/>
  <c r="BC40" i="1"/>
  <c r="P39" i="2" s="1"/>
  <c r="BC41" i="1"/>
  <c r="P40" i="2" s="1"/>
  <c r="BC42" i="1"/>
  <c r="P41" i="2" s="1"/>
  <c r="BC43" i="1"/>
  <c r="P42" i="2" s="1"/>
  <c r="BC44" i="1"/>
  <c r="P43" i="2" s="1"/>
  <c r="BC45" i="1"/>
  <c r="P44" i="2" s="1"/>
  <c r="BC46" i="1"/>
  <c r="P45" i="2" s="1"/>
  <c r="BC47" i="1"/>
  <c r="P46" i="2" s="1"/>
  <c r="BC48" i="1"/>
  <c r="P47" i="2" s="1"/>
  <c r="BC49" i="1"/>
  <c r="P48" i="2" s="1"/>
  <c r="BC50" i="1"/>
  <c r="P49" i="2" s="1"/>
  <c r="BC51" i="1"/>
  <c r="P50" i="2" s="1"/>
  <c r="BC52" i="1"/>
  <c r="P51" i="2" s="1"/>
  <c r="BC53" i="1"/>
  <c r="P52" i="2" s="1"/>
  <c r="BC54" i="1"/>
  <c r="BC55" i="1"/>
  <c r="BC56" i="1"/>
  <c r="BC57" i="1"/>
  <c r="BC58" i="1"/>
  <c r="BC59" i="1"/>
  <c r="BC60" i="1"/>
  <c r="BC61" i="1"/>
  <c r="BC62" i="1"/>
  <c r="BC63" i="1"/>
  <c r="BC64" i="1"/>
  <c r="BC65" i="1"/>
  <c r="BC66" i="1"/>
  <c r="BC67" i="1"/>
  <c r="BC68" i="1"/>
  <c r="BC69" i="1"/>
  <c r="BC70" i="1"/>
  <c r="BC71" i="1"/>
  <c r="BC72" i="1"/>
  <c r="BC73" i="1"/>
  <c r="BC74" i="1"/>
  <c r="BC75" i="1"/>
  <c r="BC76" i="1"/>
  <c r="BC77" i="1"/>
  <c r="BC78" i="1"/>
  <c r="BC79" i="1"/>
  <c r="BC80" i="1"/>
  <c r="BC81" i="1"/>
  <c r="BC82" i="1"/>
  <c r="BC83" i="1"/>
  <c r="BC84" i="1"/>
  <c r="BC85" i="1"/>
  <c r="BC10" i="1"/>
  <c r="P9" i="2" s="1"/>
  <c r="O12" i="2"/>
  <c r="O16" i="2"/>
  <c r="O20" i="2"/>
  <c r="O24" i="2"/>
  <c r="O28" i="2"/>
  <c r="O32" i="2"/>
  <c r="O36" i="2"/>
  <c r="O40" i="2"/>
  <c r="AZ11" i="1"/>
  <c r="O10" i="2" s="1"/>
  <c r="AZ12" i="1"/>
  <c r="O11" i="2" s="1"/>
  <c r="AZ13" i="1"/>
  <c r="AZ14" i="1"/>
  <c r="O13" i="2" s="1"/>
  <c r="AZ15" i="1"/>
  <c r="O14" i="2" s="1"/>
  <c r="AZ16" i="1"/>
  <c r="O15" i="2" s="1"/>
  <c r="AZ17" i="1"/>
  <c r="AZ18" i="1"/>
  <c r="O17" i="2" s="1"/>
  <c r="AZ19" i="1"/>
  <c r="O18" i="2" s="1"/>
  <c r="AZ20" i="1"/>
  <c r="O19" i="2" s="1"/>
  <c r="AZ21" i="1"/>
  <c r="AZ22" i="1"/>
  <c r="O21" i="2" s="1"/>
  <c r="AZ23" i="1"/>
  <c r="O22" i="2" s="1"/>
  <c r="AZ24" i="1"/>
  <c r="O23" i="2" s="1"/>
  <c r="AZ25" i="1"/>
  <c r="AZ26" i="1"/>
  <c r="O25" i="2" s="1"/>
  <c r="AZ27" i="1"/>
  <c r="O26" i="2" s="1"/>
  <c r="AZ28" i="1"/>
  <c r="O27" i="2" s="1"/>
  <c r="AZ29" i="1"/>
  <c r="AZ30" i="1"/>
  <c r="O29" i="2" s="1"/>
  <c r="AZ31" i="1"/>
  <c r="O30" i="2" s="1"/>
  <c r="AZ32" i="1"/>
  <c r="O31" i="2" s="1"/>
  <c r="AZ33" i="1"/>
  <c r="AZ34" i="1"/>
  <c r="O33" i="2" s="1"/>
  <c r="AZ35" i="1"/>
  <c r="O34" i="2" s="1"/>
  <c r="AZ36" i="1"/>
  <c r="O35" i="2" s="1"/>
  <c r="AZ37" i="1"/>
  <c r="AZ38" i="1"/>
  <c r="O37" i="2" s="1"/>
  <c r="AZ39" i="1"/>
  <c r="O38" i="2" s="1"/>
  <c r="AZ40" i="1"/>
  <c r="O39" i="2" s="1"/>
  <c r="AZ41" i="1"/>
  <c r="AZ42" i="1"/>
  <c r="O41" i="2" s="1"/>
  <c r="AZ43" i="1"/>
  <c r="AZ44" i="1"/>
  <c r="AZ46" i="1"/>
  <c r="AZ47" i="1"/>
  <c r="AZ48" i="1"/>
  <c r="AZ50" i="1"/>
  <c r="AZ51" i="1"/>
  <c r="AZ52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10" i="1"/>
  <c r="O9" i="2" s="1"/>
  <c r="AY45" i="1" l="1"/>
  <c r="AY49" i="1" l="1"/>
  <c r="AZ45" i="1"/>
  <c r="O44" i="2" s="1"/>
  <c r="W53" i="1"/>
  <c r="W57" i="1" s="1"/>
  <c r="W61" i="1" s="1"/>
  <c r="O42" i="2" l="1"/>
  <c r="O45" i="2"/>
  <c r="O43" i="2"/>
  <c r="AY53" i="1"/>
  <c r="AZ53" i="1" s="1"/>
  <c r="O52" i="2" s="1"/>
  <c r="O51" i="2" s="1"/>
  <c r="AZ49" i="1"/>
  <c r="O48" i="2" s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AK61" i="1" s="1"/>
  <c r="S60" i="1"/>
  <c r="S59" i="1"/>
  <c r="S58" i="1"/>
  <c r="S57" i="1"/>
  <c r="AK57" i="1" s="1"/>
  <c r="S56" i="1"/>
  <c r="S55" i="1"/>
  <c r="S54" i="1"/>
  <c r="S53" i="1"/>
  <c r="AK53" i="1" s="1"/>
  <c r="S52" i="1"/>
  <c r="S51" i="1"/>
  <c r="S50" i="1"/>
  <c r="AK50" i="1" s="1"/>
  <c r="S49" i="1"/>
  <c r="AK49" i="1" s="1"/>
  <c r="S48" i="1"/>
  <c r="AK48" i="1" s="1"/>
  <c r="S47" i="1"/>
  <c r="AK47" i="1" s="1"/>
  <c r="S46" i="1"/>
  <c r="AK46" i="1" s="1"/>
  <c r="S45" i="1"/>
  <c r="AK45" i="1" s="1"/>
  <c r="S44" i="1"/>
  <c r="AK44" i="1" s="1"/>
  <c r="S43" i="1"/>
  <c r="AK43" i="1" s="1"/>
  <c r="S42" i="1"/>
  <c r="AK42" i="1" s="1"/>
  <c r="S41" i="1"/>
  <c r="AK41" i="1" s="1"/>
  <c r="S40" i="1"/>
  <c r="AK40" i="1" s="1"/>
  <c r="S39" i="1"/>
  <c r="AK39" i="1" s="1"/>
  <c r="S38" i="1"/>
  <c r="AK38" i="1" s="1"/>
  <c r="S37" i="1"/>
  <c r="AK37" i="1" s="1"/>
  <c r="S36" i="1"/>
  <c r="AK36" i="1" s="1"/>
  <c r="S35" i="1"/>
  <c r="AK35" i="1" s="1"/>
  <c r="S34" i="1"/>
  <c r="AK34" i="1" s="1"/>
  <c r="S33" i="1"/>
  <c r="AK33" i="1" s="1"/>
  <c r="S32" i="1"/>
  <c r="AK32" i="1" s="1"/>
  <c r="S31" i="1"/>
  <c r="AK31" i="1" s="1"/>
  <c r="S30" i="1"/>
  <c r="AK30" i="1" s="1"/>
  <c r="S29" i="1"/>
  <c r="AK29" i="1" s="1"/>
  <c r="S28" i="1"/>
  <c r="AK28" i="1" s="1"/>
  <c r="S27" i="1"/>
  <c r="AK27" i="1" s="1"/>
  <c r="S26" i="1"/>
  <c r="AK26" i="1" s="1"/>
  <c r="S25" i="1"/>
  <c r="AK25" i="1" s="1"/>
  <c r="S24" i="1"/>
  <c r="AK24" i="1" s="1"/>
  <c r="S23" i="1"/>
  <c r="AK23" i="1" s="1"/>
  <c r="S22" i="1"/>
  <c r="AK22" i="1" s="1"/>
  <c r="S21" i="1"/>
  <c r="AK21" i="1" s="1"/>
  <c r="S20" i="1"/>
  <c r="AK20" i="1" s="1"/>
  <c r="S19" i="1"/>
  <c r="AK19" i="1" s="1"/>
  <c r="S18" i="1"/>
  <c r="AK18" i="1" s="1"/>
  <c r="S17" i="1"/>
  <c r="AK17" i="1" s="1"/>
  <c r="S16" i="1"/>
  <c r="AK16" i="1" s="1"/>
  <c r="S15" i="1"/>
  <c r="AK15" i="1" s="1"/>
  <c r="S14" i="1"/>
  <c r="AK14" i="1" s="1"/>
  <c r="S13" i="1"/>
  <c r="AK13" i="1" s="1"/>
  <c r="S12" i="1"/>
  <c r="AK12" i="1" s="1"/>
  <c r="S11" i="1"/>
  <c r="AK11" i="1" s="1"/>
  <c r="S10" i="1"/>
  <c r="AK10" i="1" s="1"/>
  <c r="R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10" i="1"/>
  <c r="O50" i="2" l="1"/>
  <c r="O49" i="2"/>
  <c r="O47" i="2"/>
  <c r="O46" i="2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10" i="1"/>
  <c r="BZ11" i="1" l="1"/>
  <c r="AE10" i="2" s="1"/>
  <c r="BZ12" i="1"/>
  <c r="AE11" i="2" s="1"/>
  <c r="BZ13" i="1"/>
  <c r="AE12" i="2" s="1"/>
  <c r="BZ14" i="1"/>
  <c r="AE13" i="2" s="1"/>
  <c r="BZ15" i="1"/>
  <c r="AE14" i="2" s="1"/>
  <c r="BZ16" i="1"/>
  <c r="AE15" i="2" s="1"/>
  <c r="BZ17" i="1"/>
  <c r="AE16" i="2" s="1"/>
  <c r="BZ18" i="1"/>
  <c r="AE17" i="2" s="1"/>
  <c r="BZ19" i="1"/>
  <c r="AE18" i="2" s="1"/>
  <c r="BZ20" i="1"/>
  <c r="AE19" i="2" s="1"/>
  <c r="BZ21" i="1"/>
  <c r="AE20" i="2" s="1"/>
  <c r="BZ22" i="1"/>
  <c r="AE21" i="2" s="1"/>
  <c r="BZ23" i="1"/>
  <c r="AE22" i="2" s="1"/>
  <c r="BZ24" i="1"/>
  <c r="AE23" i="2" s="1"/>
  <c r="BZ25" i="1"/>
  <c r="AE24" i="2" s="1"/>
  <c r="BZ26" i="1"/>
  <c r="AE25" i="2" s="1"/>
  <c r="BZ27" i="1"/>
  <c r="AE26" i="2" s="1"/>
  <c r="BZ28" i="1"/>
  <c r="AE27" i="2" s="1"/>
  <c r="BZ29" i="1"/>
  <c r="AE28" i="2" s="1"/>
  <c r="BZ30" i="1"/>
  <c r="AE29" i="2" s="1"/>
  <c r="BZ31" i="1"/>
  <c r="AE30" i="2" s="1"/>
  <c r="BZ32" i="1"/>
  <c r="AE31" i="2" s="1"/>
  <c r="BZ33" i="1"/>
  <c r="AE32" i="2" s="1"/>
  <c r="BZ34" i="1"/>
  <c r="AE33" i="2" s="1"/>
  <c r="BZ35" i="1"/>
  <c r="AE34" i="2" s="1"/>
  <c r="BZ36" i="1"/>
  <c r="AE35" i="2" s="1"/>
  <c r="BZ37" i="1"/>
  <c r="AE36" i="2" s="1"/>
  <c r="BZ38" i="1"/>
  <c r="AE37" i="2" s="1"/>
  <c r="BZ39" i="1"/>
  <c r="AE38" i="2" s="1"/>
  <c r="BZ40" i="1"/>
  <c r="AE39" i="2" s="1"/>
  <c r="BZ41" i="1"/>
  <c r="AE40" i="2" s="1"/>
  <c r="BZ42" i="1"/>
  <c r="AE41" i="2" s="1"/>
  <c r="BZ43" i="1"/>
  <c r="AE42" i="2" s="1"/>
  <c r="BZ44" i="1"/>
  <c r="AE43" i="2" s="1"/>
  <c r="BZ45" i="1"/>
  <c r="AE44" i="2" s="1"/>
  <c r="BZ46" i="1"/>
  <c r="AE45" i="2" s="1"/>
  <c r="BZ47" i="1"/>
  <c r="AE46" i="2" s="1"/>
  <c r="BZ48" i="1"/>
  <c r="AE47" i="2" s="1"/>
  <c r="BZ49" i="1"/>
  <c r="AE48" i="2" s="1"/>
  <c r="BZ50" i="1"/>
  <c r="AE49" i="2" s="1"/>
  <c r="BZ51" i="1"/>
  <c r="AE50" i="2" s="1"/>
  <c r="BZ52" i="1"/>
  <c r="AE51" i="2" s="1"/>
  <c r="BZ53" i="1"/>
  <c r="AE52" i="2" s="1"/>
  <c r="BZ54" i="1"/>
  <c r="AE53" i="2" s="1"/>
  <c r="BZ55" i="1"/>
  <c r="AE54" i="2" s="1"/>
  <c r="BZ10" i="1"/>
  <c r="AE9" i="2" s="1"/>
  <c r="BV10" i="1"/>
  <c r="AD9" i="2" l="1"/>
  <c r="BV11" i="1"/>
  <c r="AD10" i="2" s="1"/>
  <c r="BV12" i="1"/>
  <c r="AD11" i="2" s="1"/>
  <c r="BV13" i="1"/>
  <c r="AD12" i="2" s="1"/>
  <c r="BV14" i="1"/>
  <c r="AD13" i="2" s="1"/>
  <c r="BV15" i="1"/>
  <c r="AD14" i="2" s="1"/>
  <c r="BV16" i="1"/>
  <c r="AD15" i="2" s="1"/>
  <c r="BV17" i="1"/>
  <c r="AD16" i="2" s="1"/>
  <c r="BV18" i="1"/>
  <c r="AD17" i="2" s="1"/>
  <c r="BV19" i="1"/>
  <c r="AD18" i="2" s="1"/>
  <c r="BV20" i="1"/>
  <c r="AD19" i="2" s="1"/>
  <c r="BV21" i="1"/>
  <c r="AD20" i="2" s="1"/>
  <c r="BV22" i="1"/>
  <c r="AD21" i="2" s="1"/>
  <c r="BV23" i="1"/>
  <c r="AD22" i="2" s="1"/>
  <c r="BV24" i="1"/>
  <c r="AD23" i="2" s="1"/>
  <c r="BV25" i="1"/>
  <c r="AD24" i="2" s="1"/>
  <c r="BV26" i="1"/>
  <c r="AD25" i="2" s="1"/>
  <c r="BV27" i="1"/>
  <c r="AD26" i="2" s="1"/>
  <c r="BV28" i="1"/>
  <c r="AD27" i="2" s="1"/>
  <c r="BV29" i="1"/>
  <c r="AD28" i="2" s="1"/>
  <c r="BV30" i="1"/>
  <c r="AD29" i="2" s="1"/>
  <c r="BV31" i="1"/>
  <c r="AD30" i="2" s="1"/>
  <c r="BV32" i="1"/>
  <c r="AD31" i="2" s="1"/>
  <c r="BV33" i="1"/>
  <c r="AD32" i="2" s="1"/>
  <c r="BV34" i="1"/>
  <c r="AD33" i="2" s="1"/>
  <c r="BV35" i="1"/>
  <c r="AD34" i="2" s="1"/>
  <c r="BV36" i="1"/>
  <c r="AD35" i="2" s="1"/>
  <c r="BV37" i="1"/>
  <c r="AD36" i="2" s="1"/>
  <c r="BV38" i="1"/>
  <c r="AD37" i="2" s="1"/>
  <c r="BV39" i="1"/>
  <c r="AD38" i="2" s="1"/>
  <c r="BV40" i="1"/>
  <c r="AD39" i="2" s="1"/>
  <c r="BV41" i="1"/>
  <c r="AD40" i="2" s="1"/>
  <c r="BV42" i="1"/>
  <c r="AD41" i="2" s="1"/>
  <c r="BV43" i="1"/>
  <c r="AD42" i="2" s="1"/>
  <c r="BV44" i="1"/>
  <c r="AD43" i="2" s="1"/>
  <c r="BV45" i="1"/>
  <c r="AD44" i="2" s="1"/>
  <c r="BV46" i="1"/>
  <c r="AD45" i="2" s="1"/>
  <c r="BV47" i="1"/>
  <c r="AD46" i="2" s="1"/>
  <c r="BV48" i="1"/>
  <c r="AD47" i="2" s="1"/>
  <c r="BV49" i="1"/>
  <c r="AD48" i="2" s="1"/>
  <c r="BV50" i="1"/>
  <c r="AD49" i="2" s="1"/>
  <c r="BV51" i="1"/>
  <c r="AD50" i="2" s="1"/>
  <c r="BV52" i="1"/>
  <c r="AD51" i="2" s="1"/>
  <c r="BV53" i="1"/>
  <c r="AD52" i="2" s="1"/>
  <c r="BV54" i="1"/>
  <c r="AD53" i="2" s="1"/>
  <c r="BV55" i="1"/>
  <c r="AD54" i="2" s="1"/>
  <c r="H10" i="1"/>
  <c r="AN10" i="1" s="1"/>
  <c r="Y10" i="2" l="1"/>
  <c r="Z10" i="2"/>
  <c r="AA10" i="2"/>
  <c r="AB10" i="2"/>
  <c r="Y11" i="2"/>
  <c r="Z11" i="2"/>
  <c r="AA11" i="2"/>
  <c r="AB11" i="2"/>
  <c r="Y12" i="2"/>
  <c r="Z12" i="2"/>
  <c r="AA12" i="2"/>
  <c r="AB12" i="2"/>
  <c r="Y13" i="2"/>
  <c r="Z13" i="2"/>
  <c r="AA13" i="2"/>
  <c r="AB13" i="2"/>
  <c r="Y14" i="2"/>
  <c r="Z14" i="2"/>
  <c r="AA14" i="2"/>
  <c r="AB14" i="2"/>
  <c r="Y15" i="2"/>
  <c r="Z15" i="2"/>
  <c r="AA15" i="2"/>
  <c r="AB15" i="2"/>
  <c r="Y16" i="2"/>
  <c r="Z16" i="2"/>
  <c r="AA16" i="2"/>
  <c r="AB16" i="2"/>
  <c r="Y17" i="2"/>
  <c r="Z17" i="2"/>
  <c r="AA17" i="2"/>
  <c r="AB17" i="2"/>
  <c r="Y18" i="2"/>
  <c r="Z18" i="2"/>
  <c r="AA18" i="2"/>
  <c r="AB18" i="2"/>
  <c r="Y19" i="2"/>
  <c r="Z19" i="2"/>
  <c r="AA19" i="2"/>
  <c r="AB19" i="2"/>
  <c r="Y20" i="2"/>
  <c r="Z20" i="2"/>
  <c r="AA20" i="2"/>
  <c r="AB20" i="2"/>
  <c r="Y21" i="2"/>
  <c r="Z21" i="2"/>
  <c r="AA21" i="2"/>
  <c r="AB21" i="2"/>
  <c r="Y22" i="2"/>
  <c r="Z22" i="2"/>
  <c r="AA22" i="2"/>
  <c r="AB22" i="2"/>
  <c r="Y23" i="2"/>
  <c r="Z23" i="2"/>
  <c r="AA23" i="2"/>
  <c r="AB23" i="2"/>
  <c r="Y24" i="2"/>
  <c r="Z24" i="2"/>
  <c r="AA24" i="2"/>
  <c r="AB24" i="2"/>
  <c r="Y25" i="2"/>
  <c r="Z25" i="2"/>
  <c r="AA25" i="2"/>
  <c r="AB25" i="2"/>
  <c r="Y26" i="2"/>
  <c r="Z26" i="2"/>
  <c r="AA26" i="2"/>
  <c r="AB26" i="2"/>
  <c r="Y27" i="2"/>
  <c r="Z27" i="2"/>
  <c r="AA27" i="2"/>
  <c r="AB27" i="2"/>
  <c r="Y28" i="2"/>
  <c r="Z28" i="2"/>
  <c r="AA28" i="2"/>
  <c r="AB28" i="2"/>
  <c r="Y29" i="2"/>
  <c r="Z29" i="2"/>
  <c r="AA29" i="2"/>
  <c r="AB29" i="2"/>
  <c r="Y30" i="2"/>
  <c r="Z30" i="2"/>
  <c r="AA30" i="2"/>
  <c r="AB30" i="2"/>
  <c r="Y31" i="2"/>
  <c r="Z31" i="2"/>
  <c r="AA31" i="2"/>
  <c r="AB31" i="2"/>
  <c r="Y32" i="2"/>
  <c r="Z32" i="2"/>
  <c r="AA32" i="2"/>
  <c r="AB32" i="2"/>
  <c r="Y33" i="2"/>
  <c r="Z33" i="2"/>
  <c r="AA33" i="2"/>
  <c r="AB33" i="2"/>
  <c r="Y34" i="2"/>
  <c r="Z34" i="2"/>
  <c r="AA34" i="2"/>
  <c r="AB34" i="2"/>
  <c r="Y35" i="2"/>
  <c r="Z35" i="2"/>
  <c r="AA35" i="2"/>
  <c r="AB35" i="2"/>
  <c r="Y36" i="2"/>
  <c r="Z36" i="2"/>
  <c r="AA36" i="2"/>
  <c r="AB36" i="2"/>
  <c r="Y37" i="2"/>
  <c r="Z37" i="2"/>
  <c r="AA37" i="2"/>
  <c r="AB37" i="2"/>
  <c r="Y38" i="2"/>
  <c r="Z38" i="2"/>
  <c r="AA38" i="2"/>
  <c r="AB38" i="2"/>
  <c r="Y39" i="2"/>
  <c r="Z39" i="2"/>
  <c r="AA39" i="2"/>
  <c r="AB39" i="2"/>
  <c r="Y40" i="2"/>
  <c r="Z40" i="2"/>
  <c r="AA40" i="2"/>
  <c r="AB40" i="2"/>
  <c r="Y41" i="2"/>
  <c r="Z41" i="2"/>
  <c r="AA41" i="2"/>
  <c r="AB41" i="2"/>
  <c r="Y42" i="2"/>
  <c r="Z42" i="2"/>
  <c r="AA42" i="2"/>
  <c r="AB42" i="2"/>
  <c r="Y43" i="2"/>
  <c r="Z43" i="2"/>
  <c r="AA43" i="2"/>
  <c r="AB43" i="2"/>
  <c r="Y44" i="2"/>
  <c r="Z44" i="2"/>
  <c r="AA44" i="2"/>
  <c r="AB44" i="2"/>
  <c r="Y45" i="2"/>
  <c r="Z45" i="2"/>
  <c r="AA45" i="2"/>
  <c r="AB45" i="2"/>
  <c r="Y46" i="2"/>
  <c r="Z46" i="2"/>
  <c r="AA46" i="2"/>
  <c r="AB46" i="2"/>
  <c r="Y47" i="2"/>
  <c r="Z47" i="2"/>
  <c r="AA47" i="2"/>
  <c r="AB47" i="2"/>
  <c r="Y48" i="2"/>
  <c r="Z48" i="2"/>
  <c r="AA48" i="2"/>
  <c r="AB48" i="2"/>
  <c r="Y49" i="2"/>
  <c r="Z49" i="2"/>
  <c r="AA49" i="2"/>
  <c r="AB49" i="2"/>
  <c r="Y50" i="2"/>
  <c r="Z50" i="2"/>
  <c r="AA50" i="2"/>
  <c r="AB50" i="2"/>
  <c r="Y51" i="2"/>
  <c r="Z51" i="2"/>
  <c r="AA51" i="2"/>
  <c r="AB51" i="2"/>
  <c r="Y52" i="2"/>
  <c r="Z52" i="2"/>
  <c r="AA52" i="2"/>
  <c r="AB52" i="2"/>
  <c r="Y53" i="2"/>
  <c r="Z53" i="2"/>
  <c r="AA53" i="2"/>
  <c r="AB53" i="2"/>
  <c r="Y54" i="2"/>
  <c r="Z54" i="2"/>
  <c r="AA54" i="2"/>
  <c r="AB54" i="2"/>
  <c r="Y55" i="2"/>
  <c r="Z55" i="2"/>
  <c r="AA55" i="2"/>
  <c r="AB55" i="2"/>
  <c r="Y56" i="2"/>
  <c r="Z56" i="2"/>
  <c r="AA56" i="2"/>
  <c r="AB56" i="2"/>
  <c r="Y57" i="2"/>
  <c r="Z57" i="2"/>
  <c r="AA57" i="2"/>
  <c r="AB57" i="2"/>
  <c r="Y58" i="2"/>
  <c r="Z58" i="2"/>
  <c r="AA58" i="2"/>
  <c r="AB58" i="2"/>
  <c r="Y59" i="2"/>
  <c r="Z59" i="2"/>
  <c r="AA59" i="2"/>
  <c r="AB59" i="2"/>
  <c r="Y60" i="2"/>
  <c r="Z60" i="2"/>
  <c r="AA60" i="2"/>
  <c r="AB60" i="2"/>
  <c r="Y61" i="2"/>
  <c r="Z61" i="2"/>
  <c r="AA61" i="2"/>
  <c r="AB61" i="2"/>
  <c r="Y62" i="2"/>
  <c r="Z62" i="2"/>
  <c r="AA62" i="2"/>
  <c r="AB62" i="2"/>
  <c r="Y63" i="2"/>
  <c r="Z63" i="2"/>
  <c r="AA63" i="2"/>
  <c r="AB63" i="2"/>
  <c r="AA64" i="2"/>
  <c r="AB64" i="2"/>
  <c r="AA65" i="2"/>
  <c r="AB65" i="2"/>
  <c r="AA66" i="2"/>
  <c r="AB66" i="2"/>
  <c r="AA67" i="2"/>
  <c r="AB67" i="2"/>
  <c r="Z9" i="2"/>
  <c r="AA9" i="2"/>
  <c r="AB9" i="2"/>
  <c r="Y9" i="2"/>
  <c r="W64" i="2" l="1"/>
  <c r="W65" i="2"/>
  <c r="W66" i="2"/>
  <c r="W67" i="2"/>
  <c r="B63" i="2"/>
  <c r="V64" i="2" s="1"/>
  <c r="B62" i="2"/>
  <c r="B61" i="2"/>
  <c r="B59" i="2"/>
  <c r="V59" i="2" s="1"/>
  <c r="B58" i="2"/>
  <c r="B57" i="2"/>
  <c r="V57" i="2" s="1"/>
  <c r="B55" i="2"/>
  <c r="B54" i="2"/>
  <c r="V54" i="2" s="1"/>
  <c r="V11" i="2"/>
  <c r="W11" i="2"/>
  <c r="V12" i="2"/>
  <c r="W12" i="2"/>
  <c r="V13" i="2"/>
  <c r="W13" i="2"/>
  <c r="V14" i="2"/>
  <c r="W14" i="2"/>
  <c r="V15" i="2"/>
  <c r="W15" i="2"/>
  <c r="V16" i="2"/>
  <c r="W16" i="2"/>
  <c r="V17" i="2"/>
  <c r="W17" i="2"/>
  <c r="V18" i="2"/>
  <c r="W18" i="2"/>
  <c r="V19" i="2"/>
  <c r="W19" i="2"/>
  <c r="V20" i="2"/>
  <c r="W20" i="2"/>
  <c r="V21" i="2"/>
  <c r="W21" i="2"/>
  <c r="V22" i="2"/>
  <c r="W22" i="2"/>
  <c r="V23" i="2"/>
  <c r="W23" i="2"/>
  <c r="V24" i="2"/>
  <c r="W24" i="2"/>
  <c r="V25" i="2"/>
  <c r="W25" i="2"/>
  <c r="V26" i="2"/>
  <c r="W26" i="2"/>
  <c r="V27" i="2"/>
  <c r="W27" i="2"/>
  <c r="V28" i="2"/>
  <c r="W28" i="2"/>
  <c r="V29" i="2"/>
  <c r="W29" i="2"/>
  <c r="V30" i="2"/>
  <c r="W30" i="2"/>
  <c r="V31" i="2"/>
  <c r="W31" i="2"/>
  <c r="V32" i="2"/>
  <c r="W32" i="2"/>
  <c r="V33" i="2"/>
  <c r="W33" i="2"/>
  <c r="V34" i="2"/>
  <c r="W34" i="2"/>
  <c r="V35" i="2"/>
  <c r="W35" i="2"/>
  <c r="V36" i="2"/>
  <c r="W36" i="2"/>
  <c r="V37" i="2"/>
  <c r="W37" i="2"/>
  <c r="V38" i="2"/>
  <c r="W38" i="2"/>
  <c r="V39" i="2"/>
  <c r="W39" i="2"/>
  <c r="V40" i="2"/>
  <c r="W40" i="2"/>
  <c r="V41" i="2"/>
  <c r="W41" i="2"/>
  <c r="V42" i="2"/>
  <c r="W42" i="2"/>
  <c r="V43" i="2"/>
  <c r="W43" i="2"/>
  <c r="V44" i="2"/>
  <c r="W44" i="2"/>
  <c r="V45" i="2"/>
  <c r="W45" i="2"/>
  <c r="V46" i="2"/>
  <c r="W46" i="2"/>
  <c r="V47" i="2"/>
  <c r="W47" i="2"/>
  <c r="V48" i="2"/>
  <c r="W48" i="2"/>
  <c r="V49" i="2"/>
  <c r="W49" i="2"/>
  <c r="V50" i="2"/>
  <c r="W50" i="2"/>
  <c r="V51" i="2"/>
  <c r="W51" i="2"/>
  <c r="V52" i="2"/>
  <c r="W52" i="2"/>
  <c r="V53" i="2"/>
  <c r="W53" i="2"/>
  <c r="W54" i="2"/>
  <c r="W55" i="2"/>
  <c r="V56" i="2"/>
  <c r="W56" i="2"/>
  <c r="W57" i="2"/>
  <c r="W58" i="2"/>
  <c r="W59" i="2"/>
  <c r="W60" i="2"/>
  <c r="V61" i="2"/>
  <c r="W61" i="2"/>
  <c r="W62" i="2"/>
  <c r="W63" i="2"/>
  <c r="W10" i="2"/>
  <c r="V10" i="2"/>
  <c r="U61" i="2"/>
  <c r="U62" i="2"/>
  <c r="U63" i="2"/>
  <c r="U53" i="2"/>
  <c r="U54" i="2"/>
  <c r="U55" i="2"/>
  <c r="U56" i="2"/>
  <c r="U57" i="2"/>
  <c r="U58" i="2"/>
  <c r="U59" i="2"/>
  <c r="U6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10" i="2"/>
  <c r="J59" i="2"/>
  <c r="J58" i="2"/>
  <c r="J57" i="2"/>
  <c r="T57" i="2" s="1"/>
  <c r="J55" i="2"/>
  <c r="J54" i="2"/>
  <c r="J53" i="2"/>
  <c r="T53" i="2" s="1"/>
  <c r="J51" i="2"/>
  <c r="T52" i="2" s="1"/>
  <c r="J50" i="2"/>
  <c r="T50" i="2" s="1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11" i="2"/>
  <c r="T12" i="2"/>
  <c r="T13" i="2"/>
  <c r="T10" i="2"/>
  <c r="T59" i="2" l="1"/>
  <c r="T55" i="2"/>
  <c r="T60" i="2"/>
  <c r="T58" i="2"/>
  <c r="T56" i="2"/>
  <c r="T54" i="2"/>
  <c r="T51" i="2"/>
  <c r="V62" i="2"/>
  <c r="V63" i="2"/>
  <c r="V60" i="2"/>
  <c r="V58" i="2"/>
  <c r="V55" i="2"/>
  <c r="AV11" i="1" l="1"/>
  <c r="R10" i="2" s="1"/>
  <c r="AV12" i="1"/>
  <c r="R11" i="2" s="1"/>
  <c r="AV13" i="1"/>
  <c r="R12" i="2" s="1"/>
  <c r="AV14" i="1"/>
  <c r="R13" i="2" s="1"/>
  <c r="AV15" i="1"/>
  <c r="R14" i="2" s="1"/>
  <c r="AV16" i="1"/>
  <c r="R15" i="2" s="1"/>
  <c r="AV17" i="1"/>
  <c r="R16" i="2" s="1"/>
  <c r="AV18" i="1"/>
  <c r="R17" i="2" s="1"/>
  <c r="AV19" i="1"/>
  <c r="R18" i="2" s="1"/>
  <c r="AV20" i="1"/>
  <c r="R19" i="2" s="1"/>
  <c r="AV21" i="1"/>
  <c r="R20" i="2" s="1"/>
  <c r="AV22" i="1"/>
  <c r="R21" i="2" s="1"/>
  <c r="AV23" i="1"/>
  <c r="R22" i="2" s="1"/>
  <c r="AV24" i="1"/>
  <c r="R23" i="2" s="1"/>
  <c r="AV25" i="1"/>
  <c r="R24" i="2" s="1"/>
  <c r="AV26" i="1"/>
  <c r="R25" i="2" s="1"/>
  <c r="AV27" i="1"/>
  <c r="R26" i="2" s="1"/>
  <c r="AV28" i="1"/>
  <c r="R27" i="2" s="1"/>
  <c r="AV29" i="1"/>
  <c r="R28" i="2" s="1"/>
  <c r="AV30" i="1"/>
  <c r="R29" i="2" s="1"/>
  <c r="AV31" i="1"/>
  <c r="R30" i="2" s="1"/>
  <c r="AV32" i="1"/>
  <c r="R31" i="2" s="1"/>
  <c r="AV33" i="1"/>
  <c r="R32" i="2" s="1"/>
  <c r="AV34" i="1"/>
  <c r="R33" i="2" s="1"/>
  <c r="AV35" i="1"/>
  <c r="R34" i="2" s="1"/>
  <c r="AV36" i="1"/>
  <c r="R35" i="2" s="1"/>
  <c r="AV37" i="1"/>
  <c r="R36" i="2" s="1"/>
  <c r="AV38" i="1"/>
  <c r="R37" i="2" s="1"/>
  <c r="AV39" i="1"/>
  <c r="R38" i="2" s="1"/>
  <c r="AV40" i="1"/>
  <c r="R39" i="2" s="1"/>
  <c r="AV41" i="1"/>
  <c r="R40" i="2" s="1"/>
  <c r="AV42" i="1"/>
  <c r="R41" i="2" s="1"/>
  <c r="AV43" i="1"/>
  <c r="R42" i="2" s="1"/>
  <c r="AV44" i="1"/>
  <c r="R43" i="2" s="1"/>
  <c r="AV45" i="1"/>
  <c r="R44" i="2" s="1"/>
  <c r="AV46" i="1"/>
  <c r="R45" i="2" s="1"/>
  <c r="AV47" i="1"/>
  <c r="R46" i="2" s="1"/>
  <c r="AV48" i="1"/>
  <c r="R47" i="2" s="1"/>
  <c r="AV49" i="1"/>
  <c r="R48" i="2" s="1"/>
  <c r="AV50" i="1"/>
  <c r="R49" i="2" s="1"/>
  <c r="AV51" i="1"/>
  <c r="R50" i="2" s="1"/>
  <c r="AV52" i="1"/>
  <c r="R51" i="2" s="1"/>
  <c r="AV53" i="1"/>
  <c r="R52" i="2" s="1"/>
  <c r="AV54" i="1"/>
  <c r="R53" i="2" s="1"/>
  <c r="AV55" i="1"/>
  <c r="R54" i="2" s="1"/>
  <c r="AV56" i="1"/>
  <c r="R55" i="2" s="1"/>
  <c r="AV10" i="1"/>
  <c r="R9" i="2" s="1"/>
  <c r="AT11" i="1"/>
  <c r="Q10" i="2" s="1"/>
  <c r="AT12" i="1"/>
  <c r="Q11" i="2" s="1"/>
  <c r="AT13" i="1"/>
  <c r="Q12" i="2" s="1"/>
  <c r="AT14" i="1"/>
  <c r="Q13" i="2" s="1"/>
  <c r="AT15" i="1"/>
  <c r="Q14" i="2" s="1"/>
  <c r="AT16" i="1"/>
  <c r="Q15" i="2" s="1"/>
  <c r="AT17" i="1"/>
  <c r="Q16" i="2" s="1"/>
  <c r="AT18" i="1"/>
  <c r="Q17" i="2" s="1"/>
  <c r="AT19" i="1"/>
  <c r="Q18" i="2" s="1"/>
  <c r="AT20" i="1"/>
  <c r="Q19" i="2" s="1"/>
  <c r="AT21" i="1"/>
  <c r="Q20" i="2" s="1"/>
  <c r="AT22" i="1"/>
  <c r="Q21" i="2" s="1"/>
  <c r="AT23" i="1"/>
  <c r="Q22" i="2" s="1"/>
  <c r="AT24" i="1"/>
  <c r="Q23" i="2" s="1"/>
  <c r="AT25" i="1"/>
  <c r="Q24" i="2" s="1"/>
  <c r="AT26" i="1"/>
  <c r="Q25" i="2" s="1"/>
  <c r="AT27" i="1"/>
  <c r="Q26" i="2" s="1"/>
  <c r="AT28" i="1"/>
  <c r="Q27" i="2" s="1"/>
  <c r="AT29" i="1"/>
  <c r="Q28" i="2" s="1"/>
  <c r="AT30" i="1"/>
  <c r="Q29" i="2" s="1"/>
  <c r="AT31" i="1"/>
  <c r="Q30" i="2" s="1"/>
  <c r="AT32" i="1"/>
  <c r="Q31" i="2" s="1"/>
  <c r="AT33" i="1"/>
  <c r="Q32" i="2" s="1"/>
  <c r="AT34" i="1"/>
  <c r="Q33" i="2" s="1"/>
  <c r="AT35" i="1"/>
  <c r="Q34" i="2" s="1"/>
  <c r="AT36" i="1"/>
  <c r="Q35" i="2" s="1"/>
  <c r="AT37" i="1"/>
  <c r="Q36" i="2" s="1"/>
  <c r="AT38" i="1"/>
  <c r="Q37" i="2" s="1"/>
  <c r="AT39" i="1"/>
  <c r="Q38" i="2" s="1"/>
  <c r="AT40" i="1"/>
  <c r="Q39" i="2" s="1"/>
  <c r="AT41" i="1"/>
  <c r="Q40" i="2" s="1"/>
  <c r="AT42" i="1"/>
  <c r="Q41" i="2" s="1"/>
  <c r="AT43" i="1"/>
  <c r="Q42" i="2" s="1"/>
  <c r="AT44" i="1"/>
  <c r="Q43" i="2" s="1"/>
  <c r="AT45" i="1"/>
  <c r="Q44" i="2" s="1"/>
  <c r="AT46" i="1"/>
  <c r="Q45" i="2" s="1"/>
  <c r="AT47" i="1"/>
  <c r="Q46" i="2" s="1"/>
  <c r="AT48" i="1"/>
  <c r="Q47" i="2" s="1"/>
  <c r="AT49" i="1"/>
  <c r="Q48" i="2" s="1"/>
  <c r="AT50" i="1"/>
  <c r="Q49" i="2" s="1"/>
  <c r="AT51" i="1"/>
  <c r="Q50" i="2" s="1"/>
  <c r="AT52" i="1"/>
  <c r="Q51" i="2" s="1"/>
  <c r="AT53" i="1"/>
  <c r="Q52" i="2" s="1"/>
  <c r="AT54" i="1"/>
  <c r="Q53" i="2" s="1"/>
  <c r="AT55" i="1"/>
  <c r="Q54" i="2" s="1"/>
  <c r="AT56" i="1"/>
  <c r="Q55" i="2" s="1"/>
  <c r="AT10" i="1"/>
  <c r="Q9" i="2" s="1"/>
  <c r="BF8" i="1"/>
  <c r="AW12" i="1" s="1"/>
  <c r="AW37" i="1" l="1"/>
  <c r="AW10" i="1"/>
  <c r="AW39" i="1"/>
  <c r="AW35" i="1"/>
  <c r="AW31" i="1"/>
  <c r="AW27" i="1"/>
  <c r="AW23" i="1"/>
  <c r="AW19" i="1"/>
  <c r="AW15" i="1"/>
  <c r="AW11" i="1"/>
  <c r="AW41" i="1"/>
  <c r="AW45" i="1" s="1"/>
  <c r="AW49" i="1" s="1"/>
  <c r="AW53" i="1" s="1"/>
  <c r="AX53" i="1" s="1"/>
  <c r="AW33" i="1"/>
  <c r="AW29" i="1"/>
  <c r="AW25" i="1"/>
  <c r="AW21" i="1"/>
  <c r="AX21" i="1" s="1"/>
  <c r="AW17" i="1"/>
  <c r="AW13" i="1"/>
  <c r="AW42" i="1"/>
  <c r="AW40" i="1"/>
  <c r="AW38" i="1"/>
  <c r="AW36" i="1"/>
  <c r="AW34" i="1"/>
  <c r="AW32" i="1"/>
  <c r="AW30" i="1"/>
  <c r="AW28" i="1"/>
  <c r="AW26" i="1"/>
  <c r="AW24" i="1"/>
  <c r="AW22" i="1"/>
  <c r="AW20" i="1"/>
  <c r="AW18" i="1"/>
  <c r="AW16" i="1"/>
  <c r="AW14" i="1"/>
  <c r="BB69" i="1"/>
  <c r="BB78" i="1"/>
  <c r="BB30" i="1"/>
  <c r="BB14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10" i="1"/>
  <c r="AM10" i="1" s="1"/>
  <c r="AX13" i="1" l="1"/>
  <c r="AX29" i="1"/>
  <c r="BB22" i="1"/>
  <c r="BB46" i="1"/>
  <c r="BB15" i="1"/>
  <c r="BB37" i="1"/>
  <c r="BB18" i="1"/>
  <c r="BB26" i="1"/>
  <c r="BB36" i="1"/>
  <c r="BB60" i="1"/>
  <c r="AX48" i="1"/>
  <c r="BB23" i="1"/>
  <c r="BB53" i="1"/>
  <c r="BB85" i="1"/>
  <c r="BB68" i="1"/>
  <c r="BB12" i="1"/>
  <c r="BB16" i="1"/>
  <c r="BB20" i="1"/>
  <c r="BB24" i="1"/>
  <c r="BB28" i="1"/>
  <c r="BB32" i="1"/>
  <c r="BB42" i="1"/>
  <c r="BB52" i="1"/>
  <c r="BB70" i="1"/>
  <c r="BB10" i="1"/>
  <c r="BB11" i="1"/>
  <c r="BB19" i="1"/>
  <c r="BB29" i="1"/>
  <c r="BB45" i="1"/>
  <c r="BB61" i="1"/>
  <c r="BB77" i="1"/>
  <c r="AX47" i="1"/>
  <c r="BB54" i="1"/>
  <c r="BB84" i="1"/>
  <c r="BB34" i="1"/>
  <c r="BB38" i="1"/>
  <c r="BB44" i="1"/>
  <c r="BB50" i="1"/>
  <c r="BB56" i="1"/>
  <c r="BB66" i="1"/>
  <c r="BB74" i="1"/>
  <c r="BB82" i="1"/>
  <c r="AX44" i="1"/>
  <c r="AX52" i="1"/>
  <c r="BB13" i="1"/>
  <c r="BB17" i="1"/>
  <c r="BB21" i="1"/>
  <c r="BB25" i="1"/>
  <c r="BB33" i="1"/>
  <c r="BB41" i="1"/>
  <c r="BB49" i="1"/>
  <c r="BB57" i="1"/>
  <c r="BB65" i="1"/>
  <c r="BB73" i="1"/>
  <c r="BB81" i="1"/>
  <c r="AX43" i="1"/>
  <c r="AX51" i="1"/>
  <c r="AX16" i="1"/>
  <c r="AX20" i="1"/>
  <c r="AX24" i="1"/>
  <c r="AX28" i="1"/>
  <c r="AX32" i="1"/>
  <c r="AX36" i="1"/>
  <c r="AX40" i="1"/>
  <c r="BB40" i="1"/>
  <c r="BB62" i="1"/>
  <c r="BB76" i="1"/>
  <c r="AX50" i="1"/>
  <c r="BB27" i="1"/>
  <c r="BB31" i="1"/>
  <c r="BB35" i="1"/>
  <c r="BB39" i="1"/>
  <c r="BB43" i="1"/>
  <c r="BB47" i="1"/>
  <c r="BB51" i="1"/>
  <c r="BB55" i="1"/>
  <c r="BB59" i="1"/>
  <c r="BB63" i="1"/>
  <c r="BB67" i="1"/>
  <c r="BB71" i="1"/>
  <c r="BB75" i="1"/>
  <c r="BB79" i="1"/>
  <c r="BB83" i="1"/>
  <c r="AX41" i="1"/>
  <c r="AX45" i="1"/>
  <c r="AX49" i="1"/>
  <c r="AX14" i="1"/>
  <c r="AX18" i="1"/>
  <c r="AX22" i="1"/>
  <c r="AX26" i="1"/>
  <c r="AX30" i="1"/>
  <c r="AX34" i="1"/>
  <c r="AX38" i="1"/>
  <c r="AX42" i="1"/>
  <c r="BB48" i="1"/>
  <c r="BB58" i="1"/>
  <c r="BB64" i="1"/>
  <c r="BB72" i="1"/>
  <c r="BB80" i="1"/>
  <c r="AX46" i="1"/>
  <c r="AX54" i="1"/>
  <c r="AX17" i="1"/>
  <c r="AX25" i="1"/>
  <c r="AX33" i="1"/>
  <c r="AX11" i="1"/>
  <c r="AX19" i="1"/>
  <c r="AX27" i="1"/>
  <c r="AX15" i="1"/>
  <c r="AX23" i="1"/>
  <c r="AX31" i="1"/>
  <c r="AX39" i="1"/>
  <c r="AX37" i="1"/>
  <c r="AX35" i="1"/>
  <c r="AX10" i="1"/>
  <c r="AX12" i="1"/>
  <c r="H20" i="1"/>
  <c r="AM20" i="1" l="1"/>
  <c r="AN20" i="1"/>
  <c r="AJ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10" i="1"/>
  <c r="U53" i="1"/>
  <c r="U57" i="1" s="1"/>
  <c r="H54" i="1"/>
  <c r="R11" i="1"/>
  <c r="AJ11" i="1" s="1"/>
  <c r="R12" i="1"/>
  <c r="AJ12" i="1" s="1"/>
  <c r="R13" i="1"/>
  <c r="AJ13" i="1" s="1"/>
  <c r="R14" i="1"/>
  <c r="AJ14" i="1" s="1"/>
  <c r="R15" i="1"/>
  <c r="AJ15" i="1" s="1"/>
  <c r="R16" i="1"/>
  <c r="AJ16" i="1" s="1"/>
  <c r="R17" i="1"/>
  <c r="AJ17" i="1" s="1"/>
  <c r="R18" i="1"/>
  <c r="AJ18" i="1" s="1"/>
  <c r="R19" i="1"/>
  <c r="AJ19" i="1" s="1"/>
  <c r="R20" i="1"/>
  <c r="AJ20" i="1" s="1"/>
  <c r="R21" i="1"/>
  <c r="AJ21" i="1" s="1"/>
  <c r="R22" i="1"/>
  <c r="AJ22" i="1" s="1"/>
  <c r="R23" i="1"/>
  <c r="AJ23" i="1" s="1"/>
  <c r="R24" i="1"/>
  <c r="AJ24" i="1" s="1"/>
  <c r="R25" i="1"/>
  <c r="AJ25" i="1" s="1"/>
  <c r="R26" i="1"/>
  <c r="AJ26" i="1" s="1"/>
  <c r="R27" i="1"/>
  <c r="AJ27" i="1" s="1"/>
  <c r="R28" i="1"/>
  <c r="AJ28" i="1" s="1"/>
  <c r="R29" i="1"/>
  <c r="AJ29" i="1" s="1"/>
  <c r="R30" i="1"/>
  <c r="AJ30" i="1" s="1"/>
  <c r="R31" i="1"/>
  <c r="AJ31" i="1" s="1"/>
  <c r="R32" i="1"/>
  <c r="AJ32" i="1" s="1"/>
  <c r="R33" i="1"/>
  <c r="AJ33" i="1" s="1"/>
  <c r="R34" i="1"/>
  <c r="AJ34" i="1" s="1"/>
  <c r="R35" i="1"/>
  <c r="AJ35" i="1" s="1"/>
  <c r="R36" i="1"/>
  <c r="AJ36" i="1" s="1"/>
  <c r="R37" i="1"/>
  <c r="AJ37" i="1" s="1"/>
  <c r="R38" i="1"/>
  <c r="AJ38" i="1" s="1"/>
  <c r="R39" i="1"/>
  <c r="AJ39" i="1" s="1"/>
  <c r="R40" i="1"/>
  <c r="AJ40" i="1" s="1"/>
  <c r="R41" i="1"/>
  <c r="AJ41" i="1" s="1"/>
  <c r="R42" i="1"/>
  <c r="AJ42" i="1" s="1"/>
  <c r="R43" i="1"/>
  <c r="AJ43" i="1" s="1"/>
  <c r="R44" i="1"/>
  <c r="AJ44" i="1" s="1"/>
  <c r="R45" i="1"/>
  <c r="AJ45" i="1" s="1"/>
  <c r="R46" i="1"/>
  <c r="AJ46" i="1" s="1"/>
  <c r="R47" i="1"/>
  <c r="AJ47" i="1" s="1"/>
  <c r="R48" i="1"/>
  <c r="AJ48" i="1" s="1"/>
  <c r="R49" i="1"/>
  <c r="AJ49" i="1" s="1"/>
  <c r="R50" i="1"/>
  <c r="AJ50" i="1" s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10" i="1"/>
  <c r="L11" i="1"/>
  <c r="AO11" i="1" s="1"/>
  <c r="L12" i="1"/>
  <c r="AO12" i="1" s="1"/>
  <c r="L13" i="1"/>
  <c r="AO13" i="1" s="1"/>
  <c r="L14" i="1"/>
  <c r="AO14" i="1" s="1"/>
  <c r="L15" i="1"/>
  <c r="AO15" i="1" s="1"/>
  <c r="L16" i="1"/>
  <c r="AO16" i="1" s="1"/>
  <c r="L17" i="1"/>
  <c r="AO17" i="1" s="1"/>
  <c r="L18" i="1"/>
  <c r="AO18" i="1" s="1"/>
  <c r="L19" i="1"/>
  <c r="AO19" i="1" s="1"/>
  <c r="L20" i="1"/>
  <c r="AO20" i="1" s="1"/>
  <c r="L21" i="1"/>
  <c r="AO21" i="1" s="1"/>
  <c r="L22" i="1"/>
  <c r="AO22" i="1" s="1"/>
  <c r="L23" i="1"/>
  <c r="AO23" i="1" s="1"/>
  <c r="L24" i="1"/>
  <c r="AO24" i="1" s="1"/>
  <c r="L25" i="1"/>
  <c r="AO25" i="1" s="1"/>
  <c r="L26" i="1"/>
  <c r="AO26" i="1" s="1"/>
  <c r="L27" i="1"/>
  <c r="AO27" i="1" s="1"/>
  <c r="L28" i="1"/>
  <c r="AO28" i="1" s="1"/>
  <c r="L29" i="1"/>
  <c r="AO29" i="1" s="1"/>
  <c r="L30" i="1"/>
  <c r="AO30" i="1" s="1"/>
  <c r="L31" i="1"/>
  <c r="AO31" i="1" s="1"/>
  <c r="L32" i="1"/>
  <c r="AO32" i="1" s="1"/>
  <c r="L33" i="1"/>
  <c r="AO33" i="1" s="1"/>
  <c r="L34" i="1"/>
  <c r="AO34" i="1" s="1"/>
  <c r="L35" i="1"/>
  <c r="AO35" i="1" s="1"/>
  <c r="L36" i="1"/>
  <c r="AO36" i="1" s="1"/>
  <c r="L37" i="1"/>
  <c r="AO37" i="1" s="1"/>
  <c r="L38" i="1"/>
  <c r="AO38" i="1" s="1"/>
  <c r="L39" i="1"/>
  <c r="AO39" i="1" s="1"/>
  <c r="L40" i="1"/>
  <c r="AO40" i="1" s="1"/>
  <c r="L41" i="1"/>
  <c r="AO41" i="1" s="1"/>
  <c r="L42" i="1"/>
  <c r="AO42" i="1" s="1"/>
  <c r="L43" i="1"/>
  <c r="AO43" i="1" s="1"/>
  <c r="L44" i="1"/>
  <c r="AO44" i="1" s="1"/>
  <c r="L45" i="1"/>
  <c r="AO45" i="1" s="1"/>
  <c r="L46" i="1"/>
  <c r="AO46" i="1" s="1"/>
  <c r="L47" i="1"/>
  <c r="AO47" i="1" s="1"/>
  <c r="L48" i="1"/>
  <c r="AO48" i="1" s="1"/>
  <c r="L49" i="1"/>
  <c r="AO49" i="1" s="1"/>
  <c r="L50" i="1"/>
  <c r="AO50" i="1" s="1"/>
  <c r="L51" i="1"/>
  <c r="AO51" i="1" s="1"/>
  <c r="L52" i="1"/>
  <c r="AO52" i="1" s="1"/>
  <c r="L53" i="1"/>
  <c r="AO53" i="1" s="1"/>
  <c r="L54" i="1"/>
  <c r="AO54" i="1" s="1"/>
  <c r="L55" i="1"/>
  <c r="AO55" i="1" s="1"/>
  <c r="L56" i="1"/>
  <c r="AO56" i="1" s="1"/>
  <c r="L57" i="1"/>
  <c r="AO57" i="1" s="1"/>
  <c r="L58" i="1"/>
  <c r="AO58" i="1" s="1"/>
  <c r="L59" i="1"/>
  <c r="AO59" i="1" s="1"/>
  <c r="L60" i="1"/>
  <c r="AO60" i="1" s="1"/>
  <c r="L61" i="1"/>
  <c r="AO61" i="1" s="1"/>
  <c r="L62" i="1"/>
  <c r="AO62" i="1" s="1"/>
  <c r="L63" i="1"/>
  <c r="AO63" i="1" s="1"/>
  <c r="L64" i="1"/>
  <c r="AO64" i="1" s="1"/>
  <c r="L65" i="1"/>
  <c r="AO65" i="1" s="1"/>
  <c r="L66" i="1"/>
  <c r="AO66" i="1" s="1"/>
  <c r="L67" i="1"/>
  <c r="AO67" i="1" s="1"/>
  <c r="L68" i="1"/>
  <c r="AO68" i="1" s="1"/>
  <c r="L10" i="1"/>
  <c r="AM54" i="1" l="1"/>
  <c r="AN54" i="1"/>
  <c r="AL10" i="1"/>
  <c r="AL63" i="1"/>
  <c r="AL61" i="1"/>
  <c r="AL59" i="1"/>
  <c r="AL57" i="1"/>
  <c r="AL55" i="1"/>
  <c r="AL53" i="1"/>
  <c r="AL51" i="1"/>
  <c r="AL49" i="1"/>
  <c r="AL47" i="1"/>
  <c r="AL45" i="1"/>
  <c r="AL43" i="1"/>
  <c r="AL41" i="1"/>
  <c r="AL39" i="1"/>
  <c r="AL37" i="1"/>
  <c r="AL35" i="1"/>
  <c r="AL33" i="1"/>
  <c r="AL31" i="1"/>
  <c r="AL29" i="1"/>
  <c r="AL27" i="1"/>
  <c r="AL25" i="1"/>
  <c r="AL23" i="1"/>
  <c r="AL21" i="1"/>
  <c r="AL19" i="1"/>
  <c r="AL17" i="1"/>
  <c r="AL15" i="1"/>
  <c r="AL13" i="1"/>
  <c r="AL11" i="1"/>
  <c r="AJ57" i="1"/>
  <c r="AO10" i="1"/>
  <c r="AJ53" i="1"/>
  <c r="U61" i="1"/>
  <c r="AJ61" i="1" s="1"/>
  <c r="AL64" i="1"/>
  <c r="AL62" i="1"/>
  <c r="AL60" i="1"/>
  <c r="AL58" i="1"/>
  <c r="AL56" i="1"/>
  <c r="AL54" i="1"/>
  <c r="AL52" i="1"/>
  <c r="AL50" i="1"/>
  <c r="AL48" i="1"/>
  <c r="AL46" i="1"/>
  <c r="AL44" i="1"/>
  <c r="AL42" i="1"/>
  <c r="AL40" i="1"/>
  <c r="AL38" i="1"/>
  <c r="AL36" i="1"/>
  <c r="AL34" i="1"/>
  <c r="AL32" i="1"/>
  <c r="AL30" i="1"/>
  <c r="AL28" i="1"/>
  <c r="AL26" i="1"/>
  <c r="AL24" i="1"/>
  <c r="AL22" i="1"/>
  <c r="AL20" i="1"/>
  <c r="AL18" i="1"/>
  <c r="AL16" i="1"/>
  <c r="AL14" i="1"/>
  <c r="AL12" i="1"/>
  <c r="H11" i="1"/>
  <c r="H12" i="1"/>
  <c r="H13" i="1"/>
  <c r="H14" i="1"/>
  <c r="H15" i="1"/>
  <c r="H16" i="1"/>
  <c r="H17" i="1"/>
  <c r="H18" i="1"/>
  <c r="H19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AN53" i="1" s="1"/>
  <c r="AM51" i="1" l="1"/>
  <c r="AN51" i="1"/>
  <c r="AM49" i="1"/>
  <c r="AN49" i="1"/>
  <c r="AM47" i="1"/>
  <c r="AN47" i="1"/>
  <c r="AM45" i="1"/>
  <c r="AN45" i="1"/>
  <c r="AM43" i="1"/>
  <c r="AN43" i="1"/>
  <c r="AM41" i="1"/>
  <c r="AN41" i="1"/>
  <c r="AM39" i="1"/>
  <c r="AN39" i="1"/>
  <c r="AM37" i="1"/>
  <c r="AN37" i="1"/>
  <c r="AM35" i="1"/>
  <c r="AN35" i="1"/>
  <c r="AM33" i="1"/>
  <c r="AN33" i="1"/>
  <c r="AM31" i="1"/>
  <c r="AN31" i="1"/>
  <c r="AM29" i="1"/>
  <c r="AN29" i="1"/>
  <c r="AM27" i="1"/>
  <c r="AN27" i="1"/>
  <c r="AM25" i="1"/>
  <c r="AN25" i="1"/>
  <c r="AM23" i="1"/>
  <c r="AN23" i="1"/>
  <c r="AM21" i="1"/>
  <c r="AN21" i="1"/>
  <c r="AM18" i="1"/>
  <c r="AN18" i="1"/>
  <c r="AM16" i="1"/>
  <c r="AN16" i="1"/>
  <c r="AM14" i="1"/>
  <c r="AN14" i="1"/>
  <c r="AM12" i="1"/>
  <c r="AN12" i="1"/>
  <c r="AM52" i="1"/>
  <c r="AN52" i="1"/>
  <c r="AM50" i="1"/>
  <c r="AN50" i="1"/>
  <c r="AM48" i="1"/>
  <c r="AN48" i="1"/>
  <c r="AM46" i="1"/>
  <c r="AN46" i="1"/>
  <c r="AM44" i="1"/>
  <c r="AN44" i="1"/>
  <c r="AM42" i="1"/>
  <c r="AN42" i="1"/>
  <c r="AM40" i="1"/>
  <c r="AN40" i="1"/>
  <c r="AM38" i="1"/>
  <c r="AN38" i="1"/>
  <c r="AM36" i="1"/>
  <c r="AN36" i="1"/>
  <c r="AM34" i="1"/>
  <c r="AN34" i="1"/>
  <c r="AM32" i="1"/>
  <c r="AN32" i="1"/>
  <c r="AM30" i="1"/>
  <c r="AN30" i="1"/>
  <c r="AM28" i="1"/>
  <c r="AN28" i="1"/>
  <c r="AM26" i="1"/>
  <c r="AN26" i="1"/>
  <c r="AM24" i="1"/>
  <c r="AN24" i="1"/>
  <c r="AM22" i="1"/>
  <c r="AN22" i="1"/>
  <c r="AM19" i="1"/>
  <c r="AN19" i="1"/>
  <c r="AM17" i="1"/>
  <c r="AN17" i="1"/>
  <c r="AM15" i="1"/>
  <c r="AN15" i="1"/>
  <c r="AM13" i="1"/>
  <c r="AN13" i="1"/>
  <c r="AM11" i="1"/>
  <c r="AN11" i="1"/>
  <c r="H57" i="1"/>
  <c r="AN57" i="1" s="1"/>
  <c r="AM53" i="1"/>
  <c r="H61" i="1" l="1"/>
  <c r="AN61" i="1" s="1"/>
  <c r="AM57" i="1"/>
  <c r="H65" i="1" l="1"/>
  <c r="AM61" i="1"/>
  <c r="AM65" i="1" l="1"/>
  <c r="AN65" i="1"/>
</calcChain>
</file>

<file path=xl/comments1.xml><?xml version="1.0" encoding="utf-8"?>
<comments xmlns="http://schemas.openxmlformats.org/spreadsheetml/2006/main">
  <authors>
    <author>Magnus Åhl</author>
  </authors>
  <commentList>
    <comment ref="G1" authorId="0">
      <text>
        <r>
          <rPr>
            <sz val="9"/>
            <color indexed="81"/>
            <rFont val="Tahoma"/>
            <family val="2"/>
          </rPr>
          <t>Description                 :United States, National Income Account, Gross Domestic Product, Overall, Total, Constant Prices, AR, SA, USD, 2005 prices
Series                         :ew:usa01006
Source                        :BEA - Bureau of Economic Analysis, United States
Original Frequency    :Quarter
Transform Frequency:Quarter
Start Obs                   :2000-03-31
End Obs                     :LAST
Missing values            :#N/A
Currency                    :USD
Class                          :Stock
Scale                          :9
Use scale factor         :False
Calculation                 :
Display                       :Auto
ShowDates                :True
Row                           :False
Lag                            :0</t>
        </r>
      </text>
    </comment>
    <comment ref="BH1" authorId="0">
      <text>
        <r>
          <rPr>
            <sz val="9"/>
            <color indexed="81"/>
            <rFont val="Tahoma"/>
            <family val="2"/>
          </rPr>
          <t>Description                 :United States, Implicit Price Deflator, Gross Domestic Product, Total, SA, Index, USD, 2005=100
Series                         :ew:usa01025
Source                        :BEA - Bureau of Economic Analysis, United States
Original Frequency    :Quarter
Transform Frequency:Quarter
Start Obs                   :2000-03-31
End Obs                     :LAST
Missing values            :#N/A
Currency                    :USD
Class                          :Stock
Scale                          :0
Use scale factor         :False
Calculation                 :
Display                       :Auto
ShowDates                :True
Row                           :False
Lag                            :0</t>
        </r>
      </text>
    </comment>
    <comment ref="BU1" authorId="0">
      <text>
        <r>
          <rPr>
            <sz val="9"/>
            <color indexed="81"/>
            <rFont val="Tahoma"/>
            <family val="2"/>
          </rPr>
          <t>Description                 :United States, National Income Account, Gross Domestic Product, Overall, Total, Constant Prices, AR, SA, USD, 2005 prices
Series                         :ew:usa01006
Source                        :BEA - Bureau of Economic Analysis, United States
Original Frequency    :Quarter
Transform Frequency:Quarter
Start Obs                   :2000-03-31
End Obs                     :LAST
Missing values            :#N/A
Currency                    :USD
Class                          :Stock
Scale                          :9
Use scale factor         :False
Calculation                 :
Display                       :Auto
ShowDates                :True
Row                           :False
Lag                            :0</t>
        </r>
      </text>
    </comment>
  </commentList>
</comments>
</file>

<file path=xl/sharedStrings.xml><?xml version="1.0" encoding="utf-8"?>
<sst xmlns="http://schemas.openxmlformats.org/spreadsheetml/2006/main" count="97" uniqueCount="76">
  <si>
    <t>CBO</t>
  </si>
  <si>
    <t>ew:usa01006</t>
  </si>
  <si>
    <t>United States, National Income Account, Gross Domestic Product, Overall, Total, Constant Prices, AR, SA, USD, 2005 prices</t>
  </si>
  <si>
    <t>FOMC June 2011</t>
  </si>
  <si>
    <t>GDP June 2011, FOMC</t>
  </si>
  <si>
    <t>Riksbank</t>
  </si>
  <si>
    <t>pot. Riksbank</t>
  </si>
  <si>
    <t>Median</t>
  </si>
  <si>
    <t>CBO, pot</t>
  </si>
  <si>
    <t>2010 (Aug)</t>
  </si>
  <si>
    <t>2010 (Jun)</t>
  </si>
  <si>
    <t>FOMC</t>
  </si>
  <si>
    <t>GDP June/July 2010/2011, Riksbank</t>
  </si>
  <si>
    <t>Potential GDP June/July 2010/2011, Riksbank</t>
  </si>
  <si>
    <t>GDP June 2010/2011, FOMC</t>
  </si>
  <si>
    <t>Output gap</t>
  </si>
  <si>
    <t>US 2010</t>
  </si>
  <si>
    <t>SE 2010</t>
  </si>
  <si>
    <t>SE 2011</t>
  </si>
  <si>
    <t>2011 (Jan)</t>
  </si>
  <si>
    <t>Potential GDP January 2010/2011, CBO</t>
  </si>
  <si>
    <t>Potential GDP January 2011, CBO</t>
  </si>
  <si>
    <t>RB</t>
  </si>
  <si>
    <t>RB_pot</t>
  </si>
  <si>
    <t>CBO_pot</t>
  </si>
  <si>
    <t>ew:usa01025</t>
  </si>
  <si>
    <t>United States, Implicit Price Deflator, Gross Domestic Product, Total, SA, Index, USD, 2005=100</t>
  </si>
  <si>
    <t>2005-&gt;2000</t>
  </si>
  <si>
    <t>FOMC, June 2008</t>
  </si>
  <si>
    <t>GDP June 2008/2010, FOMC</t>
  </si>
  <si>
    <t>Potential GDP September/August 2008/2010, CBO</t>
  </si>
  <si>
    <t>GDP September/July 2008/2010, Riksbank</t>
  </si>
  <si>
    <t>Potential GDP September/July 2008/2010, Riksbank</t>
  </si>
  <si>
    <t>Potential GDP August/January 2010/2011, CBO</t>
  </si>
  <si>
    <t>Growth</t>
  </si>
  <si>
    <t>June 2010, FOMC</t>
  </si>
  <si>
    <t>June/July 2010, Riksbank</t>
  </si>
  <si>
    <t>June 2011, FOMC</t>
  </si>
  <si>
    <t>June/July 2010/2011, Riksbank</t>
  </si>
  <si>
    <t>Växelkurs</t>
  </si>
  <si>
    <t>Nominell</t>
  </si>
  <si>
    <t>Real</t>
  </si>
  <si>
    <t>Exchange rates</t>
  </si>
  <si>
    <t>2010, nominal</t>
  </si>
  <si>
    <t>real</t>
  </si>
  <si>
    <t>2011, nominal</t>
  </si>
  <si>
    <t>GDP June/July 2011, FOMC/NA</t>
  </si>
  <si>
    <t>SE_NR_snabb_juli_2011</t>
  </si>
  <si>
    <t>US</t>
  </si>
  <si>
    <t>SE</t>
  </si>
  <si>
    <t>GDP July 2011, Riksbank</t>
  </si>
  <si>
    <t>GDP July 2011, Riksbank/NA</t>
  </si>
  <si>
    <t>Potential GDP July 2011, Riksbank</t>
  </si>
  <si>
    <t>July 2011, Riksbank</t>
  </si>
  <si>
    <t>GDP July 2011, National Accounts, preliminary</t>
  </si>
  <si>
    <t>GDP July 2011, National Accounts</t>
  </si>
  <si>
    <t>Potential GDP August 2010, CBO</t>
  </si>
  <si>
    <t>GDP June/July 2010, Riksbank</t>
  </si>
  <si>
    <t>Potential GDP June/July 2010, Riksbank</t>
  </si>
  <si>
    <t>GDP June 2010, FOMC</t>
  </si>
  <si>
    <t>June/July 2011, Riksbank</t>
  </si>
  <si>
    <t>2011 (Aug)</t>
  </si>
  <si>
    <t>US 2011 (Jun/Jan)</t>
  </si>
  <si>
    <t>US 2011 (Jun/Aug)</t>
  </si>
  <si>
    <t>Potential GDP August 2010/2011, CBO</t>
  </si>
  <si>
    <t>Potential GDP August 2011, CBO</t>
  </si>
  <si>
    <t>GDP,</t>
  </si>
  <si>
    <t>vintage</t>
  </si>
  <si>
    <t>May 2010</t>
  </si>
  <si>
    <t>GDP</t>
  </si>
  <si>
    <t>May 2008 vintage</t>
  </si>
  <si>
    <t>GDP September 2011, Riksbank</t>
  </si>
  <si>
    <t>Potential GDP September 2011, Riksbank</t>
  </si>
  <si>
    <t>GDP September 2008/June/July 2010/September 2011</t>
  </si>
  <si>
    <t>Potential GDP September 2008/June/July 2010/September 2011</t>
  </si>
  <si>
    <t>GDP June 2008/2010/2011, FOMC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</si>
</sst>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yyyy\-mm\-dd"/>
    <numFmt numFmtId="165" formatCode="0.00000"/>
    <numFmt numFmtId="166" formatCode="0.0"/>
  </numFmts>
  <fonts count="5" x14ac:knownFonts="1">
    <font>
      <sz val="11"/>
      <color theme="1"/>
      <name val="Gisha"/>
      <family val="2"/>
      <scheme val="minor"/>
    </font>
    <font>
      <sz val="11"/>
      <color indexed="9"/>
      <name val="Gisha"/>
      <family val="2"/>
      <scheme val="minor"/>
    </font>
    <font>
      <sz val="9"/>
      <color indexed="81"/>
      <name val="Tahoma"/>
      <family val="2"/>
    </font>
    <font>
      <sz val="11"/>
      <color indexed="10"/>
      <name val="Gisha"/>
      <family val="2"/>
      <scheme val="minor"/>
    </font>
    <font>
      <i/>
      <sz val="11"/>
      <color theme="1"/>
      <name val="Gisha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EB4B7"/>
        <bgColor indexed="64"/>
      </patternFill>
    </fill>
    <fill>
      <patternFill patternType="solid">
        <fgColor rgb="FF00386C"/>
        <bgColor indexed="64"/>
      </patternFill>
    </fill>
  </fills>
  <borders count="5">
    <border>
      <left/>
      <right/>
      <top/>
      <bottom/>
      <diagonal/>
    </border>
    <border>
      <left style="thin">
        <color rgb="FF00386C"/>
      </left>
      <right style="thin">
        <color rgb="FF00386C"/>
      </right>
      <top style="thin">
        <color rgb="FF00386C"/>
      </top>
      <bottom style="thin">
        <color rgb="FF00386C"/>
      </bottom>
      <diagonal/>
    </border>
    <border>
      <left style="thin">
        <color rgb="FF00386C"/>
      </left>
      <right style="thin">
        <color rgb="FF00386C"/>
      </right>
      <top style="thin">
        <color rgb="FF00386C"/>
      </top>
      <bottom/>
      <diagonal/>
    </border>
    <border>
      <left style="thin">
        <color rgb="FF00386C"/>
      </left>
      <right style="thin">
        <color rgb="FF00386C"/>
      </right>
      <top/>
      <bottom/>
      <diagonal/>
    </border>
    <border>
      <left style="thin">
        <color rgb="FF00386C"/>
      </left>
      <right style="thin">
        <color rgb="FF00386C"/>
      </right>
      <top/>
      <bottom style="thin">
        <color rgb="FF00386C"/>
      </bottom>
      <diagonal/>
    </border>
  </borders>
  <cellStyleXfs count="1">
    <xf numFmtId="0" fontId="0" fillId="0" borderId="0"/>
  </cellStyleXfs>
  <cellXfs count="14">
    <xf numFmtId="0" fontId="0" fillId="0" borderId="0" xfId="0"/>
    <xf numFmtId="14" fontId="0" fillId="0" borderId="0" xfId="0" applyNumberFormat="1"/>
    <xf numFmtId="0" fontId="1" fillId="3" borderId="1" xfId="0" applyFont="1" applyFill="1" applyBorder="1" applyAlignment="1">
      <alignment horizontal="left" vertical="top" wrapText="1"/>
    </xf>
    <xf numFmtId="164" fontId="0" fillId="0" borderId="0" xfId="0" applyNumberFormat="1"/>
    <xf numFmtId="0" fontId="3" fillId="0" borderId="0" xfId="0" applyFont="1"/>
    <xf numFmtId="165" fontId="0" fillId="0" borderId="0" xfId="0" applyNumberFormat="1"/>
    <xf numFmtId="166" fontId="0" fillId="0" borderId="0" xfId="0" applyNumberFormat="1" applyAlignment="1">
      <alignment horizontal="center"/>
    </xf>
    <xf numFmtId="166" fontId="4" fillId="0" borderId="0" xfId="0" applyNumberFormat="1" applyFont="1" applyAlignment="1">
      <alignment horizontal="center"/>
    </xf>
    <xf numFmtId="166" fontId="0" fillId="0" borderId="0" xfId="0" applyNumberFormat="1"/>
    <xf numFmtId="166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2" borderId="2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5"/>
          <c:order val="5"/>
          <c:tx>
            <c:v>GDP June 2008/2010/2011, FOMC</c:v>
          </c:tx>
          <c:spPr>
            <a:ln w="38100">
              <a:solidFill>
                <a:srgbClr val="A41D22"/>
              </a:solidFill>
            </a:ln>
          </c:spPr>
          <c:marker>
            <c:symbol val="none"/>
          </c:marker>
          <c:dPt>
            <c:idx val="0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1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2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3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4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5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6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7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8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9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10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11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12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13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14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15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16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17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18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19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20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21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22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23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24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25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26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27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28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29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30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31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32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33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34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35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36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37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38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39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0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1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2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3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4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5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6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7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8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9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0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1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2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3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4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5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6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7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8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9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cat>
            <c:numRef>
              <c:f>Diaunderlag!$A$9:$A$68</c:f>
              <c:numCache>
                <c:formatCode>yyyy-mm-dd</c:formatCode>
                <c:ptCount val="60"/>
                <c:pt idx="0">
                  <c:v>36571</c:v>
                </c:pt>
                <c:pt idx="1">
                  <c:v>36661</c:v>
                </c:pt>
                <c:pt idx="2">
                  <c:v>36753</c:v>
                </c:pt>
                <c:pt idx="3">
                  <c:v>36845</c:v>
                </c:pt>
                <c:pt idx="4">
                  <c:v>36937</c:v>
                </c:pt>
                <c:pt idx="5">
                  <c:v>37026</c:v>
                </c:pt>
                <c:pt idx="6">
                  <c:v>37118</c:v>
                </c:pt>
                <c:pt idx="7">
                  <c:v>37210</c:v>
                </c:pt>
                <c:pt idx="8">
                  <c:v>37302</c:v>
                </c:pt>
                <c:pt idx="9">
                  <c:v>37391</c:v>
                </c:pt>
                <c:pt idx="10">
                  <c:v>37483</c:v>
                </c:pt>
                <c:pt idx="11">
                  <c:v>37575</c:v>
                </c:pt>
                <c:pt idx="12">
                  <c:v>37667</c:v>
                </c:pt>
                <c:pt idx="13">
                  <c:v>37756</c:v>
                </c:pt>
                <c:pt idx="14">
                  <c:v>37848</c:v>
                </c:pt>
                <c:pt idx="15">
                  <c:v>37940</c:v>
                </c:pt>
                <c:pt idx="16">
                  <c:v>38032</c:v>
                </c:pt>
                <c:pt idx="17">
                  <c:v>38122</c:v>
                </c:pt>
                <c:pt idx="18">
                  <c:v>38214</c:v>
                </c:pt>
                <c:pt idx="19">
                  <c:v>38306</c:v>
                </c:pt>
                <c:pt idx="20">
                  <c:v>38398</c:v>
                </c:pt>
                <c:pt idx="21">
                  <c:v>38487</c:v>
                </c:pt>
                <c:pt idx="22">
                  <c:v>38579</c:v>
                </c:pt>
                <c:pt idx="23">
                  <c:v>38671</c:v>
                </c:pt>
                <c:pt idx="24">
                  <c:v>38763</c:v>
                </c:pt>
                <c:pt idx="25">
                  <c:v>38852</c:v>
                </c:pt>
                <c:pt idx="26">
                  <c:v>38944</c:v>
                </c:pt>
                <c:pt idx="27">
                  <c:v>39036</c:v>
                </c:pt>
                <c:pt idx="28">
                  <c:v>39128</c:v>
                </c:pt>
                <c:pt idx="29">
                  <c:v>39217</c:v>
                </c:pt>
                <c:pt idx="30">
                  <c:v>39309</c:v>
                </c:pt>
                <c:pt idx="31">
                  <c:v>39401</c:v>
                </c:pt>
                <c:pt idx="32">
                  <c:v>39493</c:v>
                </c:pt>
                <c:pt idx="33">
                  <c:v>39583</c:v>
                </c:pt>
                <c:pt idx="34">
                  <c:v>39675</c:v>
                </c:pt>
                <c:pt idx="35">
                  <c:v>39767</c:v>
                </c:pt>
                <c:pt idx="36">
                  <c:v>39859</c:v>
                </c:pt>
                <c:pt idx="37">
                  <c:v>39948</c:v>
                </c:pt>
                <c:pt idx="38">
                  <c:v>40040</c:v>
                </c:pt>
                <c:pt idx="39">
                  <c:v>40132</c:v>
                </c:pt>
                <c:pt idx="40">
                  <c:v>40224</c:v>
                </c:pt>
                <c:pt idx="41">
                  <c:v>40313</c:v>
                </c:pt>
                <c:pt idx="42">
                  <c:v>40405</c:v>
                </c:pt>
                <c:pt idx="43">
                  <c:v>40497</c:v>
                </c:pt>
                <c:pt idx="44">
                  <c:v>40589</c:v>
                </c:pt>
                <c:pt idx="45">
                  <c:v>40678</c:v>
                </c:pt>
                <c:pt idx="46">
                  <c:v>40770</c:v>
                </c:pt>
                <c:pt idx="47">
                  <c:v>40862</c:v>
                </c:pt>
                <c:pt idx="48">
                  <c:v>40954</c:v>
                </c:pt>
                <c:pt idx="49">
                  <c:v>41044</c:v>
                </c:pt>
                <c:pt idx="50">
                  <c:v>41136</c:v>
                </c:pt>
                <c:pt idx="51">
                  <c:v>41228</c:v>
                </c:pt>
                <c:pt idx="52">
                  <c:v>41320</c:v>
                </c:pt>
                <c:pt idx="53">
                  <c:v>41409</c:v>
                </c:pt>
                <c:pt idx="54">
                  <c:v>41501</c:v>
                </c:pt>
                <c:pt idx="55">
                  <c:v>41593</c:v>
                </c:pt>
                <c:pt idx="56">
                  <c:v>41685</c:v>
                </c:pt>
                <c:pt idx="57">
                  <c:v>41774</c:v>
                </c:pt>
                <c:pt idx="58">
                  <c:v>41866</c:v>
                </c:pt>
                <c:pt idx="59">
                  <c:v>41958</c:v>
                </c:pt>
              </c:numCache>
            </c:numRef>
          </c:cat>
          <c:val>
            <c:numRef>
              <c:f>Diaunderlag!$O$9:$O$68</c:f>
              <c:numCache>
                <c:formatCode>General</c:formatCode>
                <c:ptCount val="60"/>
                <c:pt idx="0">
                  <c:v>83.040845516757017</c:v>
                </c:pt>
                <c:pt idx="1">
                  <c:v>84.345264095514608</c:v>
                </c:pt>
                <c:pt idx="2">
                  <c:v>84.248481889736794</c:v>
                </c:pt>
                <c:pt idx="3">
                  <c:v>84.686143014979834</c:v>
                </c:pt>
                <c:pt idx="4">
                  <c:v>84.582508971624819</c:v>
                </c:pt>
                <c:pt idx="5">
                  <c:v>84.842022319860902</c:v>
                </c:pt>
                <c:pt idx="6">
                  <c:v>84.543967385253126</c:v>
                </c:pt>
                <c:pt idx="7">
                  <c:v>84.877137987444002</c:v>
                </c:pt>
                <c:pt idx="8">
                  <c:v>85.453548823625127</c:v>
                </c:pt>
                <c:pt idx="9">
                  <c:v>85.918617299176915</c:v>
                </c:pt>
                <c:pt idx="10">
                  <c:v>86.424796800191857</c:v>
                </c:pt>
                <c:pt idx="11">
                  <c:v>86.468477264746426</c:v>
                </c:pt>
                <c:pt idx="12">
                  <c:v>86.727134133285361</c:v>
                </c:pt>
                <c:pt idx="13">
                  <c:v>87.469702030713364</c:v>
                </c:pt>
                <c:pt idx="14">
                  <c:v>89.062754267410099</c:v>
                </c:pt>
                <c:pt idx="15">
                  <c:v>89.647729900562695</c:v>
                </c:pt>
                <c:pt idx="16">
                  <c:v>90.303793348578665</c:v>
                </c:pt>
                <c:pt idx="17">
                  <c:v>91.079763954195457</c:v>
                </c:pt>
                <c:pt idx="18">
                  <c:v>91.889137268001051</c:v>
                </c:pt>
                <c:pt idx="19">
                  <c:v>92.468974022970784</c:v>
                </c:pt>
                <c:pt idx="20">
                  <c:v>93.171287374632783</c:v>
                </c:pt>
                <c:pt idx="21">
                  <c:v>93.819642505374404</c:v>
                </c:pt>
                <c:pt idx="22">
                  <c:v>94.84913110134724</c:v>
                </c:pt>
                <c:pt idx="23">
                  <c:v>95.130912921709182</c:v>
                </c:pt>
                <c:pt idx="24">
                  <c:v>96.257183723459832</c:v>
                </c:pt>
                <c:pt idx="25">
                  <c:v>96.839589917520996</c:v>
                </c:pt>
                <c:pt idx="26">
                  <c:v>97.096533826665635</c:v>
                </c:pt>
                <c:pt idx="27">
                  <c:v>97.600143888589116</c:v>
                </c:pt>
                <c:pt idx="28">
                  <c:v>97.746601916801552</c:v>
                </c:pt>
                <c:pt idx="29">
                  <c:v>98.667317591236497</c:v>
                </c:pt>
                <c:pt idx="30">
                  <c:v>99.856111410878995</c:v>
                </c:pt>
                <c:pt idx="31">
                  <c:v>100</c:v>
                </c:pt>
                <c:pt idx="32">
                  <c:v>100.22439768065297</c:v>
                </c:pt>
                <c:pt idx="33">
                  <c:v>100.56626512043532</c:v>
                </c:pt>
                <c:pt idx="34">
                  <c:v>100.90813256021765</c:v>
                </c:pt>
                <c:pt idx="35">
                  <c:v>101.25</c:v>
                </c:pt>
                <c:pt idx="36">
                  <c:v>101.87015624999999</c:v>
                </c:pt>
                <c:pt idx="37">
                  <c:v>102.49031249999999</c:v>
                </c:pt>
                <c:pt idx="38">
                  <c:v>103.11046875</c:v>
                </c:pt>
                <c:pt idx="39">
                  <c:v>103.73062499999999</c:v>
                </c:pt>
                <c:pt idx="40">
                  <c:v>104.46970570312499</c:v>
                </c:pt>
                <c:pt idx="41">
                  <c:v>105.20878640625</c:v>
                </c:pt>
                <c:pt idx="42">
                  <c:v>105.947867109375</c:v>
                </c:pt>
                <c:pt idx="43">
                  <c:v>106.68694781249999</c:v>
                </c:pt>
              </c:numCache>
            </c:numRef>
          </c:val>
          <c:smooth val="0"/>
        </c:ser>
        <c:ser>
          <c:idx val="6"/>
          <c:order val="6"/>
          <c:tx>
            <c:v>Potential GDP September/August 2008/2010/2011, CBO</c:v>
          </c:tx>
          <c:spPr>
            <a:ln w="19050">
              <a:solidFill>
                <a:srgbClr val="A41D22"/>
              </a:solidFill>
            </a:ln>
          </c:spPr>
          <c:marker>
            <c:symbol val="none"/>
          </c:marker>
          <c:cat>
            <c:numRef>
              <c:f>Diaunderlag!$A$9:$A$68</c:f>
              <c:numCache>
                <c:formatCode>yyyy-mm-dd</c:formatCode>
                <c:ptCount val="60"/>
                <c:pt idx="0">
                  <c:v>36571</c:v>
                </c:pt>
                <c:pt idx="1">
                  <c:v>36661</c:v>
                </c:pt>
                <c:pt idx="2">
                  <c:v>36753</c:v>
                </c:pt>
                <c:pt idx="3">
                  <c:v>36845</c:v>
                </c:pt>
                <c:pt idx="4">
                  <c:v>36937</c:v>
                </c:pt>
                <c:pt idx="5">
                  <c:v>37026</c:v>
                </c:pt>
                <c:pt idx="6">
                  <c:v>37118</c:v>
                </c:pt>
                <c:pt idx="7">
                  <c:v>37210</c:v>
                </c:pt>
                <c:pt idx="8">
                  <c:v>37302</c:v>
                </c:pt>
                <c:pt idx="9">
                  <c:v>37391</c:v>
                </c:pt>
                <c:pt idx="10">
                  <c:v>37483</c:v>
                </c:pt>
                <c:pt idx="11">
                  <c:v>37575</c:v>
                </c:pt>
                <c:pt idx="12">
                  <c:v>37667</c:v>
                </c:pt>
                <c:pt idx="13">
                  <c:v>37756</c:v>
                </c:pt>
                <c:pt idx="14">
                  <c:v>37848</c:v>
                </c:pt>
                <c:pt idx="15">
                  <c:v>37940</c:v>
                </c:pt>
                <c:pt idx="16">
                  <c:v>38032</c:v>
                </c:pt>
                <c:pt idx="17">
                  <c:v>38122</c:v>
                </c:pt>
                <c:pt idx="18">
                  <c:v>38214</c:v>
                </c:pt>
                <c:pt idx="19">
                  <c:v>38306</c:v>
                </c:pt>
                <c:pt idx="20">
                  <c:v>38398</c:v>
                </c:pt>
                <c:pt idx="21">
                  <c:v>38487</c:v>
                </c:pt>
                <c:pt idx="22">
                  <c:v>38579</c:v>
                </c:pt>
                <c:pt idx="23">
                  <c:v>38671</c:v>
                </c:pt>
                <c:pt idx="24">
                  <c:v>38763</c:v>
                </c:pt>
                <c:pt idx="25">
                  <c:v>38852</c:v>
                </c:pt>
                <c:pt idx="26">
                  <c:v>38944</c:v>
                </c:pt>
                <c:pt idx="27">
                  <c:v>39036</c:v>
                </c:pt>
                <c:pt idx="28">
                  <c:v>39128</c:v>
                </c:pt>
                <c:pt idx="29">
                  <c:v>39217</c:v>
                </c:pt>
                <c:pt idx="30">
                  <c:v>39309</c:v>
                </c:pt>
                <c:pt idx="31">
                  <c:v>39401</c:v>
                </c:pt>
                <c:pt idx="32">
                  <c:v>39493</c:v>
                </c:pt>
                <c:pt idx="33">
                  <c:v>39583</c:v>
                </c:pt>
                <c:pt idx="34">
                  <c:v>39675</c:v>
                </c:pt>
                <c:pt idx="35">
                  <c:v>39767</c:v>
                </c:pt>
                <c:pt idx="36">
                  <c:v>39859</c:v>
                </c:pt>
                <c:pt idx="37">
                  <c:v>39948</c:v>
                </c:pt>
                <c:pt idx="38">
                  <c:v>40040</c:v>
                </c:pt>
                <c:pt idx="39">
                  <c:v>40132</c:v>
                </c:pt>
                <c:pt idx="40">
                  <c:v>40224</c:v>
                </c:pt>
                <c:pt idx="41">
                  <c:v>40313</c:v>
                </c:pt>
                <c:pt idx="42">
                  <c:v>40405</c:v>
                </c:pt>
                <c:pt idx="43">
                  <c:v>40497</c:v>
                </c:pt>
                <c:pt idx="44">
                  <c:v>40589</c:v>
                </c:pt>
                <c:pt idx="45">
                  <c:v>40678</c:v>
                </c:pt>
                <c:pt idx="46">
                  <c:v>40770</c:v>
                </c:pt>
                <c:pt idx="47">
                  <c:v>40862</c:v>
                </c:pt>
                <c:pt idx="48">
                  <c:v>40954</c:v>
                </c:pt>
                <c:pt idx="49">
                  <c:v>41044</c:v>
                </c:pt>
                <c:pt idx="50">
                  <c:v>41136</c:v>
                </c:pt>
                <c:pt idx="51">
                  <c:v>41228</c:v>
                </c:pt>
                <c:pt idx="52">
                  <c:v>41320</c:v>
                </c:pt>
                <c:pt idx="53">
                  <c:v>41409</c:v>
                </c:pt>
                <c:pt idx="54">
                  <c:v>41501</c:v>
                </c:pt>
                <c:pt idx="55">
                  <c:v>41593</c:v>
                </c:pt>
                <c:pt idx="56">
                  <c:v>41685</c:v>
                </c:pt>
                <c:pt idx="57">
                  <c:v>41774</c:v>
                </c:pt>
                <c:pt idx="58">
                  <c:v>41866</c:v>
                </c:pt>
                <c:pt idx="59">
                  <c:v>41958</c:v>
                </c:pt>
              </c:numCache>
            </c:numRef>
          </c:cat>
          <c:val>
            <c:numRef>
              <c:f>Diaunderlag!$P$9:$P$68</c:f>
              <c:numCache>
                <c:formatCode>General</c:formatCode>
                <c:ptCount val="60"/>
                <c:pt idx="0">
                  <c:v>80.86624356569628</c:v>
                </c:pt>
                <c:pt idx="1">
                  <c:v>81.601959625547067</c:v>
                </c:pt>
                <c:pt idx="2">
                  <c:v>82.33938864479218</c:v>
                </c:pt>
                <c:pt idx="3">
                  <c:v>83.073391745248671</c:v>
                </c:pt>
                <c:pt idx="4">
                  <c:v>83.798830048733691</c:v>
                </c:pt>
                <c:pt idx="5">
                  <c:v>84.504569319184284</c:v>
                </c:pt>
                <c:pt idx="6">
                  <c:v>85.19060955660045</c:v>
                </c:pt>
                <c:pt idx="7">
                  <c:v>85.855237801587919</c:v>
                </c:pt>
                <c:pt idx="8">
                  <c:v>86.491602216569447</c:v>
                </c:pt>
                <c:pt idx="9">
                  <c:v>87.108267598516576</c:v>
                </c:pt>
                <c:pt idx="10">
                  <c:v>87.707803386520723</c:v>
                </c:pt>
                <c:pt idx="11">
                  <c:v>88.295348458764778</c:v>
                </c:pt>
                <c:pt idx="12">
                  <c:v>88.878611132523105</c:v>
                </c:pt>
                <c:pt idx="13">
                  <c:v>89.456734928098527</c:v>
                </c:pt>
                <c:pt idx="14">
                  <c:v>90.032289284582504</c:v>
                </c:pt>
                <c:pt idx="15">
                  <c:v>90.607843641066481</c:v>
                </c:pt>
                <c:pt idx="16">
                  <c:v>91.186823916339051</c:v>
                </c:pt>
                <c:pt idx="17">
                  <c:v>91.771799549491675</c:v>
                </c:pt>
                <c:pt idx="18">
                  <c:v>92.361914060827189</c:v>
                </c:pt>
                <c:pt idx="19">
                  <c:v>92.960593369134173</c:v>
                </c:pt>
                <c:pt idx="20">
                  <c:v>93.56783747441267</c:v>
                </c:pt>
                <c:pt idx="21">
                  <c:v>94.184502856359785</c:v>
                </c:pt>
                <c:pt idx="22">
                  <c:v>94.80887655558125</c:v>
                </c:pt>
                <c:pt idx="23">
                  <c:v>95.440958572077037</c:v>
                </c:pt>
                <c:pt idx="24">
                  <c:v>96.079035946452876</c:v>
                </c:pt>
                <c:pt idx="25">
                  <c:v>96.721395719314472</c:v>
                </c:pt>
                <c:pt idx="26">
                  <c:v>97.368037890661796</c:v>
                </c:pt>
                <c:pt idx="27">
                  <c:v>98.018962460494862</c:v>
                </c:pt>
                <c:pt idx="28">
                  <c:v>98.67074351002509</c:v>
                </c:pt>
                <c:pt idx="29">
                  <c:v>99.32509399864675</c:v>
                </c:pt>
                <c:pt idx="30">
                  <c:v>99.981157446662721</c:v>
                </c:pt>
                <c:pt idx="31">
                  <c:v>100.63807737437584</c:v>
                </c:pt>
                <c:pt idx="32">
                  <c:v>101.29671026148324</c:v>
                </c:pt>
                <c:pt idx="33">
                  <c:v>101.95534314859066</c:v>
                </c:pt>
                <c:pt idx="34">
                  <c:v>102.61311955600092</c:v>
                </c:pt>
                <c:pt idx="35">
                  <c:v>103.26661356492544</c:v>
                </c:pt>
                <c:pt idx="36">
                  <c:v>103.9158251753642</c:v>
                </c:pt>
                <c:pt idx="37">
                  <c:v>104.55732846852865</c:v>
                </c:pt>
                <c:pt idx="38">
                  <c:v>105.1919799241159</c:v>
                </c:pt>
                <c:pt idx="39">
                  <c:v>105.81892306242879</c:v>
                </c:pt>
                <c:pt idx="40">
                  <c:v>106.43815788346737</c:v>
                </c:pt>
                <c:pt idx="41">
                  <c:v>107.04968438723159</c:v>
                </c:pt>
                <c:pt idx="42">
                  <c:v>107.65949793160152</c:v>
                </c:pt>
                <c:pt idx="43">
                  <c:v>108.27188091506291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Diaunderlag!$J$8</c:f>
              <c:strCache>
                <c:ptCount val="1"/>
                <c:pt idx="0">
                  <c:v>GDP June 2010/2011, FOMC</c:v>
                </c:pt>
              </c:strCache>
            </c:strRef>
          </c:tx>
          <c:spPr>
            <a:ln w="38100">
              <a:solidFill>
                <a:srgbClr val="A41D22"/>
              </a:solidFill>
            </a:ln>
          </c:spPr>
          <c:marker>
            <c:symbol val="none"/>
          </c:marker>
          <c:dPt>
            <c:idx val="41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2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3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4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5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6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7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8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9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0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1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2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3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4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5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6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7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8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cat>
            <c:numRef>
              <c:f>Diaunderlag!$A$9:$A$68</c:f>
              <c:numCache>
                <c:formatCode>yyyy-mm-dd</c:formatCode>
                <c:ptCount val="60"/>
                <c:pt idx="0">
                  <c:v>36571</c:v>
                </c:pt>
                <c:pt idx="1">
                  <c:v>36661</c:v>
                </c:pt>
                <c:pt idx="2">
                  <c:v>36753</c:v>
                </c:pt>
                <c:pt idx="3">
                  <c:v>36845</c:v>
                </c:pt>
                <c:pt idx="4">
                  <c:v>36937</c:v>
                </c:pt>
                <c:pt idx="5">
                  <c:v>37026</c:v>
                </c:pt>
                <c:pt idx="6">
                  <c:v>37118</c:v>
                </c:pt>
                <c:pt idx="7">
                  <c:v>37210</c:v>
                </c:pt>
                <c:pt idx="8">
                  <c:v>37302</c:v>
                </c:pt>
                <c:pt idx="9">
                  <c:v>37391</c:v>
                </c:pt>
                <c:pt idx="10">
                  <c:v>37483</c:v>
                </c:pt>
                <c:pt idx="11">
                  <c:v>37575</c:v>
                </c:pt>
                <c:pt idx="12">
                  <c:v>37667</c:v>
                </c:pt>
                <c:pt idx="13">
                  <c:v>37756</c:v>
                </c:pt>
                <c:pt idx="14">
                  <c:v>37848</c:v>
                </c:pt>
                <c:pt idx="15">
                  <c:v>37940</c:v>
                </c:pt>
                <c:pt idx="16">
                  <c:v>38032</c:v>
                </c:pt>
                <c:pt idx="17">
                  <c:v>38122</c:v>
                </c:pt>
                <c:pt idx="18">
                  <c:v>38214</c:v>
                </c:pt>
                <c:pt idx="19">
                  <c:v>38306</c:v>
                </c:pt>
                <c:pt idx="20">
                  <c:v>38398</c:v>
                </c:pt>
                <c:pt idx="21">
                  <c:v>38487</c:v>
                </c:pt>
                <c:pt idx="22">
                  <c:v>38579</c:v>
                </c:pt>
                <c:pt idx="23">
                  <c:v>38671</c:v>
                </c:pt>
                <c:pt idx="24">
                  <c:v>38763</c:v>
                </c:pt>
                <c:pt idx="25">
                  <c:v>38852</c:v>
                </c:pt>
                <c:pt idx="26">
                  <c:v>38944</c:v>
                </c:pt>
                <c:pt idx="27">
                  <c:v>39036</c:v>
                </c:pt>
                <c:pt idx="28">
                  <c:v>39128</c:v>
                </c:pt>
                <c:pt idx="29">
                  <c:v>39217</c:v>
                </c:pt>
                <c:pt idx="30">
                  <c:v>39309</c:v>
                </c:pt>
                <c:pt idx="31">
                  <c:v>39401</c:v>
                </c:pt>
                <c:pt idx="32">
                  <c:v>39493</c:v>
                </c:pt>
                <c:pt idx="33">
                  <c:v>39583</c:v>
                </c:pt>
                <c:pt idx="34">
                  <c:v>39675</c:v>
                </c:pt>
                <c:pt idx="35">
                  <c:v>39767</c:v>
                </c:pt>
                <c:pt idx="36">
                  <c:v>39859</c:v>
                </c:pt>
                <c:pt idx="37">
                  <c:v>39948</c:v>
                </c:pt>
                <c:pt idx="38">
                  <c:v>40040</c:v>
                </c:pt>
                <c:pt idx="39">
                  <c:v>40132</c:v>
                </c:pt>
                <c:pt idx="40">
                  <c:v>40224</c:v>
                </c:pt>
                <c:pt idx="41">
                  <c:v>40313</c:v>
                </c:pt>
                <c:pt idx="42">
                  <c:v>40405</c:v>
                </c:pt>
                <c:pt idx="43">
                  <c:v>40497</c:v>
                </c:pt>
                <c:pt idx="44">
                  <c:v>40589</c:v>
                </c:pt>
                <c:pt idx="45">
                  <c:v>40678</c:v>
                </c:pt>
                <c:pt idx="46">
                  <c:v>40770</c:v>
                </c:pt>
                <c:pt idx="47">
                  <c:v>40862</c:v>
                </c:pt>
                <c:pt idx="48">
                  <c:v>40954</c:v>
                </c:pt>
                <c:pt idx="49">
                  <c:v>41044</c:v>
                </c:pt>
                <c:pt idx="50">
                  <c:v>41136</c:v>
                </c:pt>
                <c:pt idx="51">
                  <c:v>41228</c:v>
                </c:pt>
                <c:pt idx="52">
                  <c:v>41320</c:v>
                </c:pt>
                <c:pt idx="53">
                  <c:v>41409</c:v>
                </c:pt>
                <c:pt idx="54">
                  <c:v>41501</c:v>
                </c:pt>
                <c:pt idx="55">
                  <c:v>41593</c:v>
                </c:pt>
                <c:pt idx="56">
                  <c:v>41685</c:v>
                </c:pt>
                <c:pt idx="57">
                  <c:v>41774</c:v>
                </c:pt>
                <c:pt idx="58">
                  <c:v>41866</c:v>
                </c:pt>
                <c:pt idx="59">
                  <c:v>41958</c:v>
                </c:pt>
              </c:numCache>
            </c:numRef>
          </c:cat>
          <c:val>
            <c:numRef>
              <c:f>Diaunderlag!$J$9:$J$68</c:f>
              <c:numCache>
                <c:formatCode>General</c:formatCode>
                <c:ptCount val="60"/>
                <c:pt idx="0">
                  <c:v>82.464603620287946</c:v>
                </c:pt>
                <c:pt idx="1">
                  <c:v>84.073869406774591</c:v>
                </c:pt>
                <c:pt idx="2">
                  <c:v>84.144064758946172</c:v>
                </c:pt>
                <c:pt idx="3">
                  <c:v>84.641406296672443</c:v>
                </c:pt>
                <c:pt idx="4">
                  <c:v>84.362865165183095</c:v>
                </c:pt>
                <c:pt idx="5">
                  <c:v>84.916213632833504</c:v>
                </c:pt>
                <c:pt idx="6">
                  <c:v>84.683224804349123</c:v>
                </c:pt>
                <c:pt idx="7">
                  <c:v>84.981928430611148</c:v>
                </c:pt>
                <c:pt idx="8">
                  <c:v>85.712258796821786</c:v>
                </c:pt>
                <c:pt idx="9">
                  <c:v>86.167035067805713</c:v>
                </c:pt>
                <c:pt idx="10">
                  <c:v>86.597168289623028</c:v>
                </c:pt>
                <c:pt idx="11">
                  <c:v>86.615090507198758</c:v>
                </c:pt>
                <c:pt idx="12">
                  <c:v>86.966067268056634</c:v>
                </c:pt>
                <c:pt idx="13">
                  <c:v>87.659806440050176</c:v>
                </c:pt>
                <c:pt idx="14">
                  <c:v>89.129428281259337</c:v>
                </c:pt>
                <c:pt idx="15">
                  <c:v>89.930700758707204</c:v>
                </c:pt>
                <c:pt idx="16">
                  <c:v>90.5639524463827</c:v>
                </c:pt>
                <c:pt idx="17">
                  <c:v>91.207658760977353</c:v>
                </c:pt>
                <c:pt idx="18">
                  <c:v>91.877501642869944</c:v>
                </c:pt>
                <c:pt idx="19">
                  <c:v>92.675040324989538</c:v>
                </c:pt>
                <c:pt idx="20">
                  <c:v>93.5995280482705</c:v>
                </c:pt>
                <c:pt idx="21">
                  <c:v>93.998297389330304</c:v>
                </c:pt>
                <c:pt idx="22">
                  <c:v>94.712945815162186</c:v>
                </c:pt>
                <c:pt idx="23">
                  <c:v>95.202073003166248</c:v>
                </c:pt>
                <c:pt idx="24">
                  <c:v>96.450654160941511</c:v>
                </c:pt>
                <c:pt idx="25">
                  <c:v>96.798643885536762</c:v>
                </c:pt>
                <c:pt idx="26">
                  <c:v>96.824033693769039</c:v>
                </c:pt>
                <c:pt idx="27">
                  <c:v>97.531961288010038</c:v>
                </c:pt>
                <c:pt idx="28">
                  <c:v>97.824690841746815</c:v>
                </c:pt>
                <c:pt idx="29">
                  <c:v>98.602067029093732</c:v>
                </c:pt>
                <c:pt idx="30">
                  <c:v>99.476521894975804</c:v>
                </c:pt>
                <c:pt idx="31">
                  <c:v>100</c:v>
                </c:pt>
                <c:pt idx="32">
                  <c:v>99.818537547045821</c:v>
                </c:pt>
                <c:pt idx="33">
                  <c:v>100.17996893482287</c:v>
                </c:pt>
                <c:pt idx="34">
                  <c:v>99.502658462273729</c:v>
                </c:pt>
                <c:pt idx="35">
                  <c:v>98.138329649321932</c:v>
                </c:pt>
                <c:pt idx="36">
                  <c:v>96.521596272178741</c:v>
                </c:pt>
                <c:pt idx="37">
                  <c:v>96.343120855487186</c:v>
                </c:pt>
                <c:pt idx="38">
                  <c:v>96.877053587430552</c:v>
                </c:pt>
                <c:pt idx="39">
                  <c:v>98.195083338311719</c:v>
                </c:pt>
                <c:pt idx="40">
                  <c:v>98.932134536113267</c:v>
                </c:pt>
                <c:pt idx="41">
                  <c:v>99.750230873011134</c:v>
                </c:pt>
                <c:pt idx="42">
                  <c:v>100.56832720990899</c:v>
                </c:pt>
                <c:pt idx="43">
                  <c:v>101.38642354680685</c:v>
                </c:pt>
                <c:pt idx="44">
                  <c:v>102.36226787344486</c:v>
                </c:pt>
                <c:pt idx="45">
                  <c:v>103.33811220008289</c:v>
                </c:pt>
                <c:pt idx="46">
                  <c:v>104.3139565267209</c:v>
                </c:pt>
                <c:pt idx="47">
                  <c:v>105.28980085335891</c:v>
                </c:pt>
                <c:pt idx="48">
                  <c:v>106.40850498742586</c:v>
                </c:pt>
                <c:pt idx="49">
                  <c:v>107.52720912149279</c:v>
                </c:pt>
                <c:pt idx="50">
                  <c:v>108.64591325555972</c:v>
                </c:pt>
                <c:pt idx="51">
                  <c:v>109.76461738962666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Diaunderlag!$K$8</c:f>
              <c:strCache>
                <c:ptCount val="1"/>
                <c:pt idx="0">
                  <c:v>Potential GDP August/January 2010/2011, CBO</c:v>
                </c:pt>
              </c:strCache>
            </c:strRef>
          </c:tx>
          <c:spPr>
            <a:ln w="19050">
              <a:solidFill>
                <a:srgbClr val="A41D22"/>
              </a:solidFill>
            </a:ln>
          </c:spPr>
          <c:marker>
            <c:symbol val="none"/>
          </c:marker>
          <c:dPt>
            <c:idx val="49"/>
            <c:bubble3D val="0"/>
            <c:spPr>
              <a:ln w="19050">
                <a:solidFill>
                  <a:srgbClr val="A41D22"/>
                </a:solidFill>
                <a:prstDash val="solid"/>
              </a:ln>
            </c:spPr>
          </c:dPt>
          <c:cat>
            <c:numRef>
              <c:f>Diaunderlag!$A$9:$A$68</c:f>
              <c:numCache>
                <c:formatCode>yyyy-mm-dd</c:formatCode>
                <c:ptCount val="60"/>
                <c:pt idx="0">
                  <c:v>36571</c:v>
                </c:pt>
                <c:pt idx="1">
                  <c:v>36661</c:v>
                </c:pt>
                <c:pt idx="2">
                  <c:v>36753</c:v>
                </c:pt>
                <c:pt idx="3">
                  <c:v>36845</c:v>
                </c:pt>
                <c:pt idx="4">
                  <c:v>36937</c:v>
                </c:pt>
                <c:pt idx="5">
                  <c:v>37026</c:v>
                </c:pt>
                <c:pt idx="6">
                  <c:v>37118</c:v>
                </c:pt>
                <c:pt idx="7">
                  <c:v>37210</c:v>
                </c:pt>
                <c:pt idx="8">
                  <c:v>37302</c:v>
                </c:pt>
                <c:pt idx="9">
                  <c:v>37391</c:v>
                </c:pt>
                <c:pt idx="10">
                  <c:v>37483</c:v>
                </c:pt>
                <c:pt idx="11">
                  <c:v>37575</c:v>
                </c:pt>
                <c:pt idx="12">
                  <c:v>37667</c:v>
                </c:pt>
                <c:pt idx="13">
                  <c:v>37756</c:v>
                </c:pt>
                <c:pt idx="14">
                  <c:v>37848</c:v>
                </c:pt>
                <c:pt idx="15">
                  <c:v>37940</c:v>
                </c:pt>
                <c:pt idx="16">
                  <c:v>38032</c:v>
                </c:pt>
                <c:pt idx="17">
                  <c:v>38122</c:v>
                </c:pt>
                <c:pt idx="18">
                  <c:v>38214</c:v>
                </c:pt>
                <c:pt idx="19">
                  <c:v>38306</c:v>
                </c:pt>
                <c:pt idx="20">
                  <c:v>38398</c:v>
                </c:pt>
                <c:pt idx="21">
                  <c:v>38487</c:v>
                </c:pt>
                <c:pt idx="22">
                  <c:v>38579</c:v>
                </c:pt>
                <c:pt idx="23">
                  <c:v>38671</c:v>
                </c:pt>
                <c:pt idx="24">
                  <c:v>38763</c:v>
                </c:pt>
                <c:pt idx="25">
                  <c:v>38852</c:v>
                </c:pt>
                <c:pt idx="26">
                  <c:v>38944</c:v>
                </c:pt>
                <c:pt idx="27">
                  <c:v>39036</c:v>
                </c:pt>
                <c:pt idx="28">
                  <c:v>39128</c:v>
                </c:pt>
                <c:pt idx="29">
                  <c:v>39217</c:v>
                </c:pt>
                <c:pt idx="30">
                  <c:v>39309</c:v>
                </c:pt>
                <c:pt idx="31">
                  <c:v>39401</c:v>
                </c:pt>
                <c:pt idx="32">
                  <c:v>39493</c:v>
                </c:pt>
                <c:pt idx="33">
                  <c:v>39583</c:v>
                </c:pt>
                <c:pt idx="34">
                  <c:v>39675</c:v>
                </c:pt>
                <c:pt idx="35">
                  <c:v>39767</c:v>
                </c:pt>
                <c:pt idx="36">
                  <c:v>39859</c:v>
                </c:pt>
                <c:pt idx="37">
                  <c:v>39948</c:v>
                </c:pt>
                <c:pt idx="38">
                  <c:v>40040</c:v>
                </c:pt>
                <c:pt idx="39">
                  <c:v>40132</c:v>
                </c:pt>
                <c:pt idx="40">
                  <c:v>40224</c:v>
                </c:pt>
                <c:pt idx="41">
                  <c:v>40313</c:v>
                </c:pt>
                <c:pt idx="42">
                  <c:v>40405</c:v>
                </c:pt>
                <c:pt idx="43">
                  <c:v>40497</c:v>
                </c:pt>
                <c:pt idx="44">
                  <c:v>40589</c:v>
                </c:pt>
                <c:pt idx="45">
                  <c:v>40678</c:v>
                </c:pt>
                <c:pt idx="46">
                  <c:v>40770</c:v>
                </c:pt>
                <c:pt idx="47">
                  <c:v>40862</c:v>
                </c:pt>
                <c:pt idx="48">
                  <c:v>40954</c:v>
                </c:pt>
                <c:pt idx="49">
                  <c:v>41044</c:v>
                </c:pt>
                <c:pt idx="50">
                  <c:v>41136</c:v>
                </c:pt>
                <c:pt idx="51">
                  <c:v>41228</c:v>
                </c:pt>
                <c:pt idx="52">
                  <c:v>41320</c:v>
                </c:pt>
                <c:pt idx="53">
                  <c:v>41409</c:v>
                </c:pt>
                <c:pt idx="54">
                  <c:v>41501</c:v>
                </c:pt>
                <c:pt idx="55">
                  <c:v>41593</c:v>
                </c:pt>
                <c:pt idx="56">
                  <c:v>41685</c:v>
                </c:pt>
                <c:pt idx="57">
                  <c:v>41774</c:v>
                </c:pt>
                <c:pt idx="58">
                  <c:v>41866</c:v>
                </c:pt>
                <c:pt idx="59">
                  <c:v>41958</c:v>
                </c:pt>
              </c:numCache>
            </c:numRef>
          </c:cat>
          <c:val>
            <c:numRef>
              <c:f>Diaunderlag!$K$9:$K$68</c:f>
              <c:numCache>
                <c:formatCode>General</c:formatCode>
                <c:ptCount val="60"/>
                <c:pt idx="0">
                  <c:v>79.939064460242548</c:v>
                </c:pt>
                <c:pt idx="1">
                  <c:v>80.664914272059264</c:v>
                </c:pt>
                <c:pt idx="2">
                  <c:v>81.406446024254734</c:v>
                </c:pt>
                <c:pt idx="3">
                  <c:v>82.157685644303712</c:v>
                </c:pt>
                <c:pt idx="4">
                  <c:v>82.920873409403185</c:v>
                </c:pt>
                <c:pt idx="5">
                  <c:v>83.678087101977411</c:v>
                </c:pt>
                <c:pt idx="6">
                  <c:v>84.430073481092052</c:v>
                </c:pt>
                <c:pt idx="7">
                  <c:v>85.172351992353185</c:v>
                </c:pt>
                <c:pt idx="8">
                  <c:v>85.893721249775965</c:v>
                </c:pt>
                <c:pt idx="9">
                  <c:v>86.604635880279588</c:v>
                </c:pt>
                <c:pt idx="10">
                  <c:v>87.300615329470091</c:v>
                </c:pt>
                <c:pt idx="11">
                  <c:v>87.979419320150541</c:v>
                </c:pt>
                <c:pt idx="12">
                  <c:v>88.646275165780509</c:v>
                </c:pt>
                <c:pt idx="13">
                  <c:v>89.290728239440824</c:v>
                </c:pt>
                <c:pt idx="14">
                  <c:v>89.915018818328448</c:v>
                </c:pt>
                <c:pt idx="15">
                  <c:v>90.520640420574708</c:v>
                </c:pt>
                <c:pt idx="16">
                  <c:v>91.103859250851301</c:v>
                </c:pt>
                <c:pt idx="17">
                  <c:v>91.673636417946113</c:v>
                </c:pt>
                <c:pt idx="18">
                  <c:v>92.233705717187405</c:v>
                </c:pt>
                <c:pt idx="19">
                  <c:v>92.788547702969112</c:v>
                </c:pt>
                <c:pt idx="20">
                  <c:v>93.345629965947779</c:v>
                </c:pt>
                <c:pt idx="21">
                  <c:v>93.904952506123422</c:v>
                </c:pt>
                <c:pt idx="22">
                  <c:v>94.468755600692987</c:v>
                </c:pt>
                <c:pt idx="23">
                  <c:v>95.040773044984761</c:v>
                </c:pt>
                <c:pt idx="24">
                  <c:v>95.622498357130056</c:v>
                </c:pt>
                <c:pt idx="25">
                  <c:v>96.216171814325818</c:v>
                </c:pt>
                <c:pt idx="26">
                  <c:v>96.821046657506415</c:v>
                </c:pt>
                <c:pt idx="27">
                  <c:v>97.434882609474869</c:v>
                </c:pt>
                <c:pt idx="28">
                  <c:v>98.057679670231195</c:v>
                </c:pt>
                <c:pt idx="29">
                  <c:v>98.683463767250132</c:v>
                </c:pt>
                <c:pt idx="30">
                  <c:v>99.311488141466029</c:v>
                </c:pt>
                <c:pt idx="31">
                  <c:v>99.93951251568194</c:v>
                </c:pt>
                <c:pt idx="32">
                  <c:v>100.56230957643825</c:v>
                </c:pt>
                <c:pt idx="33">
                  <c:v>101.18884043252285</c:v>
                </c:pt>
                <c:pt idx="34">
                  <c:v>101.80118286635999</c:v>
                </c:pt>
                <c:pt idx="35">
                  <c:v>102.38888225103052</c:v>
                </c:pt>
                <c:pt idx="36">
                  <c:v>102.94895155027181</c:v>
                </c:pt>
                <c:pt idx="37">
                  <c:v>103.45898799211422</c:v>
                </c:pt>
                <c:pt idx="38">
                  <c:v>103.93243323973952</c:v>
                </c:pt>
                <c:pt idx="39">
                  <c:v>104.37376784754166</c:v>
                </c:pt>
                <c:pt idx="40">
                  <c:v>104.78075153832367</c:v>
                </c:pt>
                <c:pt idx="41">
                  <c:v>105.17952087938347</c:v>
                </c:pt>
                <c:pt idx="42">
                  <c:v>105.58127725670589</c:v>
                </c:pt>
                <c:pt idx="43">
                  <c:v>106.00020909253838</c:v>
                </c:pt>
                <c:pt idx="44">
                  <c:v>106.45946591791623</c:v>
                </c:pt>
                <c:pt idx="45">
                  <c:v>106.95606069657686</c:v>
                </c:pt>
                <c:pt idx="46">
                  <c:v>107.48476611506064</c:v>
                </c:pt>
                <c:pt idx="47">
                  <c:v>108.04408865523627</c:v>
                </c:pt>
                <c:pt idx="48">
                  <c:v>108.62880100364418</c:v>
                </c:pt>
                <c:pt idx="49">
                  <c:v>109.23666288308739</c:v>
                </c:pt>
                <c:pt idx="50">
                  <c:v>109.86618077543461</c:v>
                </c:pt>
                <c:pt idx="51">
                  <c:v>110.51511440348885</c:v>
                </c:pt>
              </c:numCache>
            </c:numRef>
          </c:val>
          <c:smooth val="0"/>
        </c:ser>
        <c:ser>
          <c:idx val="9"/>
          <c:order val="9"/>
          <c:tx>
            <c:v>tom</c:v>
          </c:tx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10"/>
          <c:order val="10"/>
          <c:tx>
            <c:strRef>
              <c:f>Diaunderlag!$J$8</c:f>
              <c:strCache>
                <c:ptCount val="1"/>
                <c:pt idx="0">
                  <c:v>GDP June 2010/2011, FOMC</c:v>
                </c:pt>
              </c:strCache>
            </c:strRef>
          </c:tx>
          <c:spPr>
            <a:ln w="38100">
              <a:solidFill>
                <a:srgbClr val="A41D22"/>
              </a:solidFill>
            </a:ln>
          </c:spPr>
          <c:marker>
            <c:symbol val="none"/>
          </c:marker>
          <c:dPt>
            <c:idx val="41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2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3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4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5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6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7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8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9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0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1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2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3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4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5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6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7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8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cat>
            <c:numRef>
              <c:f>Diaunderlag!$A$9:$A$68</c:f>
              <c:numCache>
                <c:formatCode>yyyy-mm-dd</c:formatCode>
                <c:ptCount val="60"/>
                <c:pt idx="0">
                  <c:v>36571</c:v>
                </c:pt>
                <c:pt idx="1">
                  <c:v>36661</c:v>
                </c:pt>
                <c:pt idx="2">
                  <c:v>36753</c:v>
                </c:pt>
                <c:pt idx="3">
                  <c:v>36845</c:v>
                </c:pt>
                <c:pt idx="4">
                  <c:v>36937</c:v>
                </c:pt>
                <c:pt idx="5">
                  <c:v>37026</c:v>
                </c:pt>
                <c:pt idx="6">
                  <c:v>37118</c:v>
                </c:pt>
                <c:pt idx="7">
                  <c:v>37210</c:v>
                </c:pt>
                <c:pt idx="8">
                  <c:v>37302</c:v>
                </c:pt>
                <c:pt idx="9">
                  <c:v>37391</c:v>
                </c:pt>
                <c:pt idx="10">
                  <c:v>37483</c:v>
                </c:pt>
                <c:pt idx="11">
                  <c:v>37575</c:v>
                </c:pt>
                <c:pt idx="12">
                  <c:v>37667</c:v>
                </c:pt>
                <c:pt idx="13">
                  <c:v>37756</c:v>
                </c:pt>
                <c:pt idx="14">
                  <c:v>37848</c:v>
                </c:pt>
                <c:pt idx="15">
                  <c:v>37940</c:v>
                </c:pt>
                <c:pt idx="16">
                  <c:v>38032</c:v>
                </c:pt>
                <c:pt idx="17">
                  <c:v>38122</c:v>
                </c:pt>
                <c:pt idx="18">
                  <c:v>38214</c:v>
                </c:pt>
                <c:pt idx="19">
                  <c:v>38306</c:v>
                </c:pt>
                <c:pt idx="20">
                  <c:v>38398</c:v>
                </c:pt>
                <c:pt idx="21">
                  <c:v>38487</c:v>
                </c:pt>
                <c:pt idx="22">
                  <c:v>38579</c:v>
                </c:pt>
                <c:pt idx="23">
                  <c:v>38671</c:v>
                </c:pt>
                <c:pt idx="24">
                  <c:v>38763</c:v>
                </c:pt>
                <c:pt idx="25">
                  <c:v>38852</c:v>
                </c:pt>
                <c:pt idx="26">
                  <c:v>38944</c:v>
                </c:pt>
                <c:pt idx="27">
                  <c:v>39036</c:v>
                </c:pt>
                <c:pt idx="28">
                  <c:v>39128</c:v>
                </c:pt>
                <c:pt idx="29">
                  <c:v>39217</c:v>
                </c:pt>
                <c:pt idx="30">
                  <c:v>39309</c:v>
                </c:pt>
                <c:pt idx="31">
                  <c:v>39401</c:v>
                </c:pt>
                <c:pt idx="32">
                  <c:v>39493</c:v>
                </c:pt>
                <c:pt idx="33">
                  <c:v>39583</c:v>
                </c:pt>
                <c:pt idx="34">
                  <c:v>39675</c:v>
                </c:pt>
                <c:pt idx="35">
                  <c:v>39767</c:v>
                </c:pt>
                <c:pt idx="36">
                  <c:v>39859</c:v>
                </c:pt>
                <c:pt idx="37">
                  <c:v>39948</c:v>
                </c:pt>
                <c:pt idx="38">
                  <c:v>40040</c:v>
                </c:pt>
                <c:pt idx="39">
                  <c:v>40132</c:v>
                </c:pt>
                <c:pt idx="40">
                  <c:v>40224</c:v>
                </c:pt>
                <c:pt idx="41">
                  <c:v>40313</c:v>
                </c:pt>
                <c:pt idx="42">
                  <c:v>40405</c:v>
                </c:pt>
                <c:pt idx="43">
                  <c:v>40497</c:v>
                </c:pt>
                <c:pt idx="44">
                  <c:v>40589</c:v>
                </c:pt>
                <c:pt idx="45">
                  <c:v>40678</c:v>
                </c:pt>
                <c:pt idx="46">
                  <c:v>40770</c:v>
                </c:pt>
                <c:pt idx="47">
                  <c:v>40862</c:v>
                </c:pt>
                <c:pt idx="48">
                  <c:v>40954</c:v>
                </c:pt>
                <c:pt idx="49">
                  <c:v>41044</c:v>
                </c:pt>
                <c:pt idx="50">
                  <c:v>41136</c:v>
                </c:pt>
                <c:pt idx="51">
                  <c:v>41228</c:v>
                </c:pt>
                <c:pt idx="52">
                  <c:v>41320</c:v>
                </c:pt>
                <c:pt idx="53">
                  <c:v>41409</c:v>
                </c:pt>
                <c:pt idx="54">
                  <c:v>41501</c:v>
                </c:pt>
                <c:pt idx="55">
                  <c:v>41593</c:v>
                </c:pt>
                <c:pt idx="56">
                  <c:v>41685</c:v>
                </c:pt>
                <c:pt idx="57">
                  <c:v>41774</c:v>
                </c:pt>
                <c:pt idx="58">
                  <c:v>41866</c:v>
                </c:pt>
                <c:pt idx="59">
                  <c:v>41958</c:v>
                </c:pt>
              </c:numCache>
            </c:numRef>
          </c:cat>
          <c:val>
            <c:numRef>
              <c:f>Diaunderlag!$J$9:$J$68</c:f>
              <c:numCache>
                <c:formatCode>General</c:formatCode>
                <c:ptCount val="60"/>
                <c:pt idx="0">
                  <c:v>82.464603620287946</c:v>
                </c:pt>
                <c:pt idx="1">
                  <c:v>84.073869406774591</c:v>
                </c:pt>
                <c:pt idx="2">
                  <c:v>84.144064758946172</c:v>
                </c:pt>
                <c:pt idx="3">
                  <c:v>84.641406296672443</c:v>
                </c:pt>
                <c:pt idx="4">
                  <c:v>84.362865165183095</c:v>
                </c:pt>
                <c:pt idx="5">
                  <c:v>84.916213632833504</c:v>
                </c:pt>
                <c:pt idx="6">
                  <c:v>84.683224804349123</c:v>
                </c:pt>
                <c:pt idx="7">
                  <c:v>84.981928430611148</c:v>
                </c:pt>
                <c:pt idx="8">
                  <c:v>85.712258796821786</c:v>
                </c:pt>
                <c:pt idx="9">
                  <c:v>86.167035067805713</c:v>
                </c:pt>
                <c:pt idx="10">
                  <c:v>86.597168289623028</c:v>
                </c:pt>
                <c:pt idx="11">
                  <c:v>86.615090507198758</c:v>
                </c:pt>
                <c:pt idx="12">
                  <c:v>86.966067268056634</c:v>
                </c:pt>
                <c:pt idx="13">
                  <c:v>87.659806440050176</c:v>
                </c:pt>
                <c:pt idx="14">
                  <c:v>89.129428281259337</c:v>
                </c:pt>
                <c:pt idx="15">
                  <c:v>89.930700758707204</c:v>
                </c:pt>
                <c:pt idx="16">
                  <c:v>90.5639524463827</c:v>
                </c:pt>
                <c:pt idx="17">
                  <c:v>91.207658760977353</c:v>
                </c:pt>
                <c:pt idx="18">
                  <c:v>91.877501642869944</c:v>
                </c:pt>
                <c:pt idx="19">
                  <c:v>92.675040324989538</c:v>
                </c:pt>
                <c:pt idx="20">
                  <c:v>93.5995280482705</c:v>
                </c:pt>
                <c:pt idx="21">
                  <c:v>93.998297389330304</c:v>
                </c:pt>
                <c:pt idx="22">
                  <c:v>94.712945815162186</c:v>
                </c:pt>
                <c:pt idx="23">
                  <c:v>95.202073003166248</c:v>
                </c:pt>
                <c:pt idx="24">
                  <c:v>96.450654160941511</c:v>
                </c:pt>
                <c:pt idx="25">
                  <c:v>96.798643885536762</c:v>
                </c:pt>
                <c:pt idx="26">
                  <c:v>96.824033693769039</c:v>
                </c:pt>
                <c:pt idx="27">
                  <c:v>97.531961288010038</c:v>
                </c:pt>
                <c:pt idx="28">
                  <c:v>97.824690841746815</c:v>
                </c:pt>
                <c:pt idx="29">
                  <c:v>98.602067029093732</c:v>
                </c:pt>
                <c:pt idx="30">
                  <c:v>99.476521894975804</c:v>
                </c:pt>
                <c:pt idx="31">
                  <c:v>100</c:v>
                </c:pt>
                <c:pt idx="32">
                  <c:v>99.818537547045821</c:v>
                </c:pt>
                <c:pt idx="33">
                  <c:v>100.17996893482287</c:v>
                </c:pt>
                <c:pt idx="34">
                  <c:v>99.502658462273729</c:v>
                </c:pt>
                <c:pt idx="35">
                  <c:v>98.138329649321932</c:v>
                </c:pt>
                <c:pt idx="36">
                  <c:v>96.521596272178741</c:v>
                </c:pt>
                <c:pt idx="37">
                  <c:v>96.343120855487186</c:v>
                </c:pt>
                <c:pt idx="38">
                  <c:v>96.877053587430552</c:v>
                </c:pt>
                <c:pt idx="39">
                  <c:v>98.195083338311719</c:v>
                </c:pt>
                <c:pt idx="40">
                  <c:v>98.932134536113267</c:v>
                </c:pt>
                <c:pt idx="41">
                  <c:v>99.750230873011134</c:v>
                </c:pt>
                <c:pt idx="42">
                  <c:v>100.56832720990899</c:v>
                </c:pt>
                <c:pt idx="43">
                  <c:v>101.38642354680685</c:v>
                </c:pt>
                <c:pt idx="44">
                  <c:v>102.36226787344486</c:v>
                </c:pt>
                <c:pt idx="45">
                  <c:v>103.33811220008289</c:v>
                </c:pt>
                <c:pt idx="46">
                  <c:v>104.3139565267209</c:v>
                </c:pt>
                <c:pt idx="47">
                  <c:v>105.28980085335891</c:v>
                </c:pt>
                <c:pt idx="48">
                  <c:v>106.40850498742586</c:v>
                </c:pt>
                <c:pt idx="49">
                  <c:v>107.52720912149279</c:v>
                </c:pt>
                <c:pt idx="50">
                  <c:v>108.64591325555972</c:v>
                </c:pt>
                <c:pt idx="51">
                  <c:v>109.76461738962666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Diaunderlag!$D$7</c:f>
              <c:strCache>
                <c:ptCount val="1"/>
                <c:pt idx="0">
                  <c:v>Potential GDP August 2010/2011, CBO</c:v>
                </c:pt>
              </c:strCache>
            </c:strRef>
          </c:tx>
          <c:spPr>
            <a:ln w="19050">
              <a:solidFill>
                <a:srgbClr val="A41D22"/>
              </a:solidFill>
            </a:ln>
          </c:spPr>
          <c:marker>
            <c:symbol val="none"/>
          </c:marker>
          <c:cat>
            <c:numRef>
              <c:f>Diaunderlag!$A$9:$A$68</c:f>
              <c:numCache>
                <c:formatCode>yyyy-mm-dd</c:formatCode>
                <c:ptCount val="60"/>
                <c:pt idx="0">
                  <c:v>36571</c:v>
                </c:pt>
                <c:pt idx="1">
                  <c:v>36661</c:v>
                </c:pt>
                <c:pt idx="2">
                  <c:v>36753</c:v>
                </c:pt>
                <c:pt idx="3">
                  <c:v>36845</c:v>
                </c:pt>
                <c:pt idx="4">
                  <c:v>36937</c:v>
                </c:pt>
                <c:pt idx="5">
                  <c:v>37026</c:v>
                </c:pt>
                <c:pt idx="6">
                  <c:v>37118</c:v>
                </c:pt>
                <c:pt idx="7">
                  <c:v>37210</c:v>
                </c:pt>
                <c:pt idx="8">
                  <c:v>37302</c:v>
                </c:pt>
                <c:pt idx="9">
                  <c:v>37391</c:v>
                </c:pt>
                <c:pt idx="10">
                  <c:v>37483</c:v>
                </c:pt>
                <c:pt idx="11">
                  <c:v>37575</c:v>
                </c:pt>
                <c:pt idx="12">
                  <c:v>37667</c:v>
                </c:pt>
                <c:pt idx="13">
                  <c:v>37756</c:v>
                </c:pt>
                <c:pt idx="14">
                  <c:v>37848</c:v>
                </c:pt>
                <c:pt idx="15">
                  <c:v>37940</c:v>
                </c:pt>
                <c:pt idx="16">
                  <c:v>38032</c:v>
                </c:pt>
                <c:pt idx="17">
                  <c:v>38122</c:v>
                </c:pt>
                <c:pt idx="18">
                  <c:v>38214</c:v>
                </c:pt>
                <c:pt idx="19">
                  <c:v>38306</c:v>
                </c:pt>
                <c:pt idx="20">
                  <c:v>38398</c:v>
                </c:pt>
                <c:pt idx="21">
                  <c:v>38487</c:v>
                </c:pt>
                <c:pt idx="22">
                  <c:v>38579</c:v>
                </c:pt>
                <c:pt idx="23">
                  <c:v>38671</c:v>
                </c:pt>
                <c:pt idx="24">
                  <c:v>38763</c:v>
                </c:pt>
                <c:pt idx="25">
                  <c:v>38852</c:v>
                </c:pt>
                <c:pt idx="26">
                  <c:v>38944</c:v>
                </c:pt>
                <c:pt idx="27">
                  <c:v>39036</c:v>
                </c:pt>
                <c:pt idx="28">
                  <c:v>39128</c:v>
                </c:pt>
                <c:pt idx="29">
                  <c:v>39217</c:v>
                </c:pt>
                <c:pt idx="30">
                  <c:v>39309</c:v>
                </c:pt>
                <c:pt idx="31">
                  <c:v>39401</c:v>
                </c:pt>
                <c:pt idx="32">
                  <c:v>39493</c:v>
                </c:pt>
                <c:pt idx="33">
                  <c:v>39583</c:v>
                </c:pt>
                <c:pt idx="34">
                  <c:v>39675</c:v>
                </c:pt>
                <c:pt idx="35">
                  <c:v>39767</c:v>
                </c:pt>
                <c:pt idx="36">
                  <c:v>39859</c:v>
                </c:pt>
                <c:pt idx="37">
                  <c:v>39948</c:v>
                </c:pt>
                <c:pt idx="38">
                  <c:v>40040</c:v>
                </c:pt>
                <c:pt idx="39">
                  <c:v>40132</c:v>
                </c:pt>
                <c:pt idx="40">
                  <c:v>40224</c:v>
                </c:pt>
                <c:pt idx="41">
                  <c:v>40313</c:v>
                </c:pt>
                <c:pt idx="42">
                  <c:v>40405</c:v>
                </c:pt>
                <c:pt idx="43">
                  <c:v>40497</c:v>
                </c:pt>
                <c:pt idx="44">
                  <c:v>40589</c:v>
                </c:pt>
                <c:pt idx="45">
                  <c:v>40678</c:v>
                </c:pt>
                <c:pt idx="46">
                  <c:v>40770</c:v>
                </c:pt>
                <c:pt idx="47">
                  <c:v>40862</c:v>
                </c:pt>
                <c:pt idx="48">
                  <c:v>40954</c:v>
                </c:pt>
                <c:pt idx="49">
                  <c:v>41044</c:v>
                </c:pt>
                <c:pt idx="50">
                  <c:v>41136</c:v>
                </c:pt>
                <c:pt idx="51">
                  <c:v>41228</c:v>
                </c:pt>
                <c:pt idx="52">
                  <c:v>41320</c:v>
                </c:pt>
                <c:pt idx="53">
                  <c:v>41409</c:v>
                </c:pt>
                <c:pt idx="54">
                  <c:v>41501</c:v>
                </c:pt>
                <c:pt idx="55">
                  <c:v>41593</c:v>
                </c:pt>
                <c:pt idx="56">
                  <c:v>41685</c:v>
                </c:pt>
                <c:pt idx="57">
                  <c:v>41774</c:v>
                </c:pt>
                <c:pt idx="58">
                  <c:v>41866</c:v>
                </c:pt>
                <c:pt idx="59">
                  <c:v>41958</c:v>
                </c:pt>
              </c:numCache>
            </c:numRef>
          </c:cat>
          <c:val>
            <c:numRef>
              <c:f>Diaunderlag!$D$9:$D$68</c:f>
              <c:numCache>
                <c:formatCode>General</c:formatCode>
                <c:ptCount val="60"/>
                <c:pt idx="0">
                  <c:v>80.508100422793433</c:v>
                </c:pt>
                <c:pt idx="1">
                  <c:v>81.24667938788491</c:v>
                </c:pt>
                <c:pt idx="2">
                  <c:v>81.989748194709463</c:v>
                </c:pt>
                <c:pt idx="3">
                  <c:v>82.732817001534031</c:v>
                </c:pt>
                <c:pt idx="4">
                  <c:v>83.471395966625508</c:v>
                </c:pt>
                <c:pt idx="5">
                  <c:v>84.195757099562243</c:v>
                </c:pt>
                <c:pt idx="6">
                  <c:v>84.908893628166268</c:v>
                </c:pt>
                <c:pt idx="7">
                  <c:v>85.606315710704536</c:v>
                </c:pt>
                <c:pt idx="8">
                  <c:v>86.274553821977776</c:v>
                </c:pt>
                <c:pt idx="9">
                  <c:v>86.927077487185244</c:v>
                </c:pt>
                <c:pt idx="10">
                  <c:v>87.565383320237956</c:v>
                </c:pt>
                <c:pt idx="11">
                  <c:v>88.190219628091441</c:v>
                </c:pt>
                <c:pt idx="12">
                  <c:v>88.80906948030082</c:v>
                </c:pt>
                <c:pt idx="13">
                  <c:v>89.415946421221989</c:v>
                </c:pt>
                <c:pt idx="14">
                  <c:v>90.012347064765962</c:v>
                </c:pt>
                <c:pt idx="15">
                  <c:v>90.596774797021737</c:v>
                </c:pt>
                <c:pt idx="16">
                  <c:v>91.170726231900332</c:v>
                </c:pt>
                <c:pt idx="17">
                  <c:v>91.727466606802111</c:v>
                </c:pt>
                <c:pt idx="18">
                  <c:v>92.275227298237738</c:v>
                </c:pt>
                <c:pt idx="19">
                  <c:v>92.817001534029259</c:v>
                </c:pt>
                <c:pt idx="20">
                  <c:v>93.35503423504322</c:v>
                </c:pt>
                <c:pt idx="21">
                  <c:v>93.889325401279621</c:v>
                </c:pt>
                <c:pt idx="22">
                  <c:v>94.425113181427022</c:v>
                </c:pt>
                <c:pt idx="23">
                  <c:v>94.966139110263029</c:v>
                </c:pt>
                <c:pt idx="24">
                  <c:v>95.522131178209307</c:v>
                </c:pt>
                <c:pt idx="25">
                  <c:v>96.092341078310326</c:v>
                </c:pt>
                <c:pt idx="26">
                  <c:v>96.670782354921982</c:v>
                </c:pt>
                <c:pt idx="27">
                  <c:v>97.255958394133273</c:v>
                </c:pt>
                <c:pt idx="28">
                  <c:v>97.8493658098552</c:v>
                </c:pt>
                <c:pt idx="29">
                  <c:v>98.451004602087778</c:v>
                </c:pt>
                <c:pt idx="30">
                  <c:v>99.051895087364841</c:v>
                </c:pt>
                <c:pt idx="31">
                  <c:v>99.649044037864314</c:v>
                </c:pt>
                <c:pt idx="32">
                  <c:v>100.23272346316459</c:v>
                </c:pt>
                <c:pt idx="33">
                  <c:v>100.81340966064279</c:v>
                </c:pt>
                <c:pt idx="34">
                  <c:v>101.37912971901073</c:v>
                </c:pt>
                <c:pt idx="35">
                  <c:v>101.92689041044636</c:v>
                </c:pt>
                <c:pt idx="36">
                  <c:v>102.44546713061698</c:v>
                </c:pt>
                <c:pt idx="37">
                  <c:v>102.91465559172373</c:v>
                </c:pt>
                <c:pt idx="38">
                  <c:v>103.36513637894264</c:v>
                </c:pt>
                <c:pt idx="39">
                  <c:v>103.80289594791783</c:v>
                </c:pt>
                <c:pt idx="40">
                  <c:v>104.22943091256033</c:v>
                </c:pt>
                <c:pt idx="41">
                  <c:v>104.67242863022412</c:v>
                </c:pt>
                <c:pt idx="42">
                  <c:v>105.12440603135406</c:v>
                </c:pt>
                <c:pt idx="43">
                  <c:v>105.58835634377222</c:v>
                </c:pt>
                <c:pt idx="44">
                  <c:v>106.09346353874359</c:v>
                </c:pt>
                <c:pt idx="45">
                  <c:v>106.60231226849254</c:v>
                </c:pt>
                <c:pt idx="46">
                  <c:v>107.12088898866313</c:v>
                </c:pt>
                <c:pt idx="47">
                  <c:v>107.64919369925543</c:v>
                </c:pt>
                <c:pt idx="48">
                  <c:v>108.17226026115912</c:v>
                </c:pt>
                <c:pt idx="49">
                  <c:v>108.70729973435103</c:v>
                </c:pt>
                <c:pt idx="50">
                  <c:v>109.25655703969768</c:v>
                </c:pt>
                <c:pt idx="51">
                  <c:v>109.82302540502114</c:v>
                </c:pt>
                <c:pt idx="52">
                  <c:v>110.41718112769857</c:v>
                </c:pt>
                <c:pt idx="53">
                  <c:v>111.03079283121937</c:v>
                </c:pt>
                <c:pt idx="54">
                  <c:v>111.66236390167246</c:v>
                </c:pt>
                <c:pt idx="55">
                  <c:v>112.31039772514686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Diaunderlag!$K$8</c:f>
              <c:strCache>
                <c:ptCount val="1"/>
                <c:pt idx="0">
                  <c:v>Potential GDP August/January 2010/2011, CBO</c:v>
                </c:pt>
              </c:strCache>
            </c:strRef>
          </c:tx>
          <c:spPr>
            <a:ln w="19050">
              <a:solidFill>
                <a:srgbClr val="A41D22"/>
              </a:solidFill>
            </a:ln>
          </c:spPr>
          <c:marker>
            <c:symbol val="none"/>
          </c:marker>
          <c:dPt>
            <c:idx val="49"/>
            <c:bubble3D val="0"/>
            <c:spPr>
              <a:ln w="19050">
                <a:solidFill>
                  <a:srgbClr val="A41D22"/>
                </a:solidFill>
                <a:prstDash val="solid"/>
              </a:ln>
            </c:spPr>
          </c:dPt>
          <c:cat>
            <c:numRef>
              <c:f>Diaunderlag!$A$9:$A$68</c:f>
              <c:numCache>
                <c:formatCode>yyyy-mm-dd</c:formatCode>
                <c:ptCount val="60"/>
                <c:pt idx="0">
                  <c:v>36571</c:v>
                </c:pt>
                <c:pt idx="1">
                  <c:v>36661</c:v>
                </c:pt>
                <c:pt idx="2">
                  <c:v>36753</c:v>
                </c:pt>
                <c:pt idx="3">
                  <c:v>36845</c:v>
                </c:pt>
                <c:pt idx="4">
                  <c:v>36937</c:v>
                </c:pt>
                <c:pt idx="5">
                  <c:v>37026</c:v>
                </c:pt>
                <c:pt idx="6">
                  <c:v>37118</c:v>
                </c:pt>
                <c:pt idx="7">
                  <c:v>37210</c:v>
                </c:pt>
                <c:pt idx="8">
                  <c:v>37302</c:v>
                </c:pt>
                <c:pt idx="9">
                  <c:v>37391</c:v>
                </c:pt>
                <c:pt idx="10">
                  <c:v>37483</c:v>
                </c:pt>
                <c:pt idx="11">
                  <c:v>37575</c:v>
                </c:pt>
                <c:pt idx="12">
                  <c:v>37667</c:v>
                </c:pt>
                <c:pt idx="13">
                  <c:v>37756</c:v>
                </c:pt>
                <c:pt idx="14">
                  <c:v>37848</c:v>
                </c:pt>
                <c:pt idx="15">
                  <c:v>37940</c:v>
                </c:pt>
                <c:pt idx="16">
                  <c:v>38032</c:v>
                </c:pt>
                <c:pt idx="17">
                  <c:v>38122</c:v>
                </c:pt>
                <c:pt idx="18">
                  <c:v>38214</c:v>
                </c:pt>
                <c:pt idx="19">
                  <c:v>38306</c:v>
                </c:pt>
                <c:pt idx="20">
                  <c:v>38398</c:v>
                </c:pt>
                <c:pt idx="21">
                  <c:v>38487</c:v>
                </c:pt>
                <c:pt idx="22">
                  <c:v>38579</c:v>
                </c:pt>
                <c:pt idx="23">
                  <c:v>38671</c:v>
                </c:pt>
                <c:pt idx="24">
                  <c:v>38763</c:v>
                </c:pt>
                <c:pt idx="25">
                  <c:v>38852</c:v>
                </c:pt>
                <c:pt idx="26">
                  <c:v>38944</c:v>
                </c:pt>
                <c:pt idx="27">
                  <c:v>39036</c:v>
                </c:pt>
                <c:pt idx="28">
                  <c:v>39128</c:v>
                </c:pt>
                <c:pt idx="29">
                  <c:v>39217</c:v>
                </c:pt>
                <c:pt idx="30">
                  <c:v>39309</c:v>
                </c:pt>
                <c:pt idx="31">
                  <c:v>39401</c:v>
                </c:pt>
                <c:pt idx="32">
                  <c:v>39493</c:v>
                </c:pt>
                <c:pt idx="33">
                  <c:v>39583</c:v>
                </c:pt>
                <c:pt idx="34">
                  <c:v>39675</c:v>
                </c:pt>
                <c:pt idx="35">
                  <c:v>39767</c:v>
                </c:pt>
                <c:pt idx="36">
                  <c:v>39859</c:v>
                </c:pt>
                <c:pt idx="37">
                  <c:v>39948</c:v>
                </c:pt>
                <c:pt idx="38">
                  <c:v>40040</c:v>
                </c:pt>
                <c:pt idx="39">
                  <c:v>40132</c:v>
                </c:pt>
                <c:pt idx="40">
                  <c:v>40224</c:v>
                </c:pt>
                <c:pt idx="41">
                  <c:v>40313</c:v>
                </c:pt>
                <c:pt idx="42">
                  <c:v>40405</c:v>
                </c:pt>
                <c:pt idx="43">
                  <c:v>40497</c:v>
                </c:pt>
                <c:pt idx="44">
                  <c:v>40589</c:v>
                </c:pt>
                <c:pt idx="45">
                  <c:v>40678</c:v>
                </c:pt>
                <c:pt idx="46">
                  <c:v>40770</c:v>
                </c:pt>
                <c:pt idx="47">
                  <c:v>40862</c:v>
                </c:pt>
                <c:pt idx="48">
                  <c:v>40954</c:v>
                </c:pt>
                <c:pt idx="49">
                  <c:v>41044</c:v>
                </c:pt>
                <c:pt idx="50">
                  <c:v>41136</c:v>
                </c:pt>
                <c:pt idx="51">
                  <c:v>41228</c:v>
                </c:pt>
                <c:pt idx="52">
                  <c:v>41320</c:v>
                </c:pt>
                <c:pt idx="53">
                  <c:v>41409</c:v>
                </c:pt>
                <c:pt idx="54">
                  <c:v>41501</c:v>
                </c:pt>
                <c:pt idx="55">
                  <c:v>41593</c:v>
                </c:pt>
                <c:pt idx="56">
                  <c:v>41685</c:v>
                </c:pt>
                <c:pt idx="57">
                  <c:v>41774</c:v>
                </c:pt>
                <c:pt idx="58">
                  <c:v>41866</c:v>
                </c:pt>
                <c:pt idx="59">
                  <c:v>41958</c:v>
                </c:pt>
              </c:numCache>
            </c:numRef>
          </c:cat>
          <c:val>
            <c:numRef>
              <c:f>Diaunderlag!$K$9:$K$68</c:f>
              <c:numCache>
                <c:formatCode>General</c:formatCode>
                <c:ptCount val="60"/>
                <c:pt idx="0">
                  <c:v>79.939064460242548</c:v>
                </c:pt>
                <c:pt idx="1">
                  <c:v>80.664914272059264</c:v>
                </c:pt>
                <c:pt idx="2">
                  <c:v>81.406446024254734</c:v>
                </c:pt>
                <c:pt idx="3">
                  <c:v>82.157685644303712</c:v>
                </c:pt>
                <c:pt idx="4">
                  <c:v>82.920873409403185</c:v>
                </c:pt>
                <c:pt idx="5">
                  <c:v>83.678087101977411</c:v>
                </c:pt>
                <c:pt idx="6">
                  <c:v>84.430073481092052</c:v>
                </c:pt>
                <c:pt idx="7">
                  <c:v>85.172351992353185</c:v>
                </c:pt>
                <c:pt idx="8">
                  <c:v>85.893721249775965</c:v>
                </c:pt>
                <c:pt idx="9">
                  <c:v>86.604635880279588</c:v>
                </c:pt>
                <c:pt idx="10">
                  <c:v>87.300615329470091</c:v>
                </c:pt>
                <c:pt idx="11">
                  <c:v>87.979419320150541</c:v>
                </c:pt>
                <c:pt idx="12">
                  <c:v>88.646275165780509</c:v>
                </c:pt>
                <c:pt idx="13">
                  <c:v>89.290728239440824</c:v>
                </c:pt>
                <c:pt idx="14">
                  <c:v>89.915018818328448</c:v>
                </c:pt>
                <c:pt idx="15">
                  <c:v>90.520640420574708</c:v>
                </c:pt>
                <c:pt idx="16">
                  <c:v>91.103859250851301</c:v>
                </c:pt>
                <c:pt idx="17">
                  <c:v>91.673636417946113</c:v>
                </c:pt>
                <c:pt idx="18">
                  <c:v>92.233705717187405</c:v>
                </c:pt>
                <c:pt idx="19">
                  <c:v>92.788547702969112</c:v>
                </c:pt>
                <c:pt idx="20">
                  <c:v>93.345629965947779</c:v>
                </c:pt>
                <c:pt idx="21">
                  <c:v>93.904952506123422</c:v>
                </c:pt>
                <c:pt idx="22">
                  <c:v>94.468755600692987</c:v>
                </c:pt>
                <c:pt idx="23">
                  <c:v>95.040773044984761</c:v>
                </c:pt>
                <c:pt idx="24">
                  <c:v>95.622498357130056</c:v>
                </c:pt>
                <c:pt idx="25">
                  <c:v>96.216171814325818</c:v>
                </c:pt>
                <c:pt idx="26">
                  <c:v>96.821046657506415</c:v>
                </c:pt>
                <c:pt idx="27">
                  <c:v>97.434882609474869</c:v>
                </c:pt>
                <c:pt idx="28">
                  <c:v>98.057679670231195</c:v>
                </c:pt>
                <c:pt idx="29">
                  <c:v>98.683463767250132</c:v>
                </c:pt>
                <c:pt idx="30">
                  <c:v>99.311488141466029</c:v>
                </c:pt>
                <c:pt idx="31">
                  <c:v>99.93951251568194</c:v>
                </c:pt>
                <c:pt idx="32">
                  <c:v>100.56230957643825</c:v>
                </c:pt>
                <c:pt idx="33">
                  <c:v>101.18884043252285</c:v>
                </c:pt>
                <c:pt idx="34">
                  <c:v>101.80118286635999</c:v>
                </c:pt>
                <c:pt idx="35">
                  <c:v>102.38888225103052</c:v>
                </c:pt>
                <c:pt idx="36">
                  <c:v>102.94895155027181</c:v>
                </c:pt>
                <c:pt idx="37">
                  <c:v>103.45898799211422</c:v>
                </c:pt>
                <c:pt idx="38">
                  <c:v>103.93243323973952</c:v>
                </c:pt>
                <c:pt idx="39">
                  <c:v>104.37376784754166</c:v>
                </c:pt>
                <c:pt idx="40">
                  <c:v>104.78075153832367</c:v>
                </c:pt>
                <c:pt idx="41">
                  <c:v>105.17952087938347</c:v>
                </c:pt>
                <c:pt idx="42">
                  <c:v>105.58127725670589</c:v>
                </c:pt>
                <c:pt idx="43">
                  <c:v>106.00020909253838</c:v>
                </c:pt>
                <c:pt idx="44">
                  <c:v>106.45946591791623</c:v>
                </c:pt>
                <c:pt idx="45">
                  <c:v>106.95606069657686</c:v>
                </c:pt>
                <c:pt idx="46">
                  <c:v>107.48476611506064</c:v>
                </c:pt>
                <c:pt idx="47">
                  <c:v>108.04408865523627</c:v>
                </c:pt>
                <c:pt idx="48">
                  <c:v>108.62880100364418</c:v>
                </c:pt>
                <c:pt idx="49">
                  <c:v>109.23666288308739</c:v>
                </c:pt>
                <c:pt idx="50">
                  <c:v>109.86618077543461</c:v>
                </c:pt>
                <c:pt idx="51">
                  <c:v>110.51511440348885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Diaunderlag!$B$8</c:f>
              <c:strCache>
                <c:ptCount val="1"/>
                <c:pt idx="0">
                  <c:v>GDP June 2011, FOMC</c:v>
                </c:pt>
              </c:strCache>
            </c:strRef>
          </c:tx>
          <c:spPr>
            <a:ln w="38100">
              <a:solidFill>
                <a:srgbClr val="A41D22"/>
              </a:solidFill>
            </a:ln>
          </c:spPr>
          <c:marker>
            <c:symbol val="none"/>
          </c:marker>
          <c:dPt>
            <c:idx val="43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45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6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7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8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9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0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1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2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3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4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5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6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7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8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cat>
            <c:numRef>
              <c:f>Diaunderlag!$A$9:$A$68</c:f>
              <c:numCache>
                <c:formatCode>yyyy-mm-dd</c:formatCode>
                <c:ptCount val="60"/>
                <c:pt idx="0">
                  <c:v>36571</c:v>
                </c:pt>
                <c:pt idx="1">
                  <c:v>36661</c:v>
                </c:pt>
                <c:pt idx="2">
                  <c:v>36753</c:v>
                </c:pt>
                <c:pt idx="3">
                  <c:v>36845</c:v>
                </c:pt>
                <c:pt idx="4">
                  <c:v>36937</c:v>
                </c:pt>
                <c:pt idx="5">
                  <c:v>37026</c:v>
                </c:pt>
                <c:pt idx="6">
                  <c:v>37118</c:v>
                </c:pt>
                <c:pt idx="7">
                  <c:v>37210</c:v>
                </c:pt>
                <c:pt idx="8">
                  <c:v>37302</c:v>
                </c:pt>
                <c:pt idx="9">
                  <c:v>37391</c:v>
                </c:pt>
                <c:pt idx="10">
                  <c:v>37483</c:v>
                </c:pt>
                <c:pt idx="11">
                  <c:v>37575</c:v>
                </c:pt>
                <c:pt idx="12">
                  <c:v>37667</c:v>
                </c:pt>
                <c:pt idx="13">
                  <c:v>37756</c:v>
                </c:pt>
                <c:pt idx="14">
                  <c:v>37848</c:v>
                </c:pt>
                <c:pt idx="15">
                  <c:v>37940</c:v>
                </c:pt>
                <c:pt idx="16">
                  <c:v>38032</c:v>
                </c:pt>
                <c:pt idx="17">
                  <c:v>38122</c:v>
                </c:pt>
                <c:pt idx="18">
                  <c:v>38214</c:v>
                </c:pt>
                <c:pt idx="19">
                  <c:v>38306</c:v>
                </c:pt>
                <c:pt idx="20">
                  <c:v>38398</c:v>
                </c:pt>
                <c:pt idx="21">
                  <c:v>38487</c:v>
                </c:pt>
                <c:pt idx="22">
                  <c:v>38579</c:v>
                </c:pt>
                <c:pt idx="23">
                  <c:v>38671</c:v>
                </c:pt>
                <c:pt idx="24">
                  <c:v>38763</c:v>
                </c:pt>
                <c:pt idx="25">
                  <c:v>38852</c:v>
                </c:pt>
                <c:pt idx="26">
                  <c:v>38944</c:v>
                </c:pt>
                <c:pt idx="27">
                  <c:v>39036</c:v>
                </c:pt>
                <c:pt idx="28">
                  <c:v>39128</c:v>
                </c:pt>
                <c:pt idx="29">
                  <c:v>39217</c:v>
                </c:pt>
                <c:pt idx="30">
                  <c:v>39309</c:v>
                </c:pt>
                <c:pt idx="31">
                  <c:v>39401</c:v>
                </c:pt>
                <c:pt idx="32">
                  <c:v>39493</c:v>
                </c:pt>
                <c:pt idx="33">
                  <c:v>39583</c:v>
                </c:pt>
                <c:pt idx="34">
                  <c:v>39675</c:v>
                </c:pt>
                <c:pt idx="35">
                  <c:v>39767</c:v>
                </c:pt>
                <c:pt idx="36">
                  <c:v>39859</c:v>
                </c:pt>
                <c:pt idx="37">
                  <c:v>39948</c:v>
                </c:pt>
                <c:pt idx="38">
                  <c:v>40040</c:v>
                </c:pt>
                <c:pt idx="39">
                  <c:v>40132</c:v>
                </c:pt>
                <c:pt idx="40">
                  <c:v>40224</c:v>
                </c:pt>
                <c:pt idx="41">
                  <c:v>40313</c:v>
                </c:pt>
                <c:pt idx="42">
                  <c:v>40405</c:v>
                </c:pt>
                <c:pt idx="43">
                  <c:v>40497</c:v>
                </c:pt>
                <c:pt idx="44">
                  <c:v>40589</c:v>
                </c:pt>
                <c:pt idx="45">
                  <c:v>40678</c:v>
                </c:pt>
                <c:pt idx="46">
                  <c:v>40770</c:v>
                </c:pt>
                <c:pt idx="47">
                  <c:v>40862</c:v>
                </c:pt>
                <c:pt idx="48">
                  <c:v>40954</c:v>
                </c:pt>
                <c:pt idx="49">
                  <c:v>41044</c:v>
                </c:pt>
                <c:pt idx="50">
                  <c:v>41136</c:v>
                </c:pt>
                <c:pt idx="51">
                  <c:v>41228</c:v>
                </c:pt>
                <c:pt idx="52">
                  <c:v>41320</c:v>
                </c:pt>
                <c:pt idx="53">
                  <c:v>41409</c:v>
                </c:pt>
                <c:pt idx="54">
                  <c:v>41501</c:v>
                </c:pt>
                <c:pt idx="55">
                  <c:v>41593</c:v>
                </c:pt>
                <c:pt idx="56">
                  <c:v>41685</c:v>
                </c:pt>
                <c:pt idx="57">
                  <c:v>41774</c:v>
                </c:pt>
                <c:pt idx="58">
                  <c:v>41866</c:v>
                </c:pt>
                <c:pt idx="59">
                  <c:v>41958</c:v>
                </c:pt>
              </c:numCache>
            </c:numRef>
          </c:cat>
          <c:val>
            <c:numRef>
              <c:f>Diaunderlag!$B$9:$B$68</c:f>
              <c:numCache>
                <c:formatCode>General</c:formatCode>
                <c:ptCount val="60"/>
                <c:pt idx="0">
                  <c:v>82.635537097317325</c:v>
                </c:pt>
                <c:pt idx="1">
                  <c:v>84.248138586448164</c:v>
                </c:pt>
                <c:pt idx="2">
                  <c:v>84.318479440266401</c:v>
                </c:pt>
                <c:pt idx="3">
                  <c:v>84.816851872638154</c:v>
                </c:pt>
                <c:pt idx="4">
                  <c:v>84.537733378231749</c:v>
                </c:pt>
                <c:pt idx="5">
                  <c:v>85.092228832266997</c:v>
                </c:pt>
                <c:pt idx="6">
                  <c:v>84.858757062146893</c:v>
                </c:pt>
                <c:pt idx="7">
                  <c:v>85.158079844352159</c:v>
                </c:pt>
                <c:pt idx="8">
                  <c:v>85.889924046844015</c:v>
                </c:pt>
                <c:pt idx="9">
                  <c:v>86.345642982751528</c:v>
                </c:pt>
                <c:pt idx="10">
                  <c:v>86.776667789127103</c:v>
                </c:pt>
                <c:pt idx="11">
                  <c:v>86.79462715605942</c:v>
                </c:pt>
                <c:pt idx="12">
                  <c:v>87.146331425150592</c:v>
                </c:pt>
                <c:pt idx="13">
                  <c:v>87.841508586822314</c:v>
                </c:pt>
                <c:pt idx="14">
                  <c:v>89.314176675272194</c:v>
                </c:pt>
                <c:pt idx="15">
                  <c:v>90.117110038537803</c:v>
                </c:pt>
                <c:pt idx="16">
                  <c:v>90.751674336812954</c:v>
                </c:pt>
                <c:pt idx="17">
                  <c:v>91.396714932465301</c:v>
                </c:pt>
                <c:pt idx="18">
                  <c:v>92.067946271560601</c:v>
                </c:pt>
                <c:pt idx="19">
                  <c:v>92.867138100048635</c:v>
                </c:pt>
                <c:pt idx="20">
                  <c:v>93.793542110973917</c:v>
                </c:pt>
                <c:pt idx="21">
                  <c:v>94.193138025217948</c:v>
                </c:pt>
                <c:pt idx="22">
                  <c:v>94.909267781644033</c:v>
                </c:pt>
                <c:pt idx="23">
                  <c:v>95.399408837505149</c:v>
                </c:pt>
                <c:pt idx="24">
                  <c:v>96.650578067123135</c:v>
                </c:pt>
                <c:pt idx="25">
                  <c:v>96.999289108392261</c:v>
                </c:pt>
                <c:pt idx="26">
                  <c:v>97.024731544879714</c:v>
                </c:pt>
                <c:pt idx="27">
                  <c:v>97.734126538706178</c:v>
                </c:pt>
                <c:pt idx="28">
                  <c:v>97.948142327982936</c:v>
                </c:pt>
                <c:pt idx="29">
                  <c:v>98.732368017360727</c:v>
                </c:pt>
                <c:pt idx="30">
                  <c:v>99.289108392262506</c:v>
                </c:pt>
                <c:pt idx="31">
                  <c:v>100</c:v>
                </c:pt>
                <c:pt idx="32">
                  <c:v>99.818161409810301</c:v>
                </c:pt>
                <c:pt idx="33">
                  <c:v>99.966326187001911</c:v>
                </c:pt>
                <c:pt idx="34">
                  <c:v>98.95237026228159</c:v>
                </c:pt>
                <c:pt idx="35">
                  <c:v>97.232760878512366</c:v>
                </c:pt>
                <c:pt idx="36">
                  <c:v>96.02723837318068</c:v>
                </c:pt>
                <c:pt idx="37">
                  <c:v>95.858121001234707</c:v>
                </c:pt>
                <c:pt idx="38">
                  <c:v>96.238260934635392</c:v>
                </c:pt>
                <c:pt idx="39">
                  <c:v>97.422082538257186</c:v>
                </c:pt>
                <c:pt idx="40">
                  <c:v>98.318554270961954</c:v>
                </c:pt>
                <c:pt idx="41">
                  <c:v>98.738354473004833</c:v>
                </c:pt>
                <c:pt idx="42">
                  <c:v>99.363939087813819</c:v>
                </c:pt>
                <c:pt idx="43">
                  <c:v>100.12870879634826</c:v>
                </c:pt>
                <c:pt idx="44">
                  <c:v>100.60463202005462</c:v>
                </c:pt>
                <c:pt idx="45">
                  <c:v>101.33046120652024</c:v>
                </c:pt>
                <c:pt idx="46">
                  <c:v>102.05629039298587</c:v>
                </c:pt>
                <c:pt idx="47">
                  <c:v>102.78211957945149</c:v>
                </c:pt>
                <c:pt idx="48">
                  <c:v>103.66861536082426</c:v>
                </c:pt>
                <c:pt idx="49">
                  <c:v>104.55511114219703</c:v>
                </c:pt>
                <c:pt idx="50">
                  <c:v>105.44160692356979</c:v>
                </c:pt>
                <c:pt idx="51">
                  <c:v>106.32810270494257</c:v>
                </c:pt>
                <c:pt idx="52">
                  <c:v>107.35151069347764</c:v>
                </c:pt>
                <c:pt idx="53">
                  <c:v>108.37491868201272</c:v>
                </c:pt>
                <c:pt idx="54">
                  <c:v>109.39832667054779</c:v>
                </c:pt>
                <c:pt idx="55">
                  <c:v>110.42173465908286</c:v>
                </c:pt>
              </c:numCache>
            </c:numRef>
          </c:val>
          <c:smooth val="0"/>
        </c:ser>
        <c:ser>
          <c:idx val="14"/>
          <c:order val="14"/>
          <c:tx>
            <c:v>tom</c:v>
          </c:tx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2"/>
          <c:order val="0"/>
          <c:tx>
            <c:strRef>
              <c:f>Diaunderlag!$J$8</c:f>
              <c:strCache>
                <c:ptCount val="1"/>
                <c:pt idx="0">
                  <c:v>GDP June 2010/2011, FOMC</c:v>
                </c:pt>
              </c:strCache>
            </c:strRef>
          </c:tx>
          <c:spPr>
            <a:ln w="38100">
              <a:solidFill>
                <a:srgbClr val="A41D22"/>
              </a:solidFill>
            </a:ln>
          </c:spPr>
          <c:marker>
            <c:symbol val="none"/>
          </c:marker>
          <c:dPt>
            <c:idx val="41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2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3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4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5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6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7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8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9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0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1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2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3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4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5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6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7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8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cat>
            <c:numRef>
              <c:f>Diaunderlag!$A$9:$A$68</c:f>
              <c:numCache>
                <c:formatCode>yyyy-mm-dd</c:formatCode>
                <c:ptCount val="60"/>
                <c:pt idx="0">
                  <c:v>36571</c:v>
                </c:pt>
                <c:pt idx="1">
                  <c:v>36661</c:v>
                </c:pt>
                <c:pt idx="2">
                  <c:v>36753</c:v>
                </c:pt>
                <c:pt idx="3">
                  <c:v>36845</c:v>
                </c:pt>
                <c:pt idx="4">
                  <c:v>36937</c:v>
                </c:pt>
                <c:pt idx="5">
                  <c:v>37026</c:v>
                </c:pt>
                <c:pt idx="6">
                  <c:v>37118</c:v>
                </c:pt>
                <c:pt idx="7">
                  <c:v>37210</c:v>
                </c:pt>
                <c:pt idx="8">
                  <c:v>37302</c:v>
                </c:pt>
                <c:pt idx="9">
                  <c:v>37391</c:v>
                </c:pt>
                <c:pt idx="10">
                  <c:v>37483</c:v>
                </c:pt>
                <c:pt idx="11">
                  <c:v>37575</c:v>
                </c:pt>
                <c:pt idx="12">
                  <c:v>37667</c:v>
                </c:pt>
                <c:pt idx="13">
                  <c:v>37756</c:v>
                </c:pt>
                <c:pt idx="14">
                  <c:v>37848</c:v>
                </c:pt>
                <c:pt idx="15">
                  <c:v>37940</c:v>
                </c:pt>
                <c:pt idx="16">
                  <c:v>38032</c:v>
                </c:pt>
                <c:pt idx="17">
                  <c:v>38122</c:v>
                </c:pt>
                <c:pt idx="18">
                  <c:v>38214</c:v>
                </c:pt>
                <c:pt idx="19">
                  <c:v>38306</c:v>
                </c:pt>
                <c:pt idx="20">
                  <c:v>38398</c:v>
                </c:pt>
                <c:pt idx="21">
                  <c:v>38487</c:v>
                </c:pt>
                <c:pt idx="22">
                  <c:v>38579</c:v>
                </c:pt>
                <c:pt idx="23">
                  <c:v>38671</c:v>
                </c:pt>
                <c:pt idx="24">
                  <c:v>38763</c:v>
                </c:pt>
                <c:pt idx="25">
                  <c:v>38852</c:v>
                </c:pt>
                <c:pt idx="26">
                  <c:v>38944</c:v>
                </c:pt>
                <c:pt idx="27">
                  <c:v>39036</c:v>
                </c:pt>
                <c:pt idx="28">
                  <c:v>39128</c:v>
                </c:pt>
                <c:pt idx="29">
                  <c:v>39217</c:v>
                </c:pt>
                <c:pt idx="30">
                  <c:v>39309</c:v>
                </c:pt>
                <c:pt idx="31">
                  <c:v>39401</c:v>
                </c:pt>
                <c:pt idx="32">
                  <c:v>39493</c:v>
                </c:pt>
                <c:pt idx="33">
                  <c:v>39583</c:v>
                </c:pt>
                <c:pt idx="34">
                  <c:v>39675</c:v>
                </c:pt>
                <c:pt idx="35">
                  <c:v>39767</c:v>
                </c:pt>
                <c:pt idx="36">
                  <c:v>39859</c:v>
                </c:pt>
                <c:pt idx="37">
                  <c:v>39948</c:v>
                </c:pt>
                <c:pt idx="38">
                  <c:v>40040</c:v>
                </c:pt>
                <c:pt idx="39">
                  <c:v>40132</c:v>
                </c:pt>
                <c:pt idx="40">
                  <c:v>40224</c:v>
                </c:pt>
                <c:pt idx="41">
                  <c:v>40313</c:v>
                </c:pt>
                <c:pt idx="42">
                  <c:v>40405</c:v>
                </c:pt>
                <c:pt idx="43">
                  <c:v>40497</c:v>
                </c:pt>
                <c:pt idx="44">
                  <c:v>40589</c:v>
                </c:pt>
                <c:pt idx="45">
                  <c:v>40678</c:v>
                </c:pt>
                <c:pt idx="46">
                  <c:v>40770</c:v>
                </c:pt>
                <c:pt idx="47">
                  <c:v>40862</c:v>
                </c:pt>
                <c:pt idx="48">
                  <c:v>40954</c:v>
                </c:pt>
                <c:pt idx="49">
                  <c:v>41044</c:v>
                </c:pt>
                <c:pt idx="50">
                  <c:v>41136</c:v>
                </c:pt>
                <c:pt idx="51">
                  <c:v>41228</c:v>
                </c:pt>
                <c:pt idx="52">
                  <c:v>41320</c:v>
                </c:pt>
                <c:pt idx="53">
                  <c:v>41409</c:v>
                </c:pt>
                <c:pt idx="54">
                  <c:v>41501</c:v>
                </c:pt>
                <c:pt idx="55">
                  <c:v>41593</c:v>
                </c:pt>
                <c:pt idx="56">
                  <c:v>41685</c:v>
                </c:pt>
                <c:pt idx="57">
                  <c:v>41774</c:v>
                </c:pt>
                <c:pt idx="58">
                  <c:v>41866</c:v>
                </c:pt>
                <c:pt idx="59">
                  <c:v>41958</c:v>
                </c:pt>
              </c:numCache>
            </c:numRef>
          </c:cat>
          <c:val>
            <c:numRef>
              <c:f>Diaunderlag!$J$9:$J$68</c:f>
              <c:numCache>
                <c:formatCode>General</c:formatCode>
                <c:ptCount val="60"/>
                <c:pt idx="0">
                  <c:v>82.464603620287946</c:v>
                </c:pt>
                <c:pt idx="1">
                  <c:v>84.073869406774591</c:v>
                </c:pt>
                <c:pt idx="2">
                  <c:v>84.144064758946172</c:v>
                </c:pt>
                <c:pt idx="3">
                  <c:v>84.641406296672443</c:v>
                </c:pt>
                <c:pt idx="4">
                  <c:v>84.362865165183095</c:v>
                </c:pt>
                <c:pt idx="5">
                  <c:v>84.916213632833504</c:v>
                </c:pt>
                <c:pt idx="6">
                  <c:v>84.683224804349123</c:v>
                </c:pt>
                <c:pt idx="7">
                  <c:v>84.981928430611148</c:v>
                </c:pt>
                <c:pt idx="8">
                  <c:v>85.712258796821786</c:v>
                </c:pt>
                <c:pt idx="9">
                  <c:v>86.167035067805713</c:v>
                </c:pt>
                <c:pt idx="10">
                  <c:v>86.597168289623028</c:v>
                </c:pt>
                <c:pt idx="11">
                  <c:v>86.615090507198758</c:v>
                </c:pt>
                <c:pt idx="12">
                  <c:v>86.966067268056634</c:v>
                </c:pt>
                <c:pt idx="13">
                  <c:v>87.659806440050176</c:v>
                </c:pt>
                <c:pt idx="14">
                  <c:v>89.129428281259337</c:v>
                </c:pt>
                <c:pt idx="15">
                  <c:v>89.930700758707204</c:v>
                </c:pt>
                <c:pt idx="16">
                  <c:v>90.5639524463827</c:v>
                </c:pt>
                <c:pt idx="17">
                  <c:v>91.207658760977353</c:v>
                </c:pt>
                <c:pt idx="18">
                  <c:v>91.877501642869944</c:v>
                </c:pt>
                <c:pt idx="19">
                  <c:v>92.675040324989538</c:v>
                </c:pt>
                <c:pt idx="20">
                  <c:v>93.5995280482705</c:v>
                </c:pt>
                <c:pt idx="21">
                  <c:v>93.998297389330304</c:v>
                </c:pt>
                <c:pt idx="22">
                  <c:v>94.712945815162186</c:v>
                </c:pt>
                <c:pt idx="23">
                  <c:v>95.202073003166248</c:v>
                </c:pt>
                <c:pt idx="24">
                  <c:v>96.450654160941511</c:v>
                </c:pt>
                <c:pt idx="25">
                  <c:v>96.798643885536762</c:v>
                </c:pt>
                <c:pt idx="26">
                  <c:v>96.824033693769039</c:v>
                </c:pt>
                <c:pt idx="27">
                  <c:v>97.531961288010038</c:v>
                </c:pt>
                <c:pt idx="28">
                  <c:v>97.824690841746815</c:v>
                </c:pt>
                <c:pt idx="29">
                  <c:v>98.602067029093732</c:v>
                </c:pt>
                <c:pt idx="30">
                  <c:v>99.476521894975804</c:v>
                </c:pt>
                <c:pt idx="31">
                  <c:v>100</c:v>
                </c:pt>
                <c:pt idx="32">
                  <c:v>99.818537547045821</c:v>
                </c:pt>
                <c:pt idx="33">
                  <c:v>100.17996893482287</c:v>
                </c:pt>
                <c:pt idx="34">
                  <c:v>99.502658462273729</c:v>
                </c:pt>
                <c:pt idx="35">
                  <c:v>98.138329649321932</c:v>
                </c:pt>
                <c:pt idx="36">
                  <c:v>96.521596272178741</c:v>
                </c:pt>
                <c:pt idx="37">
                  <c:v>96.343120855487186</c:v>
                </c:pt>
                <c:pt idx="38">
                  <c:v>96.877053587430552</c:v>
                </c:pt>
                <c:pt idx="39">
                  <c:v>98.195083338311719</c:v>
                </c:pt>
                <c:pt idx="40">
                  <c:v>98.932134536113267</c:v>
                </c:pt>
                <c:pt idx="41">
                  <c:v>99.750230873011134</c:v>
                </c:pt>
                <c:pt idx="42">
                  <c:v>100.56832720990899</c:v>
                </c:pt>
                <c:pt idx="43">
                  <c:v>101.38642354680685</c:v>
                </c:pt>
                <c:pt idx="44">
                  <c:v>102.36226787344486</c:v>
                </c:pt>
                <c:pt idx="45">
                  <c:v>103.33811220008289</c:v>
                </c:pt>
                <c:pt idx="46">
                  <c:v>104.3139565267209</c:v>
                </c:pt>
                <c:pt idx="47">
                  <c:v>105.28980085335891</c:v>
                </c:pt>
                <c:pt idx="48">
                  <c:v>106.40850498742586</c:v>
                </c:pt>
                <c:pt idx="49">
                  <c:v>107.52720912149279</c:v>
                </c:pt>
                <c:pt idx="50">
                  <c:v>108.64591325555972</c:v>
                </c:pt>
                <c:pt idx="51">
                  <c:v>109.76461738962666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Diaunderlag!$D$7</c:f>
              <c:strCache>
                <c:ptCount val="1"/>
                <c:pt idx="0">
                  <c:v>Potential GDP August 2010/2011, CBO</c:v>
                </c:pt>
              </c:strCache>
            </c:strRef>
          </c:tx>
          <c:spPr>
            <a:ln w="19050">
              <a:solidFill>
                <a:srgbClr val="A41D22"/>
              </a:solidFill>
            </a:ln>
          </c:spPr>
          <c:marker>
            <c:symbol val="none"/>
          </c:marker>
          <c:cat>
            <c:numRef>
              <c:f>Diaunderlag!$A$9:$A$68</c:f>
              <c:numCache>
                <c:formatCode>yyyy-mm-dd</c:formatCode>
                <c:ptCount val="60"/>
                <c:pt idx="0">
                  <c:v>36571</c:v>
                </c:pt>
                <c:pt idx="1">
                  <c:v>36661</c:v>
                </c:pt>
                <c:pt idx="2">
                  <c:v>36753</c:v>
                </c:pt>
                <c:pt idx="3">
                  <c:v>36845</c:v>
                </c:pt>
                <c:pt idx="4">
                  <c:v>36937</c:v>
                </c:pt>
                <c:pt idx="5">
                  <c:v>37026</c:v>
                </c:pt>
                <c:pt idx="6">
                  <c:v>37118</c:v>
                </c:pt>
                <c:pt idx="7">
                  <c:v>37210</c:v>
                </c:pt>
                <c:pt idx="8">
                  <c:v>37302</c:v>
                </c:pt>
                <c:pt idx="9">
                  <c:v>37391</c:v>
                </c:pt>
                <c:pt idx="10">
                  <c:v>37483</c:v>
                </c:pt>
                <c:pt idx="11">
                  <c:v>37575</c:v>
                </c:pt>
                <c:pt idx="12">
                  <c:v>37667</c:v>
                </c:pt>
                <c:pt idx="13">
                  <c:v>37756</c:v>
                </c:pt>
                <c:pt idx="14">
                  <c:v>37848</c:v>
                </c:pt>
                <c:pt idx="15">
                  <c:v>37940</c:v>
                </c:pt>
                <c:pt idx="16">
                  <c:v>38032</c:v>
                </c:pt>
                <c:pt idx="17">
                  <c:v>38122</c:v>
                </c:pt>
                <c:pt idx="18">
                  <c:v>38214</c:v>
                </c:pt>
                <c:pt idx="19">
                  <c:v>38306</c:v>
                </c:pt>
                <c:pt idx="20">
                  <c:v>38398</c:v>
                </c:pt>
                <c:pt idx="21">
                  <c:v>38487</c:v>
                </c:pt>
                <c:pt idx="22">
                  <c:v>38579</c:v>
                </c:pt>
                <c:pt idx="23">
                  <c:v>38671</c:v>
                </c:pt>
                <c:pt idx="24">
                  <c:v>38763</c:v>
                </c:pt>
                <c:pt idx="25">
                  <c:v>38852</c:v>
                </c:pt>
                <c:pt idx="26">
                  <c:v>38944</c:v>
                </c:pt>
                <c:pt idx="27">
                  <c:v>39036</c:v>
                </c:pt>
                <c:pt idx="28">
                  <c:v>39128</c:v>
                </c:pt>
                <c:pt idx="29">
                  <c:v>39217</c:v>
                </c:pt>
                <c:pt idx="30">
                  <c:v>39309</c:v>
                </c:pt>
                <c:pt idx="31">
                  <c:v>39401</c:v>
                </c:pt>
                <c:pt idx="32">
                  <c:v>39493</c:v>
                </c:pt>
                <c:pt idx="33">
                  <c:v>39583</c:v>
                </c:pt>
                <c:pt idx="34">
                  <c:v>39675</c:v>
                </c:pt>
                <c:pt idx="35">
                  <c:v>39767</c:v>
                </c:pt>
                <c:pt idx="36">
                  <c:v>39859</c:v>
                </c:pt>
                <c:pt idx="37">
                  <c:v>39948</c:v>
                </c:pt>
                <c:pt idx="38">
                  <c:v>40040</c:v>
                </c:pt>
                <c:pt idx="39">
                  <c:v>40132</c:v>
                </c:pt>
                <c:pt idx="40">
                  <c:v>40224</c:v>
                </c:pt>
                <c:pt idx="41">
                  <c:v>40313</c:v>
                </c:pt>
                <c:pt idx="42">
                  <c:v>40405</c:v>
                </c:pt>
                <c:pt idx="43">
                  <c:v>40497</c:v>
                </c:pt>
                <c:pt idx="44">
                  <c:v>40589</c:v>
                </c:pt>
                <c:pt idx="45">
                  <c:v>40678</c:v>
                </c:pt>
                <c:pt idx="46">
                  <c:v>40770</c:v>
                </c:pt>
                <c:pt idx="47">
                  <c:v>40862</c:v>
                </c:pt>
                <c:pt idx="48">
                  <c:v>40954</c:v>
                </c:pt>
                <c:pt idx="49">
                  <c:v>41044</c:v>
                </c:pt>
                <c:pt idx="50">
                  <c:v>41136</c:v>
                </c:pt>
                <c:pt idx="51">
                  <c:v>41228</c:v>
                </c:pt>
                <c:pt idx="52">
                  <c:v>41320</c:v>
                </c:pt>
                <c:pt idx="53">
                  <c:v>41409</c:v>
                </c:pt>
                <c:pt idx="54">
                  <c:v>41501</c:v>
                </c:pt>
                <c:pt idx="55">
                  <c:v>41593</c:v>
                </c:pt>
                <c:pt idx="56">
                  <c:v>41685</c:v>
                </c:pt>
                <c:pt idx="57">
                  <c:v>41774</c:v>
                </c:pt>
                <c:pt idx="58">
                  <c:v>41866</c:v>
                </c:pt>
                <c:pt idx="59">
                  <c:v>41958</c:v>
                </c:pt>
              </c:numCache>
            </c:numRef>
          </c:cat>
          <c:val>
            <c:numRef>
              <c:f>Diaunderlag!$D$9:$D$68</c:f>
              <c:numCache>
                <c:formatCode>General</c:formatCode>
                <c:ptCount val="60"/>
                <c:pt idx="0">
                  <c:v>80.508100422793433</c:v>
                </c:pt>
                <c:pt idx="1">
                  <c:v>81.24667938788491</c:v>
                </c:pt>
                <c:pt idx="2">
                  <c:v>81.989748194709463</c:v>
                </c:pt>
                <c:pt idx="3">
                  <c:v>82.732817001534031</c:v>
                </c:pt>
                <c:pt idx="4">
                  <c:v>83.471395966625508</c:v>
                </c:pt>
                <c:pt idx="5">
                  <c:v>84.195757099562243</c:v>
                </c:pt>
                <c:pt idx="6">
                  <c:v>84.908893628166268</c:v>
                </c:pt>
                <c:pt idx="7">
                  <c:v>85.606315710704536</c:v>
                </c:pt>
                <c:pt idx="8">
                  <c:v>86.274553821977776</c:v>
                </c:pt>
                <c:pt idx="9">
                  <c:v>86.927077487185244</c:v>
                </c:pt>
                <c:pt idx="10">
                  <c:v>87.565383320237956</c:v>
                </c:pt>
                <c:pt idx="11">
                  <c:v>88.190219628091441</c:v>
                </c:pt>
                <c:pt idx="12">
                  <c:v>88.80906948030082</c:v>
                </c:pt>
                <c:pt idx="13">
                  <c:v>89.415946421221989</c:v>
                </c:pt>
                <c:pt idx="14">
                  <c:v>90.012347064765962</c:v>
                </c:pt>
                <c:pt idx="15">
                  <c:v>90.596774797021737</c:v>
                </c:pt>
                <c:pt idx="16">
                  <c:v>91.170726231900332</c:v>
                </c:pt>
                <c:pt idx="17">
                  <c:v>91.727466606802111</c:v>
                </c:pt>
                <c:pt idx="18">
                  <c:v>92.275227298237738</c:v>
                </c:pt>
                <c:pt idx="19">
                  <c:v>92.817001534029259</c:v>
                </c:pt>
                <c:pt idx="20">
                  <c:v>93.35503423504322</c:v>
                </c:pt>
                <c:pt idx="21">
                  <c:v>93.889325401279621</c:v>
                </c:pt>
                <c:pt idx="22">
                  <c:v>94.425113181427022</c:v>
                </c:pt>
                <c:pt idx="23">
                  <c:v>94.966139110263029</c:v>
                </c:pt>
                <c:pt idx="24">
                  <c:v>95.522131178209307</c:v>
                </c:pt>
                <c:pt idx="25">
                  <c:v>96.092341078310326</c:v>
                </c:pt>
                <c:pt idx="26">
                  <c:v>96.670782354921982</c:v>
                </c:pt>
                <c:pt idx="27">
                  <c:v>97.255958394133273</c:v>
                </c:pt>
                <c:pt idx="28">
                  <c:v>97.8493658098552</c:v>
                </c:pt>
                <c:pt idx="29">
                  <c:v>98.451004602087778</c:v>
                </c:pt>
                <c:pt idx="30">
                  <c:v>99.051895087364841</c:v>
                </c:pt>
                <c:pt idx="31">
                  <c:v>99.649044037864314</c:v>
                </c:pt>
                <c:pt idx="32">
                  <c:v>100.23272346316459</c:v>
                </c:pt>
                <c:pt idx="33">
                  <c:v>100.81340966064279</c:v>
                </c:pt>
                <c:pt idx="34">
                  <c:v>101.37912971901073</c:v>
                </c:pt>
                <c:pt idx="35">
                  <c:v>101.92689041044636</c:v>
                </c:pt>
                <c:pt idx="36">
                  <c:v>102.44546713061698</c:v>
                </c:pt>
                <c:pt idx="37">
                  <c:v>102.91465559172373</c:v>
                </c:pt>
                <c:pt idx="38">
                  <c:v>103.36513637894264</c:v>
                </c:pt>
                <c:pt idx="39">
                  <c:v>103.80289594791783</c:v>
                </c:pt>
                <c:pt idx="40">
                  <c:v>104.22943091256033</c:v>
                </c:pt>
                <c:pt idx="41">
                  <c:v>104.67242863022412</c:v>
                </c:pt>
                <c:pt idx="42">
                  <c:v>105.12440603135406</c:v>
                </c:pt>
                <c:pt idx="43">
                  <c:v>105.58835634377222</c:v>
                </c:pt>
                <c:pt idx="44">
                  <c:v>106.09346353874359</c:v>
                </c:pt>
                <c:pt idx="45">
                  <c:v>106.60231226849254</c:v>
                </c:pt>
                <c:pt idx="46">
                  <c:v>107.12088898866313</c:v>
                </c:pt>
                <c:pt idx="47">
                  <c:v>107.64919369925543</c:v>
                </c:pt>
                <c:pt idx="48">
                  <c:v>108.17226026115912</c:v>
                </c:pt>
                <c:pt idx="49">
                  <c:v>108.70729973435103</c:v>
                </c:pt>
                <c:pt idx="50">
                  <c:v>109.25655703969768</c:v>
                </c:pt>
                <c:pt idx="51">
                  <c:v>109.82302540502114</c:v>
                </c:pt>
                <c:pt idx="52">
                  <c:v>110.41718112769857</c:v>
                </c:pt>
                <c:pt idx="53">
                  <c:v>111.03079283121937</c:v>
                </c:pt>
                <c:pt idx="54">
                  <c:v>111.66236390167246</c:v>
                </c:pt>
                <c:pt idx="55">
                  <c:v>112.31039772514686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Diaunderlag!$K$8</c:f>
              <c:strCache>
                <c:ptCount val="1"/>
                <c:pt idx="0">
                  <c:v>Potential GDP August/January 2010/2011, CBO</c:v>
                </c:pt>
              </c:strCache>
            </c:strRef>
          </c:tx>
          <c:spPr>
            <a:ln w="19050">
              <a:solidFill>
                <a:srgbClr val="A41D22"/>
              </a:solidFill>
            </a:ln>
          </c:spPr>
          <c:marker>
            <c:symbol val="none"/>
          </c:marker>
          <c:dPt>
            <c:idx val="49"/>
            <c:bubble3D val="0"/>
            <c:spPr>
              <a:ln w="19050">
                <a:solidFill>
                  <a:srgbClr val="A41D22"/>
                </a:solidFill>
                <a:prstDash val="solid"/>
              </a:ln>
            </c:spPr>
          </c:dPt>
          <c:cat>
            <c:numRef>
              <c:f>Diaunderlag!$A$9:$A$68</c:f>
              <c:numCache>
                <c:formatCode>yyyy-mm-dd</c:formatCode>
                <c:ptCount val="60"/>
                <c:pt idx="0">
                  <c:v>36571</c:v>
                </c:pt>
                <c:pt idx="1">
                  <c:v>36661</c:v>
                </c:pt>
                <c:pt idx="2">
                  <c:v>36753</c:v>
                </c:pt>
                <c:pt idx="3">
                  <c:v>36845</c:v>
                </c:pt>
                <c:pt idx="4">
                  <c:v>36937</c:v>
                </c:pt>
                <c:pt idx="5">
                  <c:v>37026</c:v>
                </c:pt>
                <c:pt idx="6">
                  <c:v>37118</c:v>
                </c:pt>
                <c:pt idx="7">
                  <c:v>37210</c:v>
                </c:pt>
                <c:pt idx="8">
                  <c:v>37302</c:v>
                </c:pt>
                <c:pt idx="9">
                  <c:v>37391</c:v>
                </c:pt>
                <c:pt idx="10">
                  <c:v>37483</c:v>
                </c:pt>
                <c:pt idx="11">
                  <c:v>37575</c:v>
                </c:pt>
                <c:pt idx="12">
                  <c:v>37667</c:v>
                </c:pt>
                <c:pt idx="13">
                  <c:v>37756</c:v>
                </c:pt>
                <c:pt idx="14">
                  <c:v>37848</c:v>
                </c:pt>
                <c:pt idx="15">
                  <c:v>37940</c:v>
                </c:pt>
                <c:pt idx="16">
                  <c:v>38032</c:v>
                </c:pt>
                <c:pt idx="17">
                  <c:v>38122</c:v>
                </c:pt>
                <c:pt idx="18">
                  <c:v>38214</c:v>
                </c:pt>
                <c:pt idx="19">
                  <c:v>38306</c:v>
                </c:pt>
                <c:pt idx="20">
                  <c:v>38398</c:v>
                </c:pt>
                <c:pt idx="21">
                  <c:v>38487</c:v>
                </c:pt>
                <c:pt idx="22">
                  <c:v>38579</c:v>
                </c:pt>
                <c:pt idx="23">
                  <c:v>38671</c:v>
                </c:pt>
                <c:pt idx="24">
                  <c:v>38763</c:v>
                </c:pt>
                <c:pt idx="25">
                  <c:v>38852</c:v>
                </c:pt>
                <c:pt idx="26">
                  <c:v>38944</c:v>
                </c:pt>
                <c:pt idx="27">
                  <c:v>39036</c:v>
                </c:pt>
                <c:pt idx="28">
                  <c:v>39128</c:v>
                </c:pt>
                <c:pt idx="29">
                  <c:v>39217</c:v>
                </c:pt>
                <c:pt idx="30">
                  <c:v>39309</c:v>
                </c:pt>
                <c:pt idx="31">
                  <c:v>39401</c:v>
                </c:pt>
                <c:pt idx="32">
                  <c:v>39493</c:v>
                </c:pt>
                <c:pt idx="33">
                  <c:v>39583</c:v>
                </c:pt>
                <c:pt idx="34">
                  <c:v>39675</c:v>
                </c:pt>
                <c:pt idx="35">
                  <c:v>39767</c:v>
                </c:pt>
                <c:pt idx="36">
                  <c:v>39859</c:v>
                </c:pt>
                <c:pt idx="37">
                  <c:v>39948</c:v>
                </c:pt>
                <c:pt idx="38">
                  <c:v>40040</c:v>
                </c:pt>
                <c:pt idx="39">
                  <c:v>40132</c:v>
                </c:pt>
                <c:pt idx="40">
                  <c:v>40224</c:v>
                </c:pt>
                <c:pt idx="41">
                  <c:v>40313</c:v>
                </c:pt>
                <c:pt idx="42">
                  <c:v>40405</c:v>
                </c:pt>
                <c:pt idx="43">
                  <c:v>40497</c:v>
                </c:pt>
                <c:pt idx="44">
                  <c:v>40589</c:v>
                </c:pt>
                <c:pt idx="45">
                  <c:v>40678</c:v>
                </c:pt>
                <c:pt idx="46">
                  <c:v>40770</c:v>
                </c:pt>
                <c:pt idx="47">
                  <c:v>40862</c:v>
                </c:pt>
                <c:pt idx="48">
                  <c:v>40954</c:v>
                </c:pt>
                <c:pt idx="49">
                  <c:v>41044</c:v>
                </c:pt>
                <c:pt idx="50">
                  <c:v>41136</c:v>
                </c:pt>
                <c:pt idx="51">
                  <c:v>41228</c:v>
                </c:pt>
                <c:pt idx="52">
                  <c:v>41320</c:v>
                </c:pt>
                <c:pt idx="53">
                  <c:v>41409</c:v>
                </c:pt>
                <c:pt idx="54">
                  <c:v>41501</c:v>
                </c:pt>
                <c:pt idx="55">
                  <c:v>41593</c:v>
                </c:pt>
                <c:pt idx="56">
                  <c:v>41685</c:v>
                </c:pt>
                <c:pt idx="57">
                  <c:v>41774</c:v>
                </c:pt>
                <c:pt idx="58">
                  <c:v>41866</c:v>
                </c:pt>
                <c:pt idx="59">
                  <c:v>41958</c:v>
                </c:pt>
              </c:numCache>
            </c:numRef>
          </c:cat>
          <c:val>
            <c:numRef>
              <c:f>Diaunderlag!$K$9:$K$68</c:f>
              <c:numCache>
                <c:formatCode>General</c:formatCode>
                <c:ptCount val="60"/>
                <c:pt idx="0">
                  <c:v>79.939064460242548</c:v>
                </c:pt>
                <c:pt idx="1">
                  <c:v>80.664914272059264</c:v>
                </c:pt>
                <c:pt idx="2">
                  <c:v>81.406446024254734</c:v>
                </c:pt>
                <c:pt idx="3">
                  <c:v>82.157685644303712</c:v>
                </c:pt>
                <c:pt idx="4">
                  <c:v>82.920873409403185</c:v>
                </c:pt>
                <c:pt idx="5">
                  <c:v>83.678087101977411</c:v>
                </c:pt>
                <c:pt idx="6">
                  <c:v>84.430073481092052</c:v>
                </c:pt>
                <c:pt idx="7">
                  <c:v>85.172351992353185</c:v>
                </c:pt>
                <c:pt idx="8">
                  <c:v>85.893721249775965</c:v>
                </c:pt>
                <c:pt idx="9">
                  <c:v>86.604635880279588</c:v>
                </c:pt>
                <c:pt idx="10">
                  <c:v>87.300615329470091</c:v>
                </c:pt>
                <c:pt idx="11">
                  <c:v>87.979419320150541</c:v>
                </c:pt>
                <c:pt idx="12">
                  <c:v>88.646275165780509</c:v>
                </c:pt>
                <c:pt idx="13">
                  <c:v>89.290728239440824</c:v>
                </c:pt>
                <c:pt idx="14">
                  <c:v>89.915018818328448</c:v>
                </c:pt>
                <c:pt idx="15">
                  <c:v>90.520640420574708</c:v>
                </c:pt>
                <c:pt idx="16">
                  <c:v>91.103859250851301</c:v>
                </c:pt>
                <c:pt idx="17">
                  <c:v>91.673636417946113</c:v>
                </c:pt>
                <c:pt idx="18">
                  <c:v>92.233705717187405</c:v>
                </c:pt>
                <c:pt idx="19">
                  <c:v>92.788547702969112</c:v>
                </c:pt>
                <c:pt idx="20">
                  <c:v>93.345629965947779</c:v>
                </c:pt>
                <c:pt idx="21">
                  <c:v>93.904952506123422</c:v>
                </c:pt>
                <c:pt idx="22">
                  <c:v>94.468755600692987</c:v>
                </c:pt>
                <c:pt idx="23">
                  <c:v>95.040773044984761</c:v>
                </c:pt>
                <c:pt idx="24">
                  <c:v>95.622498357130056</c:v>
                </c:pt>
                <c:pt idx="25">
                  <c:v>96.216171814325818</c:v>
                </c:pt>
                <c:pt idx="26">
                  <c:v>96.821046657506415</c:v>
                </c:pt>
                <c:pt idx="27">
                  <c:v>97.434882609474869</c:v>
                </c:pt>
                <c:pt idx="28">
                  <c:v>98.057679670231195</c:v>
                </c:pt>
                <c:pt idx="29">
                  <c:v>98.683463767250132</c:v>
                </c:pt>
                <c:pt idx="30">
                  <c:v>99.311488141466029</c:v>
                </c:pt>
                <c:pt idx="31">
                  <c:v>99.93951251568194</c:v>
                </c:pt>
                <c:pt idx="32">
                  <c:v>100.56230957643825</c:v>
                </c:pt>
                <c:pt idx="33">
                  <c:v>101.18884043252285</c:v>
                </c:pt>
                <c:pt idx="34">
                  <c:v>101.80118286635999</c:v>
                </c:pt>
                <c:pt idx="35">
                  <c:v>102.38888225103052</c:v>
                </c:pt>
                <c:pt idx="36">
                  <c:v>102.94895155027181</c:v>
                </c:pt>
                <c:pt idx="37">
                  <c:v>103.45898799211422</c:v>
                </c:pt>
                <c:pt idx="38">
                  <c:v>103.93243323973952</c:v>
                </c:pt>
                <c:pt idx="39">
                  <c:v>104.37376784754166</c:v>
                </c:pt>
                <c:pt idx="40">
                  <c:v>104.78075153832367</c:v>
                </c:pt>
                <c:pt idx="41">
                  <c:v>105.17952087938347</c:v>
                </c:pt>
                <c:pt idx="42">
                  <c:v>105.58127725670589</c:v>
                </c:pt>
                <c:pt idx="43">
                  <c:v>106.00020909253838</c:v>
                </c:pt>
                <c:pt idx="44">
                  <c:v>106.45946591791623</c:v>
                </c:pt>
                <c:pt idx="45">
                  <c:v>106.95606069657686</c:v>
                </c:pt>
                <c:pt idx="46">
                  <c:v>107.48476611506064</c:v>
                </c:pt>
                <c:pt idx="47">
                  <c:v>108.04408865523627</c:v>
                </c:pt>
                <c:pt idx="48">
                  <c:v>108.62880100364418</c:v>
                </c:pt>
                <c:pt idx="49">
                  <c:v>109.23666288308739</c:v>
                </c:pt>
                <c:pt idx="50">
                  <c:v>109.86618077543461</c:v>
                </c:pt>
                <c:pt idx="51">
                  <c:v>110.51511440348885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Diaunderlag!$B$8</c:f>
              <c:strCache>
                <c:ptCount val="1"/>
                <c:pt idx="0">
                  <c:v>GDP June 2011, FOMC</c:v>
                </c:pt>
              </c:strCache>
            </c:strRef>
          </c:tx>
          <c:spPr>
            <a:ln w="38100">
              <a:solidFill>
                <a:srgbClr val="A41D22"/>
              </a:solidFill>
            </a:ln>
          </c:spPr>
          <c:marker>
            <c:symbol val="none"/>
          </c:marker>
          <c:dPt>
            <c:idx val="43"/>
            <c:bubble3D val="0"/>
            <c:spPr>
              <a:ln w="38100">
                <a:solidFill>
                  <a:srgbClr val="A41D22"/>
                </a:solidFill>
                <a:prstDash val="solid"/>
              </a:ln>
            </c:spPr>
          </c:dPt>
          <c:dPt>
            <c:idx val="45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6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7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8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49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0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1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2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3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4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5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6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7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dPt>
            <c:idx val="58"/>
            <c:bubble3D val="0"/>
            <c:spPr>
              <a:ln w="38100">
                <a:solidFill>
                  <a:srgbClr val="A41D22"/>
                </a:solidFill>
                <a:prstDash val="sysDash"/>
              </a:ln>
            </c:spPr>
          </c:dPt>
          <c:cat>
            <c:numRef>
              <c:f>Diaunderlag!$A$9:$A$68</c:f>
              <c:numCache>
                <c:formatCode>yyyy-mm-dd</c:formatCode>
                <c:ptCount val="60"/>
                <c:pt idx="0">
                  <c:v>36571</c:v>
                </c:pt>
                <c:pt idx="1">
                  <c:v>36661</c:v>
                </c:pt>
                <c:pt idx="2">
                  <c:v>36753</c:v>
                </c:pt>
                <c:pt idx="3">
                  <c:v>36845</c:v>
                </c:pt>
                <c:pt idx="4">
                  <c:v>36937</c:v>
                </c:pt>
                <c:pt idx="5">
                  <c:v>37026</c:v>
                </c:pt>
                <c:pt idx="6">
                  <c:v>37118</c:v>
                </c:pt>
                <c:pt idx="7">
                  <c:v>37210</c:v>
                </c:pt>
                <c:pt idx="8">
                  <c:v>37302</c:v>
                </c:pt>
                <c:pt idx="9">
                  <c:v>37391</c:v>
                </c:pt>
                <c:pt idx="10">
                  <c:v>37483</c:v>
                </c:pt>
                <c:pt idx="11">
                  <c:v>37575</c:v>
                </c:pt>
                <c:pt idx="12">
                  <c:v>37667</c:v>
                </c:pt>
                <c:pt idx="13">
                  <c:v>37756</c:v>
                </c:pt>
                <c:pt idx="14">
                  <c:v>37848</c:v>
                </c:pt>
                <c:pt idx="15">
                  <c:v>37940</c:v>
                </c:pt>
                <c:pt idx="16">
                  <c:v>38032</c:v>
                </c:pt>
                <c:pt idx="17">
                  <c:v>38122</c:v>
                </c:pt>
                <c:pt idx="18">
                  <c:v>38214</c:v>
                </c:pt>
                <c:pt idx="19">
                  <c:v>38306</c:v>
                </c:pt>
                <c:pt idx="20">
                  <c:v>38398</c:v>
                </c:pt>
                <c:pt idx="21">
                  <c:v>38487</c:v>
                </c:pt>
                <c:pt idx="22">
                  <c:v>38579</c:v>
                </c:pt>
                <c:pt idx="23">
                  <c:v>38671</c:v>
                </c:pt>
                <c:pt idx="24">
                  <c:v>38763</c:v>
                </c:pt>
                <c:pt idx="25">
                  <c:v>38852</c:v>
                </c:pt>
                <c:pt idx="26">
                  <c:v>38944</c:v>
                </c:pt>
                <c:pt idx="27">
                  <c:v>39036</c:v>
                </c:pt>
                <c:pt idx="28">
                  <c:v>39128</c:v>
                </c:pt>
                <c:pt idx="29">
                  <c:v>39217</c:v>
                </c:pt>
                <c:pt idx="30">
                  <c:v>39309</c:v>
                </c:pt>
                <c:pt idx="31">
                  <c:v>39401</c:v>
                </c:pt>
                <c:pt idx="32">
                  <c:v>39493</c:v>
                </c:pt>
                <c:pt idx="33">
                  <c:v>39583</c:v>
                </c:pt>
                <c:pt idx="34">
                  <c:v>39675</c:v>
                </c:pt>
                <c:pt idx="35">
                  <c:v>39767</c:v>
                </c:pt>
                <c:pt idx="36">
                  <c:v>39859</c:v>
                </c:pt>
                <c:pt idx="37">
                  <c:v>39948</c:v>
                </c:pt>
                <c:pt idx="38">
                  <c:v>40040</c:v>
                </c:pt>
                <c:pt idx="39">
                  <c:v>40132</c:v>
                </c:pt>
                <c:pt idx="40">
                  <c:v>40224</c:v>
                </c:pt>
                <c:pt idx="41">
                  <c:v>40313</c:v>
                </c:pt>
                <c:pt idx="42">
                  <c:v>40405</c:v>
                </c:pt>
                <c:pt idx="43">
                  <c:v>40497</c:v>
                </c:pt>
                <c:pt idx="44">
                  <c:v>40589</c:v>
                </c:pt>
                <c:pt idx="45">
                  <c:v>40678</c:v>
                </c:pt>
                <c:pt idx="46">
                  <c:v>40770</c:v>
                </c:pt>
                <c:pt idx="47">
                  <c:v>40862</c:v>
                </c:pt>
                <c:pt idx="48">
                  <c:v>40954</c:v>
                </c:pt>
                <c:pt idx="49">
                  <c:v>41044</c:v>
                </c:pt>
                <c:pt idx="50">
                  <c:v>41136</c:v>
                </c:pt>
                <c:pt idx="51">
                  <c:v>41228</c:v>
                </c:pt>
                <c:pt idx="52">
                  <c:v>41320</c:v>
                </c:pt>
                <c:pt idx="53">
                  <c:v>41409</c:v>
                </c:pt>
                <c:pt idx="54">
                  <c:v>41501</c:v>
                </c:pt>
                <c:pt idx="55">
                  <c:v>41593</c:v>
                </c:pt>
                <c:pt idx="56">
                  <c:v>41685</c:v>
                </c:pt>
                <c:pt idx="57">
                  <c:v>41774</c:v>
                </c:pt>
                <c:pt idx="58">
                  <c:v>41866</c:v>
                </c:pt>
                <c:pt idx="59">
                  <c:v>41958</c:v>
                </c:pt>
              </c:numCache>
            </c:numRef>
          </c:cat>
          <c:val>
            <c:numRef>
              <c:f>Diaunderlag!$B$9:$B$68</c:f>
              <c:numCache>
                <c:formatCode>General</c:formatCode>
                <c:ptCount val="60"/>
                <c:pt idx="0">
                  <c:v>82.635537097317325</c:v>
                </c:pt>
                <c:pt idx="1">
                  <c:v>84.248138586448164</c:v>
                </c:pt>
                <c:pt idx="2">
                  <c:v>84.318479440266401</c:v>
                </c:pt>
                <c:pt idx="3">
                  <c:v>84.816851872638154</c:v>
                </c:pt>
                <c:pt idx="4">
                  <c:v>84.537733378231749</c:v>
                </c:pt>
                <c:pt idx="5">
                  <c:v>85.092228832266997</c:v>
                </c:pt>
                <c:pt idx="6">
                  <c:v>84.858757062146893</c:v>
                </c:pt>
                <c:pt idx="7">
                  <c:v>85.158079844352159</c:v>
                </c:pt>
                <c:pt idx="8">
                  <c:v>85.889924046844015</c:v>
                </c:pt>
                <c:pt idx="9">
                  <c:v>86.345642982751528</c:v>
                </c:pt>
                <c:pt idx="10">
                  <c:v>86.776667789127103</c:v>
                </c:pt>
                <c:pt idx="11">
                  <c:v>86.79462715605942</c:v>
                </c:pt>
                <c:pt idx="12">
                  <c:v>87.146331425150592</c:v>
                </c:pt>
                <c:pt idx="13">
                  <c:v>87.841508586822314</c:v>
                </c:pt>
                <c:pt idx="14">
                  <c:v>89.314176675272194</c:v>
                </c:pt>
                <c:pt idx="15">
                  <c:v>90.117110038537803</c:v>
                </c:pt>
                <c:pt idx="16">
                  <c:v>90.751674336812954</c:v>
                </c:pt>
                <c:pt idx="17">
                  <c:v>91.396714932465301</c:v>
                </c:pt>
                <c:pt idx="18">
                  <c:v>92.067946271560601</c:v>
                </c:pt>
                <c:pt idx="19">
                  <c:v>92.867138100048635</c:v>
                </c:pt>
                <c:pt idx="20">
                  <c:v>93.793542110973917</c:v>
                </c:pt>
                <c:pt idx="21">
                  <c:v>94.193138025217948</c:v>
                </c:pt>
                <c:pt idx="22">
                  <c:v>94.909267781644033</c:v>
                </c:pt>
                <c:pt idx="23">
                  <c:v>95.399408837505149</c:v>
                </c:pt>
                <c:pt idx="24">
                  <c:v>96.650578067123135</c:v>
                </c:pt>
                <c:pt idx="25">
                  <c:v>96.999289108392261</c:v>
                </c:pt>
                <c:pt idx="26">
                  <c:v>97.024731544879714</c:v>
                </c:pt>
                <c:pt idx="27">
                  <c:v>97.734126538706178</c:v>
                </c:pt>
                <c:pt idx="28">
                  <c:v>97.948142327982936</c:v>
                </c:pt>
                <c:pt idx="29">
                  <c:v>98.732368017360727</c:v>
                </c:pt>
                <c:pt idx="30">
                  <c:v>99.289108392262506</c:v>
                </c:pt>
                <c:pt idx="31">
                  <c:v>100</c:v>
                </c:pt>
                <c:pt idx="32">
                  <c:v>99.818161409810301</c:v>
                </c:pt>
                <c:pt idx="33">
                  <c:v>99.966326187001911</c:v>
                </c:pt>
                <c:pt idx="34">
                  <c:v>98.95237026228159</c:v>
                </c:pt>
                <c:pt idx="35">
                  <c:v>97.232760878512366</c:v>
                </c:pt>
                <c:pt idx="36">
                  <c:v>96.02723837318068</c:v>
                </c:pt>
                <c:pt idx="37">
                  <c:v>95.858121001234707</c:v>
                </c:pt>
                <c:pt idx="38">
                  <c:v>96.238260934635392</c:v>
                </c:pt>
                <c:pt idx="39">
                  <c:v>97.422082538257186</c:v>
                </c:pt>
                <c:pt idx="40">
                  <c:v>98.318554270961954</c:v>
                </c:pt>
                <c:pt idx="41">
                  <c:v>98.738354473004833</c:v>
                </c:pt>
                <c:pt idx="42">
                  <c:v>99.363939087813819</c:v>
                </c:pt>
                <c:pt idx="43">
                  <c:v>100.12870879634826</c:v>
                </c:pt>
                <c:pt idx="44">
                  <c:v>100.60463202005462</c:v>
                </c:pt>
                <c:pt idx="45">
                  <c:v>101.33046120652024</c:v>
                </c:pt>
                <c:pt idx="46">
                  <c:v>102.05629039298587</c:v>
                </c:pt>
                <c:pt idx="47">
                  <c:v>102.78211957945149</c:v>
                </c:pt>
                <c:pt idx="48">
                  <c:v>103.66861536082426</c:v>
                </c:pt>
                <c:pt idx="49">
                  <c:v>104.55511114219703</c:v>
                </c:pt>
                <c:pt idx="50">
                  <c:v>105.44160692356979</c:v>
                </c:pt>
                <c:pt idx="51">
                  <c:v>106.32810270494257</c:v>
                </c:pt>
                <c:pt idx="52">
                  <c:v>107.35151069347764</c:v>
                </c:pt>
                <c:pt idx="53">
                  <c:v>108.37491868201272</c:v>
                </c:pt>
                <c:pt idx="54">
                  <c:v>109.39832667054779</c:v>
                </c:pt>
                <c:pt idx="55">
                  <c:v>110.42173465908286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674496"/>
        <c:axId val="49676288"/>
      </c:lineChart>
      <c:lineChart>
        <c:grouping val="standard"/>
        <c:varyColors val="0"/>
        <c:ser>
          <c:idx val="4"/>
          <c:order val="4"/>
          <c:tx>
            <c:v>tom</c:v>
          </c:tx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679360"/>
        <c:axId val="49677824"/>
      </c:lineChart>
      <c:dateAx>
        <c:axId val="49674496"/>
        <c:scaling>
          <c:orientation val="minMax"/>
          <c:max val="42004"/>
          <c:min val="36526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yy" sourceLinked="0"/>
        <c:majorTickMark val="in"/>
        <c:minorTickMark val="none"/>
        <c:tickLblPos val="low"/>
        <c:spPr>
          <a:ln w="38100" cap="flat" cmpd="sng" algn="ctr">
            <a:solidFill>
              <a:srgbClr val="000000">
                <a:lumMod val="100000"/>
              </a:srgbClr>
            </a:solidFill>
            <a:prstDash val="solid"/>
            <a:round/>
            <a:headEnd type="none" w="med" len="med"/>
            <a:tailEnd type="none" w="med" len="med"/>
          </a:ln>
        </c:spPr>
        <c:crossAx val="49676288"/>
        <c:crosses val="autoZero"/>
        <c:auto val="1"/>
        <c:lblOffset val="100"/>
        <c:baseTimeUnit val="days"/>
        <c:majorUnit val="1"/>
        <c:majorTimeUnit val="years"/>
      </c:dateAx>
      <c:valAx>
        <c:axId val="49676288"/>
        <c:scaling>
          <c:orientation val="minMax"/>
          <c:max val="115"/>
          <c:min val="75"/>
        </c:scaling>
        <c:delete val="0"/>
        <c:axPos val="l"/>
        <c:majorGridlines>
          <c:spPr>
            <a:ln cmpd="sng"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0"/>
        <c:majorTickMark val="in"/>
        <c:minorTickMark val="none"/>
        <c:tickLblPos val="nextTo"/>
        <c:spPr>
          <a:ln w="38100" cap="flat" cmpd="sng" algn="ctr">
            <a:solidFill>
              <a:srgbClr val="000000">
                <a:lumMod val="100000"/>
              </a:srgbClr>
            </a:solidFill>
            <a:prstDash val="solid"/>
            <a:round/>
            <a:headEnd type="none" w="med" len="med"/>
            <a:tailEnd type="none" w="med" len="med"/>
          </a:ln>
        </c:spPr>
        <c:crossAx val="49674496"/>
        <c:crosses val="autoZero"/>
        <c:crossBetween val="between"/>
        <c:majorUnit val="5"/>
      </c:valAx>
      <c:valAx>
        <c:axId val="49677824"/>
        <c:scaling>
          <c:orientation val="minMax"/>
          <c:max val="115"/>
          <c:min val="75"/>
        </c:scaling>
        <c:delete val="0"/>
        <c:axPos val="r"/>
        <c:numFmt formatCode="General" sourceLinked="1"/>
        <c:majorTickMark val="in"/>
        <c:minorTickMark val="none"/>
        <c:tickLblPos val="nextTo"/>
        <c:spPr>
          <a:ln w="38100" cap="flat" cmpd="sng" algn="ctr">
            <a:solidFill>
              <a:srgbClr val="000000">
                <a:lumMod val="100000"/>
              </a:srgbClr>
            </a:solidFill>
            <a:prstDash val="solid"/>
            <a:round/>
            <a:headEnd type="none" w="med" len="med"/>
            <a:tailEnd type="none" w="med" len="med"/>
          </a:ln>
        </c:spPr>
        <c:crossAx val="49679360"/>
        <c:crosses val="max"/>
        <c:crossBetween val="between"/>
        <c:majorUnit val="5"/>
        <c:minorUnit val="4"/>
      </c:valAx>
      <c:catAx>
        <c:axId val="49679360"/>
        <c:scaling>
          <c:orientation val="minMax"/>
        </c:scaling>
        <c:delete val="1"/>
        <c:axPos val="b"/>
        <c:numFmt formatCode="m\/d\/yyyy" sourceLinked="1"/>
        <c:majorTickMark val="out"/>
        <c:minorTickMark val="none"/>
        <c:tickLblPos val="nextTo"/>
        <c:crossAx val="49677824"/>
        <c:crosses val="autoZero"/>
        <c:auto val="1"/>
        <c:lblAlgn val="ctr"/>
        <c:lblOffset val="100"/>
        <c:noMultiLvlLbl val="0"/>
      </c:catAx>
    </c:plotArea>
    <c:legend>
      <c:legendPos val="r"/>
      <c:legendEntry>
        <c:idx val="14"/>
        <c:delete val="1"/>
      </c:legendEntry>
      <c:layout>
        <c:manualLayout>
          <c:xMode val="edge"/>
          <c:yMode val="edge"/>
          <c:x val="9.0662991588692163E-2"/>
          <c:y val="4.0012835386172341E-2"/>
          <c:w val="0.60982911424710606"/>
          <c:h val="9.4705567760142828E-2"/>
        </c:manualLayout>
      </c:layout>
      <c:overlay val="1"/>
      <c:spPr>
        <a:noFill/>
      </c:spPr>
    </c:legend>
    <c:plotVisOnly val="1"/>
    <c:dispBlanksAs val="span"/>
    <c:showDLblsOverMax val="0"/>
  </c:chart>
  <c:spPr>
    <a:ln>
      <a:noFill/>
    </a:ln>
  </c:spPr>
  <c:txPr>
    <a:bodyPr/>
    <a:lstStyle/>
    <a:p>
      <a:pPr>
        <a:defRPr sz="1800">
          <a:latin typeface="Times New Roman" pitchFamily="18" charset="0"/>
          <a:cs typeface="Times New Roman" pitchFamily="18" charset="0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Diaunderlag!$U$7</c:f>
              <c:strCache>
                <c:ptCount val="1"/>
                <c:pt idx="0">
                  <c:v>June/July 2010/2011, Riksbank</c:v>
                </c:pt>
              </c:strCache>
            </c:strRef>
          </c:tx>
          <c:spPr>
            <a:ln w="38100">
              <a:solidFill>
                <a:srgbClr val="0076BD"/>
              </a:solidFill>
            </a:ln>
          </c:spPr>
          <c:marker>
            <c:symbol val="none"/>
          </c:marker>
          <c:dPt>
            <c:idx val="41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42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43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44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45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46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47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48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49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50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51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52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53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54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55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cat>
            <c:numRef>
              <c:f>Diaunderlag!$A$9:$A$68</c:f>
              <c:numCache>
                <c:formatCode>yyyy-mm-dd</c:formatCode>
                <c:ptCount val="60"/>
                <c:pt idx="0">
                  <c:v>36571</c:v>
                </c:pt>
                <c:pt idx="1">
                  <c:v>36661</c:v>
                </c:pt>
                <c:pt idx="2">
                  <c:v>36753</c:v>
                </c:pt>
                <c:pt idx="3">
                  <c:v>36845</c:v>
                </c:pt>
                <c:pt idx="4">
                  <c:v>36937</c:v>
                </c:pt>
                <c:pt idx="5">
                  <c:v>37026</c:v>
                </c:pt>
                <c:pt idx="6">
                  <c:v>37118</c:v>
                </c:pt>
                <c:pt idx="7">
                  <c:v>37210</c:v>
                </c:pt>
                <c:pt idx="8">
                  <c:v>37302</c:v>
                </c:pt>
                <c:pt idx="9">
                  <c:v>37391</c:v>
                </c:pt>
                <c:pt idx="10">
                  <c:v>37483</c:v>
                </c:pt>
                <c:pt idx="11">
                  <c:v>37575</c:v>
                </c:pt>
                <c:pt idx="12">
                  <c:v>37667</c:v>
                </c:pt>
                <c:pt idx="13">
                  <c:v>37756</c:v>
                </c:pt>
                <c:pt idx="14">
                  <c:v>37848</c:v>
                </c:pt>
                <c:pt idx="15">
                  <c:v>37940</c:v>
                </c:pt>
                <c:pt idx="16">
                  <c:v>38032</c:v>
                </c:pt>
                <c:pt idx="17">
                  <c:v>38122</c:v>
                </c:pt>
                <c:pt idx="18">
                  <c:v>38214</c:v>
                </c:pt>
                <c:pt idx="19">
                  <c:v>38306</c:v>
                </c:pt>
                <c:pt idx="20">
                  <c:v>38398</c:v>
                </c:pt>
                <c:pt idx="21">
                  <c:v>38487</c:v>
                </c:pt>
                <c:pt idx="22">
                  <c:v>38579</c:v>
                </c:pt>
                <c:pt idx="23">
                  <c:v>38671</c:v>
                </c:pt>
                <c:pt idx="24">
                  <c:v>38763</c:v>
                </c:pt>
                <c:pt idx="25">
                  <c:v>38852</c:v>
                </c:pt>
                <c:pt idx="26">
                  <c:v>38944</c:v>
                </c:pt>
                <c:pt idx="27">
                  <c:v>39036</c:v>
                </c:pt>
                <c:pt idx="28">
                  <c:v>39128</c:v>
                </c:pt>
                <c:pt idx="29">
                  <c:v>39217</c:v>
                </c:pt>
                <c:pt idx="30">
                  <c:v>39309</c:v>
                </c:pt>
                <c:pt idx="31">
                  <c:v>39401</c:v>
                </c:pt>
                <c:pt idx="32">
                  <c:v>39493</c:v>
                </c:pt>
                <c:pt idx="33">
                  <c:v>39583</c:v>
                </c:pt>
                <c:pt idx="34">
                  <c:v>39675</c:v>
                </c:pt>
                <c:pt idx="35">
                  <c:v>39767</c:v>
                </c:pt>
                <c:pt idx="36">
                  <c:v>39859</c:v>
                </c:pt>
                <c:pt idx="37">
                  <c:v>39948</c:v>
                </c:pt>
                <c:pt idx="38">
                  <c:v>40040</c:v>
                </c:pt>
                <c:pt idx="39">
                  <c:v>40132</c:v>
                </c:pt>
                <c:pt idx="40">
                  <c:v>40224</c:v>
                </c:pt>
                <c:pt idx="41">
                  <c:v>40313</c:v>
                </c:pt>
                <c:pt idx="42">
                  <c:v>40405</c:v>
                </c:pt>
                <c:pt idx="43">
                  <c:v>40497</c:v>
                </c:pt>
                <c:pt idx="44">
                  <c:v>40589</c:v>
                </c:pt>
                <c:pt idx="45">
                  <c:v>40678</c:v>
                </c:pt>
                <c:pt idx="46">
                  <c:v>40770</c:v>
                </c:pt>
                <c:pt idx="47">
                  <c:v>40862</c:v>
                </c:pt>
                <c:pt idx="48">
                  <c:v>40954</c:v>
                </c:pt>
                <c:pt idx="49">
                  <c:v>41044</c:v>
                </c:pt>
                <c:pt idx="50">
                  <c:v>41136</c:v>
                </c:pt>
                <c:pt idx="51">
                  <c:v>41228</c:v>
                </c:pt>
                <c:pt idx="52">
                  <c:v>41320</c:v>
                </c:pt>
                <c:pt idx="53">
                  <c:v>41409</c:v>
                </c:pt>
                <c:pt idx="54">
                  <c:v>41501</c:v>
                </c:pt>
                <c:pt idx="55">
                  <c:v>41593</c:v>
                </c:pt>
                <c:pt idx="56">
                  <c:v>41685</c:v>
                </c:pt>
                <c:pt idx="57">
                  <c:v>41774</c:v>
                </c:pt>
                <c:pt idx="58">
                  <c:v>41866</c:v>
                </c:pt>
                <c:pt idx="59">
                  <c:v>41958</c:v>
                </c:pt>
              </c:numCache>
            </c:numRef>
          </c:cat>
          <c:val>
            <c:numRef>
              <c:f>Diaunderlag!$U$9:$U$68</c:f>
              <c:numCache>
                <c:formatCode>General</c:formatCode>
                <c:ptCount val="60"/>
                <c:pt idx="1">
                  <c:v>8.1518205874216765</c:v>
                </c:pt>
                <c:pt idx="2">
                  <c:v>2.2623795375825706</c:v>
                </c:pt>
                <c:pt idx="3">
                  <c:v>0.67185411866483857</c:v>
                </c:pt>
                <c:pt idx="4">
                  <c:v>-1.4681399099983561</c:v>
                </c:pt>
                <c:pt idx="5">
                  <c:v>1.1995787569259564</c:v>
                </c:pt>
                <c:pt idx="6">
                  <c:v>2.8826648660255083</c:v>
                </c:pt>
                <c:pt idx="7">
                  <c:v>4.4732227800441837</c:v>
                </c:pt>
                <c:pt idx="8">
                  <c:v>-0.37023306525775235</c:v>
                </c:pt>
                <c:pt idx="9">
                  <c:v>5.8601382716681805</c:v>
                </c:pt>
                <c:pt idx="10">
                  <c:v>0.24412069173271878</c:v>
                </c:pt>
                <c:pt idx="11">
                  <c:v>3.2383791154740216</c:v>
                </c:pt>
                <c:pt idx="12">
                  <c:v>4.0682515373938077</c:v>
                </c:pt>
                <c:pt idx="13">
                  <c:v>-1.3097398419481654</c:v>
                </c:pt>
                <c:pt idx="14">
                  <c:v>4.6590368059780563</c:v>
                </c:pt>
                <c:pt idx="15">
                  <c:v>2.0607013063346669</c:v>
                </c:pt>
                <c:pt idx="16">
                  <c:v>6.8614005647023912</c:v>
                </c:pt>
                <c:pt idx="17">
                  <c:v>3.1811212104886799</c:v>
                </c:pt>
                <c:pt idx="18">
                  <c:v>3.0224948955924757</c:v>
                </c:pt>
                <c:pt idx="19">
                  <c:v>2.8415293335660063</c:v>
                </c:pt>
                <c:pt idx="20">
                  <c:v>2.2289289176945504</c:v>
                </c:pt>
                <c:pt idx="21">
                  <c:v>3.5589451723624377</c:v>
                </c:pt>
                <c:pt idx="22">
                  <c:v>5.6132924655134309</c:v>
                </c:pt>
                <c:pt idx="23">
                  <c:v>1.7698558010190268</c:v>
                </c:pt>
                <c:pt idx="24">
                  <c:v>6.0652587239246714</c:v>
                </c:pt>
                <c:pt idx="25">
                  <c:v>5.5272467561408023</c:v>
                </c:pt>
                <c:pt idx="26">
                  <c:v>5.7173347490968807</c:v>
                </c:pt>
                <c:pt idx="27">
                  <c:v>0.84510773533716943</c:v>
                </c:pt>
                <c:pt idx="28">
                  <c:v>4.1527966997805255</c:v>
                </c:pt>
                <c:pt idx="29">
                  <c:v>2.9126445397050338</c:v>
                </c:pt>
                <c:pt idx="30">
                  <c:v>2.7834450300364466</c:v>
                </c:pt>
                <c:pt idx="31">
                  <c:v>4.9195138648963743</c:v>
                </c:pt>
                <c:pt idx="32">
                  <c:v>-4.3029923763195033</c:v>
                </c:pt>
                <c:pt idx="33">
                  <c:v>0.36994864020316598</c:v>
                </c:pt>
                <c:pt idx="34">
                  <c:v>0.16069930012154732</c:v>
                </c:pt>
                <c:pt idx="35">
                  <c:v>-15.058618584017392</c:v>
                </c:pt>
                <c:pt idx="36">
                  <c:v>-11.291598696118665</c:v>
                </c:pt>
                <c:pt idx="37">
                  <c:v>2.8846820827173936</c:v>
                </c:pt>
                <c:pt idx="38">
                  <c:v>1.382513032420718</c:v>
                </c:pt>
                <c:pt idx="39">
                  <c:v>1.7159492727696568</c:v>
                </c:pt>
                <c:pt idx="40">
                  <c:v>5.8703217773496075</c:v>
                </c:pt>
                <c:pt idx="41">
                  <c:v>3.8169900482619479</c:v>
                </c:pt>
                <c:pt idx="42">
                  <c:v>3.6781220421369332</c:v>
                </c:pt>
                <c:pt idx="43">
                  <c:v>3.6778676299198843</c:v>
                </c:pt>
                <c:pt idx="44">
                  <c:v>3.628042878740656</c:v>
                </c:pt>
                <c:pt idx="45">
                  <c:v>3.4877108727479511</c:v>
                </c:pt>
                <c:pt idx="46">
                  <c:v>3.4801282609411954</c:v>
                </c:pt>
                <c:pt idx="47">
                  <c:v>3.3367222537714625</c:v>
                </c:pt>
                <c:pt idx="48">
                  <c:v>3.2124135802017006</c:v>
                </c:pt>
                <c:pt idx="49">
                  <c:v>3.1379351796668509</c:v>
                </c:pt>
                <c:pt idx="50">
                  <c:v>3.1060799957134844</c:v>
                </c:pt>
                <c:pt idx="51">
                  <c:v>3.0745818660157465</c:v>
                </c:pt>
                <c:pt idx="52">
                  <c:v>3.0529551214815598</c:v>
                </c:pt>
                <c:pt idx="53">
                  <c:v>3.0367013376041863</c:v>
                </c:pt>
                <c:pt idx="54">
                  <c:v>3.0127127479754323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Diaunderlag!$W$8</c:f>
              <c:strCache>
                <c:ptCount val="1"/>
                <c:pt idx="0">
                  <c:v>July 2011, Riksbank</c:v>
                </c:pt>
              </c:strCache>
            </c:strRef>
          </c:tx>
          <c:spPr>
            <a:ln w="38100">
              <a:solidFill>
                <a:srgbClr val="0076BD"/>
              </a:solidFill>
            </a:ln>
          </c:spPr>
          <c:marker>
            <c:symbol val="none"/>
          </c:marker>
          <c:dPt>
            <c:idx val="41"/>
            <c:bubble3D val="0"/>
            <c:spPr>
              <a:ln w="38100">
                <a:solidFill>
                  <a:srgbClr val="0076BD"/>
                </a:solidFill>
                <a:prstDash val="solid"/>
              </a:ln>
            </c:spPr>
          </c:dPt>
          <c:dPt>
            <c:idx val="42"/>
            <c:bubble3D val="0"/>
            <c:spPr>
              <a:ln w="38100">
                <a:solidFill>
                  <a:srgbClr val="0076BD"/>
                </a:solidFill>
                <a:prstDash val="solid"/>
              </a:ln>
            </c:spPr>
          </c:dPt>
          <c:dPt>
            <c:idx val="43"/>
            <c:bubble3D val="0"/>
            <c:spPr>
              <a:ln w="38100">
                <a:solidFill>
                  <a:srgbClr val="0076BD"/>
                </a:solidFill>
                <a:prstDash val="solid"/>
              </a:ln>
            </c:spPr>
          </c:dPt>
          <c:dPt>
            <c:idx val="44"/>
            <c:bubble3D val="0"/>
            <c:spPr>
              <a:ln w="38100">
                <a:solidFill>
                  <a:srgbClr val="0076BD"/>
                </a:solidFill>
                <a:prstDash val="solid"/>
              </a:ln>
            </c:spPr>
          </c:dPt>
          <c:dPt>
            <c:idx val="45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46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47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48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49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50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51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52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53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54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55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56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57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58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cat>
            <c:numRef>
              <c:f>Diaunderlag!$A$9:$A$68</c:f>
              <c:numCache>
                <c:formatCode>yyyy-mm-dd</c:formatCode>
                <c:ptCount val="60"/>
                <c:pt idx="0">
                  <c:v>36571</c:v>
                </c:pt>
                <c:pt idx="1">
                  <c:v>36661</c:v>
                </c:pt>
                <c:pt idx="2">
                  <c:v>36753</c:v>
                </c:pt>
                <c:pt idx="3">
                  <c:v>36845</c:v>
                </c:pt>
                <c:pt idx="4">
                  <c:v>36937</c:v>
                </c:pt>
                <c:pt idx="5">
                  <c:v>37026</c:v>
                </c:pt>
                <c:pt idx="6">
                  <c:v>37118</c:v>
                </c:pt>
                <c:pt idx="7">
                  <c:v>37210</c:v>
                </c:pt>
                <c:pt idx="8">
                  <c:v>37302</c:v>
                </c:pt>
                <c:pt idx="9">
                  <c:v>37391</c:v>
                </c:pt>
                <c:pt idx="10">
                  <c:v>37483</c:v>
                </c:pt>
                <c:pt idx="11">
                  <c:v>37575</c:v>
                </c:pt>
                <c:pt idx="12">
                  <c:v>37667</c:v>
                </c:pt>
                <c:pt idx="13">
                  <c:v>37756</c:v>
                </c:pt>
                <c:pt idx="14">
                  <c:v>37848</c:v>
                </c:pt>
                <c:pt idx="15">
                  <c:v>37940</c:v>
                </c:pt>
                <c:pt idx="16">
                  <c:v>38032</c:v>
                </c:pt>
                <c:pt idx="17">
                  <c:v>38122</c:v>
                </c:pt>
                <c:pt idx="18">
                  <c:v>38214</c:v>
                </c:pt>
                <c:pt idx="19">
                  <c:v>38306</c:v>
                </c:pt>
                <c:pt idx="20">
                  <c:v>38398</c:v>
                </c:pt>
                <c:pt idx="21">
                  <c:v>38487</c:v>
                </c:pt>
                <c:pt idx="22">
                  <c:v>38579</c:v>
                </c:pt>
                <c:pt idx="23">
                  <c:v>38671</c:v>
                </c:pt>
                <c:pt idx="24">
                  <c:v>38763</c:v>
                </c:pt>
                <c:pt idx="25">
                  <c:v>38852</c:v>
                </c:pt>
                <c:pt idx="26">
                  <c:v>38944</c:v>
                </c:pt>
                <c:pt idx="27">
                  <c:v>39036</c:v>
                </c:pt>
                <c:pt idx="28">
                  <c:v>39128</c:v>
                </c:pt>
                <c:pt idx="29">
                  <c:v>39217</c:v>
                </c:pt>
                <c:pt idx="30">
                  <c:v>39309</c:v>
                </c:pt>
                <c:pt idx="31">
                  <c:v>39401</c:v>
                </c:pt>
                <c:pt idx="32">
                  <c:v>39493</c:v>
                </c:pt>
                <c:pt idx="33">
                  <c:v>39583</c:v>
                </c:pt>
                <c:pt idx="34">
                  <c:v>39675</c:v>
                </c:pt>
                <c:pt idx="35">
                  <c:v>39767</c:v>
                </c:pt>
                <c:pt idx="36">
                  <c:v>39859</c:v>
                </c:pt>
                <c:pt idx="37">
                  <c:v>39948</c:v>
                </c:pt>
                <c:pt idx="38">
                  <c:v>40040</c:v>
                </c:pt>
                <c:pt idx="39">
                  <c:v>40132</c:v>
                </c:pt>
                <c:pt idx="40">
                  <c:v>40224</c:v>
                </c:pt>
                <c:pt idx="41">
                  <c:v>40313</c:v>
                </c:pt>
                <c:pt idx="42">
                  <c:v>40405</c:v>
                </c:pt>
                <c:pt idx="43">
                  <c:v>40497</c:v>
                </c:pt>
                <c:pt idx="44">
                  <c:v>40589</c:v>
                </c:pt>
                <c:pt idx="45">
                  <c:v>40678</c:v>
                </c:pt>
                <c:pt idx="46">
                  <c:v>40770</c:v>
                </c:pt>
                <c:pt idx="47">
                  <c:v>40862</c:v>
                </c:pt>
                <c:pt idx="48">
                  <c:v>40954</c:v>
                </c:pt>
                <c:pt idx="49">
                  <c:v>41044</c:v>
                </c:pt>
                <c:pt idx="50">
                  <c:v>41136</c:v>
                </c:pt>
                <c:pt idx="51">
                  <c:v>41228</c:v>
                </c:pt>
                <c:pt idx="52">
                  <c:v>41320</c:v>
                </c:pt>
                <c:pt idx="53">
                  <c:v>41409</c:v>
                </c:pt>
                <c:pt idx="54">
                  <c:v>41501</c:v>
                </c:pt>
                <c:pt idx="55">
                  <c:v>41593</c:v>
                </c:pt>
                <c:pt idx="56">
                  <c:v>41685</c:v>
                </c:pt>
                <c:pt idx="57">
                  <c:v>41774</c:v>
                </c:pt>
                <c:pt idx="58">
                  <c:v>41866</c:v>
                </c:pt>
                <c:pt idx="59">
                  <c:v>41958</c:v>
                </c:pt>
              </c:numCache>
            </c:numRef>
          </c:cat>
          <c:val>
            <c:numRef>
              <c:f>Diaunderlag!$W$9:$W$68</c:f>
              <c:numCache>
                <c:formatCode>General</c:formatCode>
                <c:ptCount val="60"/>
                <c:pt idx="1">
                  <c:v>8.468541984256305</c:v>
                </c:pt>
                <c:pt idx="2">
                  <c:v>2.2633866857992846</c:v>
                </c:pt>
                <c:pt idx="3">
                  <c:v>0.78327972970422266</c:v>
                </c:pt>
                <c:pt idx="4">
                  <c:v>-1.7247907217755598</c:v>
                </c:pt>
                <c:pt idx="5">
                  <c:v>1.4474621812944122</c:v>
                </c:pt>
                <c:pt idx="6">
                  <c:v>2.8832413218983444</c:v>
                </c:pt>
                <c:pt idx="7">
                  <c:v>4.6039847886398588</c:v>
                </c:pt>
                <c:pt idx="8">
                  <c:v>-0.54518899360413986</c:v>
                </c:pt>
                <c:pt idx="9">
                  <c:v>5.9479086624253608</c:v>
                </c:pt>
                <c:pt idx="10">
                  <c:v>0.2430929770461665</c:v>
                </c:pt>
                <c:pt idx="11">
                  <c:v>3.2878489150567791</c:v>
                </c:pt>
                <c:pt idx="12">
                  <c:v>4.1551685271330019</c:v>
                </c:pt>
                <c:pt idx="13">
                  <c:v>-1.3555050673428881</c:v>
                </c:pt>
                <c:pt idx="14">
                  <c:v>4.6826242801082829</c:v>
                </c:pt>
                <c:pt idx="15">
                  <c:v>1.9048597739026452</c:v>
                </c:pt>
                <c:pt idx="16">
                  <c:v>7.0018489174399789</c:v>
                </c:pt>
                <c:pt idx="17">
                  <c:v>3.0462709796878595</c:v>
                </c:pt>
                <c:pt idx="18">
                  <c:v>3.1178702155943094</c:v>
                </c:pt>
                <c:pt idx="19">
                  <c:v>2.5640571433680925</c:v>
                </c:pt>
                <c:pt idx="20">
                  <c:v>2.5850200627640429</c:v>
                </c:pt>
                <c:pt idx="21">
                  <c:v>3.4293320869862143</c:v>
                </c:pt>
                <c:pt idx="22">
                  <c:v>5.762598001651531</c:v>
                </c:pt>
                <c:pt idx="23">
                  <c:v>1.380215935121365</c:v>
                </c:pt>
                <c:pt idx="24">
                  <c:v>5.9673689583032763</c:v>
                </c:pt>
                <c:pt idx="25">
                  <c:v>5.9282838331023546</c:v>
                </c:pt>
                <c:pt idx="26">
                  <c:v>5.9964190554520957</c:v>
                </c:pt>
                <c:pt idx="27">
                  <c:v>0.47430133653774131</c:v>
                </c:pt>
                <c:pt idx="28">
                  <c:v>4.73368694071159</c:v>
                </c:pt>
                <c:pt idx="29">
                  <c:v>2.4310146563056412</c:v>
                </c:pt>
                <c:pt idx="30">
                  <c:v>2.6149338419035661</c:v>
                </c:pt>
                <c:pt idx="31">
                  <c:v>4.4380330475846996</c:v>
                </c:pt>
                <c:pt idx="32">
                  <c:v>-4.0716685024130168</c:v>
                </c:pt>
                <c:pt idx="33">
                  <c:v>3.8340893238064666E-2</c:v>
                </c:pt>
                <c:pt idx="34">
                  <c:v>0.3108485315444165</c:v>
                </c:pt>
                <c:pt idx="35">
                  <c:v>-15.88974842444204</c:v>
                </c:pt>
                <c:pt idx="36">
                  <c:v>-9.9554376599475525</c:v>
                </c:pt>
                <c:pt idx="37">
                  <c:v>1.4992638973625461</c:v>
                </c:pt>
                <c:pt idx="38">
                  <c:v>-0.12572427263388697</c:v>
                </c:pt>
                <c:pt idx="39">
                  <c:v>2.342401132383376</c:v>
                </c:pt>
                <c:pt idx="40">
                  <c:v>7.9850628381995969</c:v>
                </c:pt>
                <c:pt idx="41">
                  <c:v>8.0776877954873427</c:v>
                </c:pt>
                <c:pt idx="42">
                  <c:v>7.9644970216043331</c:v>
                </c:pt>
                <c:pt idx="43">
                  <c:v>6.498829070453338</c:v>
                </c:pt>
                <c:pt idx="44">
                  <c:v>3.3393798729980828</c:v>
                </c:pt>
                <c:pt idx="45">
                  <c:v>2.4091616573041597</c:v>
                </c:pt>
                <c:pt idx="46">
                  <c:v>2.4253574017847779</c:v>
                </c:pt>
                <c:pt idx="47">
                  <c:v>2.5556217906396395</c:v>
                </c:pt>
                <c:pt idx="48">
                  <c:v>2.7869882883764907</c:v>
                </c:pt>
                <c:pt idx="49">
                  <c:v>2.7890967471623007</c:v>
                </c:pt>
                <c:pt idx="50">
                  <c:v>2.6826423680084366</c:v>
                </c:pt>
                <c:pt idx="51">
                  <c:v>2.5194056292557443</c:v>
                </c:pt>
                <c:pt idx="52">
                  <c:v>2.470994570962648</c:v>
                </c:pt>
                <c:pt idx="53">
                  <c:v>2.3930135662156848</c:v>
                </c:pt>
                <c:pt idx="54">
                  <c:v>2.3339506653182074</c:v>
                </c:pt>
                <c:pt idx="55">
                  <c:v>2.2902716432305459</c:v>
                </c:pt>
                <c:pt idx="56">
                  <c:v>2.19531568999356</c:v>
                </c:pt>
                <c:pt idx="57">
                  <c:v>2.1805659766416241</c:v>
                </c:pt>
                <c:pt idx="58">
                  <c:v>2.1820896090049891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323648"/>
        <c:axId val="51325184"/>
      </c:lineChart>
      <c:lineChart>
        <c:grouping val="standard"/>
        <c:varyColors val="0"/>
        <c:ser>
          <c:idx val="1"/>
          <c:order val="2"/>
          <c:tx>
            <c:v>Tom</c:v>
          </c:tx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344896"/>
        <c:axId val="51343360"/>
      </c:lineChart>
      <c:dateAx>
        <c:axId val="51323648"/>
        <c:scaling>
          <c:orientation val="minMax"/>
          <c:max val="42004"/>
          <c:min val="36526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yy" sourceLinked="0"/>
        <c:majorTickMark val="in"/>
        <c:minorTickMark val="none"/>
        <c:tickLblPos val="low"/>
        <c:spPr>
          <a:ln w="38100" cap="flat" cmpd="sng" algn="ctr">
            <a:solidFill>
              <a:srgbClr val="000000">
                <a:lumMod val="100000"/>
              </a:srgbClr>
            </a:solidFill>
            <a:prstDash val="solid"/>
            <a:round/>
            <a:headEnd type="none" w="med" len="med"/>
            <a:tailEnd type="none" w="med" len="med"/>
          </a:ln>
        </c:spPr>
        <c:crossAx val="51325184"/>
        <c:crosses val="autoZero"/>
        <c:auto val="1"/>
        <c:lblOffset val="100"/>
        <c:baseTimeUnit val="days"/>
        <c:majorUnit val="1"/>
        <c:majorTimeUnit val="years"/>
      </c:dateAx>
      <c:valAx>
        <c:axId val="51325184"/>
        <c:scaling>
          <c:orientation val="minMax"/>
          <c:max val="10"/>
          <c:min val="-20"/>
        </c:scaling>
        <c:delete val="0"/>
        <c:axPos val="l"/>
        <c:majorGridlines>
          <c:spPr>
            <a:ln cmpd="sng"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0"/>
        <c:majorTickMark val="in"/>
        <c:minorTickMark val="none"/>
        <c:tickLblPos val="nextTo"/>
        <c:spPr>
          <a:ln w="38100" cap="flat" cmpd="sng" algn="ctr">
            <a:solidFill>
              <a:srgbClr val="000000">
                <a:lumMod val="100000"/>
              </a:srgbClr>
            </a:solidFill>
            <a:prstDash val="solid"/>
            <a:round/>
            <a:headEnd type="none" w="med" len="med"/>
            <a:tailEnd type="none" w="med" len="med"/>
          </a:ln>
        </c:spPr>
        <c:crossAx val="51323648"/>
        <c:crosses val="autoZero"/>
        <c:crossBetween val="between"/>
        <c:majorUnit val="5"/>
      </c:valAx>
      <c:valAx>
        <c:axId val="51343360"/>
        <c:scaling>
          <c:orientation val="minMax"/>
          <c:max val="10"/>
          <c:min val="-20"/>
        </c:scaling>
        <c:delete val="0"/>
        <c:axPos val="r"/>
        <c:numFmt formatCode="General" sourceLinked="1"/>
        <c:majorTickMark val="in"/>
        <c:minorTickMark val="none"/>
        <c:tickLblPos val="nextTo"/>
        <c:spPr>
          <a:ln w="38100">
            <a:solidFill>
              <a:srgbClr val="000000"/>
            </a:solidFill>
          </a:ln>
        </c:spPr>
        <c:crossAx val="51344896"/>
        <c:crosses val="max"/>
        <c:crossBetween val="between"/>
        <c:majorUnit val="5"/>
      </c:valAx>
      <c:catAx>
        <c:axId val="51344896"/>
        <c:scaling>
          <c:orientation val="minMax"/>
        </c:scaling>
        <c:delete val="1"/>
        <c:axPos val="b"/>
        <c:majorTickMark val="out"/>
        <c:minorTickMark val="none"/>
        <c:tickLblPos val="nextTo"/>
        <c:crossAx val="51343360"/>
        <c:crosses val="autoZero"/>
        <c:auto val="1"/>
        <c:lblAlgn val="ctr"/>
        <c:lblOffset val="100"/>
        <c:noMultiLvlLbl val="0"/>
      </c:catAx>
    </c:plotArea>
    <c:legend>
      <c:legendPos val="r"/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8.2474659961261243E-2"/>
          <c:y val="0.79236393256485571"/>
          <c:w val="0.35141611392741723"/>
          <c:h val="9.7118455804309722E-2"/>
        </c:manualLayout>
      </c:layout>
      <c:overlay val="1"/>
      <c:spPr>
        <a:noFill/>
      </c:spPr>
    </c:legend>
    <c:plotVisOnly val="1"/>
    <c:dispBlanksAs val="span"/>
    <c:showDLblsOverMax val="0"/>
  </c:chart>
  <c:spPr>
    <a:ln>
      <a:noFill/>
    </a:ln>
  </c:spPr>
  <c:txPr>
    <a:bodyPr/>
    <a:lstStyle/>
    <a:p>
      <a:pPr>
        <a:defRPr sz="1800">
          <a:latin typeface="Times New Roman" pitchFamily="18" charset="0"/>
          <a:cs typeface="Times New Roman" pitchFamily="18" charset="0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Diaunderlag!$F$5</c:f>
              <c:strCache>
                <c:ptCount val="1"/>
              </c:strCache>
            </c:strRef>
          </c:tx>
          <c:spPr>
            <a:ln w="38100">
              <a:solidFill>
                <a:srgbClr val="0076BD"/>
              </a:solidFill>
            </a:ln>
          </c:spPr>
          <c:marker>
            <c:symbol val="none"/>
          </c:marker>
          <c:dPt>
            <c:idx val="45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46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47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48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49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50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51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52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53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54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55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56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57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58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cat>
            <c:numRef>
              <c:f>Diaunderlag!$A$9:$A$68</c:f>
              <c:numCache>
                <c:formatCode>yyyy-mm-dd</c:formatCode>
                <c:ptCount val="60"/>
                <c:pt idx="0">
                  <c:v>36571</c:v>
                </c:pt>
                <c:pt idx="1">
                  <c:v>36661</c:v>
                </c:pt>
                <c:pt idx="2">
                  <c:v>36753</c:v>
                </c:pt>
                <c:pt idx="3">
                  <c:v>36845</c:v>
                </c:pt>
                <c:pt idx="4">
                  <c:v>36937</c:v>
                </c:pt>
                <c:pt idx="5">
                  <c:v>37026</c:v>
                </c:pt>
                <c:pt idx="6">
                  <c:v>37118</c:v>
                </c:pt>
                <c:pt idx="7">
                  <c:v>37210</c:v>
                </c:pt>
                <c:pt idx="8">
                  <c:v>37302</c:v>
                </c:pt>
                <c:pt idx="9">
                  <c:v>37391</c:v>
                </c:pt>
                <c:pt idx="10">
                  <c:v>37483</c:v>
                </c:pt>
                <c:pt idx="11">
                  <c:v>37575</c:v>
                </c:pt>
                <c:pt idx="12">
                  <c:v>37667</c:v>
                </c:pt>
                <c:pt idx="13">
                  <c:v>37756</c:v>
                </c:pt>
                <c:pt idx="14">
                  <c:v>37848</c:v>
                </c:pt>
                <c:pt idx="15">
                  <c:v>37940</c:v>
                </c:pt>
                <c:pt idx="16">
                  <c:v>38032</c:v>
                </c:pt>
                <c:pt idx="17">
                  <c:v>38122</c:v>
                </c:pt>
                <c:pt idx="18">
                  <c:v>38214</c:v>
                </c:pt>
                <c:pt idx="19">
                  <c:v>38306</c:v>
                </c:pt>
                <c:pt idx="20">
                  <c:v>38398</c:v>
                </c:pt>
                <c:pt idx="21">
                  <c:v>38487</c:v>
                </c:pt>
                <c:pt idx="22">
                  <c:v>38579</c:v>
                </c:pt>
                <c:pt idx="23">
                  <c:v>38671</c:v>
                </c:pt>
                <c:pt idx="24">
                  <c:v>38763</c:v>
                </c:pt>
                <c:pt idx="25">
                  <c:v>38852</c:v>
                </c:pt>
                <c:pt idx="26">
                  <c:v>38944</c:v>
                </c:pt>
                <c:pt idx="27">
                  <c:v>39036</c:v>
                </c:pt>
                <c:pt idx="28">
                  <c:v>39128</c:v>
                </c:pt>
                <c:pt idx="29">
                  <c:v>39217</c:v>
                </c:pt>
                <c:pt idx="30">
                  <c:v>39309</c:v>
                </c:pt>
                <c:pt idx="31">
                  <c:v>39401</c:v>
                </c:pt>
                <c:pt idx="32">
                  <c:v>39493</c:v>
                </c:pt>
                <c:pt idx="33">
                  <c:v>39583</c:v>
                </c:pt>
                <c:pt idx="34">
                  <c:v>39675</c:v>
                </c:pt>
                <c:pt idx="35">
                  <c:v>39767</c:v>
                </c:pt>
                <c:pt idx="36">
                  <c:v>39859</c:v>
                </c:pt>
                <c:pt idx="37">
                  <c:v>39948</c:v>
                </c:pt>
                <c:pt idx="38">
                  <c:v>40040</c:v>
                </c:pt>
                <c:pt idx="39">
                  <c:v>40132</c:v>
                </c:pt>
                <c:pt idx="40">
                  <c:v>40224</c:v>
                </c:pt>
                <c:pt idx="41">
                  <c:v>40313</c:v>
                </c:pt>
                <c:pt idx="42">
                  <c:v>40405</c:v>
                </c:pt>
                <c:pt idx="43">
                  <c:v>40497</c:v>
                </c:pt>
                <c:pt idx="44">
                  <c:v>40589</c:v>
                </c:pt>
                <c:pt idx="45">
                  <c:v>40678</c:v>
                </c:pt>
                <c:pt idx="46">
                  <c:v>40770</c:v>
                </c:pt>
                <c:pt idx="47">
                  <c:v>40862</c:v>
                </c:pt>
                <c:pt idx="48">
                  <c:v>40954</c:v>
                </c:pt>
                <c:pt idx="49">
                  <c:v>41044</c:v>
                </c:pt>
                <c:pt idx="50">
                  <c:v>41136</c:v>
                </c:pt>
                <c:pt idx="51">
                  <c:v>41228</c:v>
                </c:pt>
                <c:pt idx="52">
                  <c:v>41320</c:v>
                </c:pt>
                <c:pt idx="53">
                  <c:v>41409</c:v>
                </c:pt>
                <c:pt idx="54">
                  <c:v>41501</c:v>
                </c:pt>
                <c:pt idx="55">
                  <c:v>41593</c:v>
                </c:pt>
                <c:pt idx="56">
                  <c:v>41685</c:v>
                </c:pt>
                <c:pt idx="57">
                  <c:v>41774</c:v>
                </c:pt>
                <c:pt idx="58">
                  <c:v>41866</c:v>
                </c:pt>
                <c:pt idx="59">
                  <c:v>41958</c:v>
                </c:pt>
              </c:numCache>
            </c:numRef>
          </c:cat>
          <c:val>
            <c:numRef>
              <c:f>Diaunderlag!$E$9:$E$68</c:f>
              <c:numCache>
                <c:formatCode>General</c:formatCode>
                <c:ptCount val="60"/>
                <c:pt idx="0">
                  <c:v>78.632267826206572</c:v>
                </c:pt>
                <c:pt idx="1">
                  <c:v>80.251694783611967</c:v>
                </c:pt>
                <c:pt idx="2">
                  <c:v>80.701463140457449</c:v>
                </c:pt>
                <c:pt idx="3">
                  <c:v>80.860239789499403</c:v>
                </c:pt>
                <c:pt idx="4">
                  <c:v>80.503199841579089</c:v>
                </c:pt>
                <c:pt idx="5">
                  <c:v>80.797748905223742</c:v>
                </c:pt>
                <c:pt idx="6">
                  <c:v>81.373803394428947</c:v>
                </c:pt>
                <c:pt idx="7">
                  <c:v>82.296344342559138</c:v>
                </c:pt>
                <c:pt idx="8">
                  <c:v>82.18025596361062</c:v>
                </c:pt>
                <c:pt idx="9">
                  <c:v>83.37730620414716</c:v>
                </c:pt>
                <c:pt idx="10">
                  <c:v>83.427820657091061</c:v>
                </c:pt>
                <c:pt idx="11">
                  <c:v>84.10608983746441</c:v>
                </c:pt>
                <c:pt idx="12">
                  <c:v>84.966021322790908</c:v>
                </c:pt>
                <c:pt idx="13">
                  <c:v>84.676808292907936</c:v>
                </c:pt>
                <c:pt idx="14">
                  <c:v>85.651168057790429</c:v>
                </c:pt>
                <c:pt idx="15">
                  <c:v>86.054572210173333</c:v>
                </c:pt>
                <c:pt idx="16">
                  <c:v>87.523997329611547</c:v>
                </c:pt>
                <c:pt idx="17">
                  <c:v>88.183412524026977</c:v>
                </c:pt>
                <c:pt idx="18">
                  <c:v>88.864527589073234</c:v>
                </c:pt>
                <c:pt idx="19">
                  <c:v>89.423388191713016</c:v>
                </c:pt>
                <c:pt idx="20">
                  <c:v>89.998968366806082</c:v>
                </c:pt>
                <c:pt idx="21">
                  <c:v>90.760598252389656</c:v>
                </c:pt>
                <c:pt idx="22">
                  <c:v>92.044566553977532</c:v>
                </c:pt>
                <c:pt idx="23">
                  <c:v>92.353582198042744</c:v>
                </c:pt>
                <c:pt idx="24">
                  <c:v>93.70110859065862</c:v>
                </c:pt>
                <c:pt idx="25">
                  <c:v>95.06713323364832</c:v>
                </c:pt>
                <c:pt idx="26">
                  <c:v>96.462565351591266</c:v>
                </c:pt>
                <c:pt idx="27">
                  <c:v>96.570471812105211</c:v>
                </c:pt>
                <c:pt idx="28">
                  <c:v>97.689260224137129</c:v>
                </c:pt>
                <c:pt idx="29">
                  <c:v>98.288556104837639</c:v>
                </c:pt>
                <c:pt idx="30">
                  <c:v>98.923662701005426</c:v>
                </c:pt>
                <c:pt idx="31">
                  <c:v>100</c:v>
                </c:pt>
                <c:pt idx="32">
                  <c:v>98.958643366776428</c:v>
                </c:pt>
                <c:pt idx="33">
                  <c:v>98.981884758271747</c:v>
                </c:pt>
                <c:pt idx="34">
                  <c:v>99.054454817430567</c:v>
                </c:pt>
                <c:pt idx="35">
                  <c:v>94.85665634638211</c:v>
                </c:pt>
                <c:pt idx="36">
                  <c:v>92.392713112295056</c:v>
                </c:pt>
                <c:pt idx="37">
                  <c:v>92.763508169467684</c:v>
                </c:pt>
                <c:pt idx="38">
                  <c:v>92.723665784047157</c:v>
                </c:pt>
                <c:pt idx="39">
                  <c:v>93.251221655285093</c:v>
                </c:pt>
                <c:pt idx="40">
                  <c:v>95.044010420681047</c:v>
                </c:pt>
                <c:pt idx="41">
                  <c:v>96.955970606754477</c:v>
                </c:pt>
                <c:pt idx="42">
                  <c:v>98.815163347851296</c:v>
                </c:pt>
                <c:pt idx="43">
                  <c:v>100.3614273534577</c:v>
                </c:pt>
                <c:pt idx="44">
                  <c:v>101.16195099623751</c:v>
                </c:pt>
                <c:pt idx="45">
                  <c:v>102.12480864390039</c:v>
                </c:pt>
                <c:pt idx="46">
                  <c:v>102.63321220931954</c:v>
                </c:pt>
                <c:pt idx="47">
                  <c:v>103.03290177571343</c:v>
                </c:pt>
                <c:pt idx="48">
                  <c:v>103.52980179465933</c:v>
                </c:pt>
                <c:pt idx="49">
                  <c:v>104.09546759994974</c:v>
                </c:pt>
                <c:pt idx="50">
                  <c:v>104.6772694824071</c:v>
                </c:pt>
                <c:pt idx="51">
                  <c:v>105.28456234429507</c:v>
                </c:pt>
                <c:pt idx="52">
                  <c:v>105.90470087704706</c:v>
                </c:pt>
                <c:pt idx="53">
                  <c:v>106.5525053867064</c:v>
                </c:pt>
                <c:pt idx="54">
                  <c:v>107.19067497954249</c:v>
                </c:pt>
                <c:pt idx="55">
                  <c:v>107.85392649055711</c:v>
                </c:pt>
                <c:pt idx="56">
                  <c:v>108.53870455033825</c:v>
                </c:pt>
                <c:pt idx="57">
                  <c:v>109.22552188003823</c:v>
                </c:pt>
                <c:pt idx="58">
                  <c:v>109.91872916936312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Diaunderlag!$H$5</c:f>
              <c:strCache>
                <c:ptCount val="1"/>
              </c:strCache>
            </c:strRef>
          </c:tx>
          <c:spPr>
            <a:ln w="19050">
              <a:solidFill>
                <a:srgbClr val="0076BD"/>
              </a:solidFill>
            </a:ln>
          </c:spPr>
          <c:marker>
            <c:symbol val="none"/>
          </c:marker>
          <c:cat>
            <c:numRef>
              <c:f>Diaunderlag!$A$9:$A$68</c:f>
              <c:numCache>
                <c:formatCode>yyyy-mm-dd</c:formatCode>
                <c:ptCount val="60"/>
                <c:pt idx="0">
                  <c:v>36571</c:v>
                </c:pt>
                <c:pt idx="1">
                  <c:v>36661</c:v>
                </c:pt>
                <c:pt idx="2">
                  <c:v>36753</c:v>
                </c:pt>
                <c:pt idx="3">
                  <c:v>36845</c:v>
                </c:pt>
                <c:pt idx="4">
                  <c:v>36937</c:v>
                </c:pt>
                <c:pt idx="5">
                  <c:v>37026</c:v>
                </c:pt>
                <c:pt idx="6">
                  <c:v>37118</c:v>
                </c:pt>
                <c:pt idx="7">
                  <c:v>37210</c:v>
                </c:pt>
                <c:pt idx="8">
                  <c:v>37302</c:v>
                </c:pt>
                <c:pt idx="9">
                  <c:v>37391</c:v>
                </c:pt>
                <c:pt idx="10">
                  <c:v>37483</c:v>
                </c:pt>
                <c:pt idx="11">
                  <c:v>37575</c:v>
                </c:pt>
                <c:pt idx="12">
                  <c:v>37667</c:v>
                </c:pt>
                <c:pt idx="13">
                  <c:v>37756</c:v>
                </c:pt>
                <c:pt idx="14">
                  <c:v>37848</c:v>
                </c:pt>
                <c:pt idx="15">
                  <c:v>37940</c:v>
                </c:pt>
                <c:pt idx="16">
                  <c:v>38032</c:v>
                </c:pt>
                <c:pt idx="17">
                  <c:v>38122</c:v>
                </c:pt>
                <c:pt idx="18">
                  <c:v>38214</c:v>
                </c:pt>
                <c:pt idx="19">
                  <c:v>38306</c:v>
                </c:pt>
                <c:pt idx="20">
                  <c:v>38398</c:v>
                </c:pt>
                <c:pt idx="21">
                  <c:v>38487</c:v>
                </c:pt>
                <c:pt idx="22">
                  <c:v>38579</c:v>
                </c:pt>
                <c:pt idx="23">
                  <c:v>38671</c:v>
                </c:pt>
                <c:pt idx="24">
                  <c:v>38763</c:v>
                </c:pt>
                <c:pt idx="25">
                  <c:v>38852</c:v>
                </c:pt>
                <c:pt idx="26">
                  <c:v>38944</c:v>
                </c:pt>
                <c:pt idx="27">
                  <c:v>39036</c:v>
                </c:pt>
                <c:pt idx="28">
                  <c:v>39128</c:v>
                </c:pt>
                <c:pt idx="29">
                  <c:v>39217</c:v>
                </c:pt>
                <c:pt idx="30">
                  <c:v>39309</c:v>
                </c:pt>
                <c:pt idx="31">
                  <c:v>39401</c:v>
                </c:pt>
                <c:pt idx="32">
                  <c:v>39493</c:v>
                </c:pt>
                <c:pt idx="33">
                  <c:v>39583</c:v>
                </c:pt>
                <c:pt idx="34">
                  <c:v>39675</c:v>
                </c:pt>
                <c:pt idx="35">
                  <c:v>39767</c:v>
                </c:pt>
                <c:pt idx="36">
                  <c:v>39859</c:v>
                </c:pt>
                <c:pt idx="37">
                  <c:v>39948</c:v>
                </c:pt>
                <c:pt idx="38">
                  <c:v>40040</c:v>
                </c:pt>
                <c:pt idx="39">
                  <c:v>40132</c:v>
                </c:pt>
                <c:pt idx="40">
                  <c:v>40224</c:v>
                </c:pt>
                <c:pt idx="41">
                  <c:v>40313</c:v>
                </c:pt>
                <c:pt idx="42">
                  <c:v>40405</c:v>
                </c:pt>
                <c:pt idx="43">
                  <c:v>40497</c:v>
                </c:pt>
                <c:pt idx="44">
                  <c:v>40589</c:v>
                </c:pt>
                <c:pt idx="45">
                  <c:v>40678</c:v>
                </c:pt>
                <c:pt idx="46">
                  <c:v>40770</c:v>
                </c:pt>
                <c:pt idx="47">
                  <c:v>40862</c:v>
                </c:pt>
                <c:pt idx="48">
                  <c:v>40954</c:v>
                </c:pt>
                <c:pt idx="49">
                  <c:v>41044</c:v>
                </c:pt>
                <c:pt idx="50">
                  <c:v>41136</c:v>
                </c:pt>
                <c:pt idx="51">
                  <c:v>41228</c:v>
                </c:pt>
                <c:pt idx="52">
                  <c:v>41320</c:v>
                </c:pt>
                <c:pt idx="53">
                  <c:v>41409</c:v>
                </c:pt>
                <c:pt idx="54">
                  <c:v>41501</c:v>
                </c:pt>
                <c:pt idx="55">
                  <c:v>41593</c:v>
                </c:pt>
                <c:pt idx="56">
                  <c:v>41685</c:v>
                </c:pt>
                <c:pt idx="57">
                  <c:v>41774</c:v>
                </c:pt>
                <c:pt idx="58">
                  <c:v>41866</c:v>
                </c:pt>
                <c:pt idx="59">
                  <c:v>41958</c:v>
                </c:pt>
              </c:numCache>
            </c:numRef>
          </c:cat>
          <c:val>
            <c:numRef>
              <c:f>Diaunderlag!$G$9:$G$68</c:f>
              <c:numCache>
                <c:formatCode>General</c:formatCode>
                <c:ptCount val="60"/>
                <c:pt idx="0">
                  <c:v>77.521521499859375</c:v>
                </c:pt>
                <c:pt idx="1">
                  <c:v>78.251791140541656</c:v>
                </c:pt>
                <c:pt idx="2">
                  <c:v>78.977816865719063</c:v>
                </c:pt>
                <c:pt idx="3">
                  <c:v>79.690927995645438</c:v>
                </c:pt>
                <c:pt idx="4">
                  <c:v>80.382789629056006</c:v>
                </c:pt>
                <c:pt idx="5">
                  <c:v>81.036110200100211</c:v>
                </c:pt>
                <c:pt idx="6">
                  <c:v>81.672645580284893</c:v>
                </c:pt>
                <c:pt idx="7">
                  <c:v>82.291981230688478</c:v>
                </c:pt>
                <c:pt idx="8">
                  <c:v>82.873258196953714</c:v>
                </c:pt>
                <c:pt idx="9">
                  <c:v>83.464884950545397</c:v>
                </c:pt>
                <c:pt idx="10">
                  <c:v>84.038890839475513</c:v>
                </c:pt>
                <c:pt idx="11">
                  <c:v>84.604943033447441</c:v>
                </c:pt>
                <c:pt idx="12">
                  <c:v>85.179392007548245</c:v>
                </c:pt>
                <c:pt idx="13">
                  <c:v>85.722417957833244</c:v>
                </c:pt>
                <c:pt idx="14">
                  <c:v>86.255519858112265</c:v>
                </c:pt>
                <c:pt idx="15">
                  <c:v>86.787226040948724</c:v>
                </c:pt>
                <c:pt idx="16">
                  <c:v>87.317146649867254</c:v>
                </c:pt>
                <c:pt idx="17">
                  <c:v>87.863234151701434</c:v>
                </c:pt>
                <c:pt idx="18">
                  <c:v>88.428475598232836</c:v>
                </c:pt>
                <c:pt idx="19">
                  <c:v>89.018380241616796</c:v>
                </c:pt>
                <c:pt idx="20">
                  <c:v>89.624249091641403</c:v>
                </c:pt>
                <c:pt idx="21">
                  <c:v>90.238007481915602</c:v>
                </c:pt>
                <c:pt idx="22">
                  <c:v>90.857878647659092</c:v>
                </c:pt>
                <c:pt idx="23">
                  <c:v>91.466213116884404</c:v>
                </c:pt>
                <c:pt idx="24">
                  <c:v>92.078749025198064</c:v>
                </c:pt>
                <c:pt idx="25">
                  <c:v>92.694443521333937</c:v>
                </c:pt>
                <c:pt idx="26">
                  <c:v>93.302814881081986</c:v>
                </c:pt>
                <c:pt idx="27">
                  <c:v>93.89123904780304</c:v>
                </c:pt>
                <c:pt idx="28">
                  <c:v>94.474393147060624</c:v>
                </c:pt>
                <c:pt idx="29">
                  <c:v>95.051693079927858</c:v>
                </c:pt>
                <c:pt idx="30">
                  <c:v>95.648043869760698</c:v>
                </c:pt>
                <c:pt idx="31">
                  <c:v>96.252895792113108</c:v>
                </c:pt>
                <c:pt idx="32">
                  <c:v>96.808961415279924</c:v>
                </c:pt>
                <c:pt idx="33">
                  <c:v>97.35953238722044</c:v>
                </c:pt>
                <c:pt idx="34">
                  <c:v>97.897134105938306</c:v>
                </c:pt>
                <c:pt idx="35">
                  <c:v>98.442306846625911</c:v>
                </c:pt>
                <c:pt idx="36">
                  <c:v>98.922183722913758</c:v>
                </c:pt>
                <c:pt idx="37">
                  <c:v>99.310496362382736</c:v>
                </c:pt>
                <c:pt idx="38">
                  <c:v>99.710724983989763</c:v>
                </c:pt>
                <c:pt idx="39">
                  <c:v>100.12122027854393</c:v>
                </c:pt>
                <c:pt idx="40">
                  <c:v>100.57106937549148</c:v>
                </c:pt>
                <c:pt idx="41">
                  <c:v>100.99048244021948</c:v>
                </c:pt>
                <c:pt idx="42">
                  <c:v>101.41371874028137</c:v>
                </c:pt>
                <c:pt idx="43">
                  <c:v>101.84854427811551</c:v>
                </c:pt>
                <c:pt idx="44">
                  <c:v>102.15595917554745</c:v>
                </c:pt>
                <c:pt idx="45">
                  <c:v>102.51772772788895</c:v>
                </c:pt>
                <c:pt idx="46">
                  <c:v>102.9110682049759</c:v>
                </c:pt>
                <c:pt idx="47">
                  <c:v>103.32230830742776</c:v>
                </c:pt>
                <c:pt idx="48">
                  <c:v>103.76494493417589</c:v>
                </c:pt>
                <c:pt idx="49">
                  <c:v>104.23132641536921</c:v>
                </c:pt>
                <c:pt idx="50">
                  <c:v>104.72852502635918</c:v>
                </c:pt>
                <c:pt idx="51">
                  <c:v>105.23458159184287</c:v>
                </c:pt>
                <c:pt idx="52">
                  <c:v>105.7458860141947</c:v>
                </c:pt>
                <c:pt idx="53">
                  <c:v>106.29563869226251</c:v>
                </c:pt>
                <c:pt idx="54">
                  <c:v>106.88310410669365</c:v>
                </c:pt>
                <c:pt idx="55">
                  <c:v>107.47779510448927</c:v>
                </c:pt>
                <c:pt idx="56">
                  <c:v>108.08694102329937</c:v>
                </c:pt>
                <c:pt idx="57">
                  <c:v>108.70338775429522</c:v>
                </c:pt>
                <c:pt idx="58">
                  <c:v>109.32626769894134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Diaunderlag!$L$5</c:f>
              <c:strCache>
                <c:ptCount val="1"/>
              </c:strCache>
            </c:strRef>
          </c:tx>
          <c:spPr>
            <a:ln w="38100">
              <a:solidFill>
                <a:srgbClr val="0076BD"/>
              </a:solidFill>
            </a:ln>
          </c:spPr>
          <c:marker>
            <c:symbol val="none"/>
          </c:marker>
          <c:dPt>
            <c:idx val="41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42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43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44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45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46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47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48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49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50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51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52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53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dPt>
            <c:idx val="54"/>
            <c:bubble3D val="0"/>
            <c:spPr>
              <a:ln w="38100">
                <a:solidFill>
                  <a:srgbClr val="0076BD"/>
                </a:solidFill>
                <a:prstDash val="sysDash"/>
              </a:ln>
            </c:spPr>
          </c:dPt>
          <c:cat>
            <c:numRef>
              <c:f>Diaunderlag!$A$9:$A$68</c:f>
              <c:numCache>
                <c:formatCode>yyyy-mm-dd</c:formatCode>
                <c:ptCount val="60"/>
                <c:pt idx="0">
                  <c:v>36571</c:v>
                </c:pt>
                <c:pt idx="1">
                  <c:v>36661</c:v>
                </c:pt>
                <c:pt idx="2">
                  <c:v>36753</c:v>
                </c:pt>
                <c:pt idx="3">
                  <c:v>36845</c:v>
                </c:pt>
                <c:pt idx="4">
                  <c:v>36937</c:v>
                </c:pt>
                <c:pt idx="5">
                  <c:v>37026</c:v>
                </c:pt>
                <c:pt idx="6">
                  <c:v>37118</c:v>
                </c:pt>
                <c:pt idx="7">
                  <c:v>37210</c:v>
                </c:pt>
                <c:pt idx="8">
                  <c:v>37302</c:v>
                </c:pt>
                <c:pt idx="9">
                  <c:v>37391</c:v>
                </c:pt>
                <c:pt idx="10">
                  <c:v>37483</c:v>
                </c:pt>
                <c:pt idx="11">
                  <c:v>37575</c:v>
                </c:pt>
                <c:pt idx="12">
                  <c:v>37667</c:v>
                </c:pt>
                <c:pt idx="13">
                  <c:v>37756</c:v>
                </c:pt>
                <c:pt idx="14">
                  <c:v>37848</c:v>
                </c:pt>
                <c:pt idx="15">
                  <c:v>37940</c:v>
                </c:pt>
                <c:pt idx="16">
                  <c:v>38032</c:v>
                </c:pt>
                <c:pt idx="17">
                  <c:v>38122</c:v>
                </c:pt>
                <c:pt idx="18">
                  <c:v>38214</c:v>
                </c:pt>
                <c:pt idx="19">
                  <c:v>38306</c:v>
                </c:pt>
                <c:pt idx="20">
                  <c:v>38398</c:v>
                </c:pt>
                <c:pt idx="21">
                  <c:v>38487</c:v>
                </c:pt>
                <c:pt idx="22">
                  <c:v>38579</c:v>
                </c:pt>
                <c:pt idx="23">
                  <c:v>38671</c:v>
                </c:pt>
                <c:pt idx="24">
                  <c:v>38763</c:v>
                </c:pt>
                <c:pt idx="25">
                  <c:v>38852</c:v>
                </c:pt>
                <c:pt idx="26">
                  <c:v>38944</c:v>
                </c:pt>
                <c:pt idx="27">
                  <c:v>39036</c:v>
                </c:pt>
                <c:pt idx="28">
                  <c:v>39128</c:v>
                </c:pt>
                <c:pt idx="29">
                  <c:v>39217</c:v>
                </c:pt>
                <c:pt idx="30">
                  <c:v>39309</c:v>
                </c:pt>
                <c:pt idx="31">
                  <c:v>39401</c:v>
                </c:pt>
                <c:pt idx="32">
                  <c:v>39493</c:v>
                </c:pt>
                <c:pt idx="33">
                  <c:v>39583</c:v>
                </c:pt>
                <c:pt idx="34">
                  <c:v>39675</c:v>
                </c:pt>
                <c:pt idx="35">
                  <c:v>39767</c:v>
                </c:pt>
                <c:pt idx="36">
                  <c:v>39859</c:v>
                </c:pt>
                <c:pt idx="37">
                  <c:v>39948</c:v>
                </c:pt>
                <c:pt idx="38">
                  <c:v>40040</c:v>
                </c:pt>
                <c:pt idx="39">
                  <c:v>40132</c:v>
                </c:pt>
                <c:pt idx="40">
                  <c:v>40224</c:v>
                </c:pt>
                <c:pt idx="41">
                  <c:v>40313</c:v>
                </c:pt>
                <c:pt idx="42">
                  <c:v>40405</c:v>
                </c:pt>
                <c:pt idx="43">
                  <c:v>40497</c:v>
                </c:pt>
                <c:pt idx="44">
                  <c:v>40589</c:v>
                </c:pt>
                <c:pt idx="45">
                  <c:v>40678</c:v>
                </c:pt>
                <c:pt idx="46">
                  <c:v>40770</c:v>
                </c:pt>
                <c:pt idx="47">
                  <c:v>40862</c:v>
                </c:pt>
                <c:pt idx="48">
                  <c:v>40954</c:v>
                </c:pt>
                <c:pt idx="49">
                  <c:v>41044</c:v>
                </c:pt>
                <c:pt idx="50">
                  <c:v>41136</c:v>
                </c:pt>
                <c:pt idx="51">
                  <c:v>41228</c:v>
                </c:pt>
                <c:pt idx="52">
                  <c:v>41320</c:v>
                </c:pt>
                <c:pt idx="53">
                  <c:v>41409</c:v>
                </c:pt>
                <c:pt idx="54">
                  <c:v>41501</c:v>
                </c:pt>
                <c:pt idx="55">
                  <c:v>41593</c:v>
                </c:pt>
                <c:pt idx="56">
                  <c:v>41685</c:v>
                </c:pt>
                <c:pt idx="57">
                  <c:v>41774</c:v>
                </c:pt>
                <c:pt idx="58">
                  <c:v>41866</c:v>
                </c:pt>
                <c:pt idx="59">
                  <c:v>41958</c:v>
                </c:pt>
              </c:numCache>
            </c:numRef>
          </c:cat>
          <c:val>
            <c:numRef>
              <c:f>Diaunderlag!$L$9:$L$68</c:f>
              <c:numCache>
                <c:formatCode>General</c:formatCode>
                <c:ptCount val="60"/>
                <c:pt idx="0">
                  <c:v>78.600957549592522</c:v>
                </c:pt>
                <c:pt idx="1">
                  <c:v>80.156047779306249</c:v>
                </c:pt>
                <c:pt idx="2">
                  <c:v>80.605610009853251</c:v>
                </c:pt>
                <c:pt idx="3">
                  <c:v>80.740658264462311</c:v>
                </c:pt>
                <c:pt idx="4">
                  <c:v>80.442666149460578</c:v>
                </c:pt>
                <c:pt idx="5">
                  <c:v>80.68283175118556</c:v>
                </c:pt>
                <c:pt idx="6">
                  <c:v>81.258103793203773</c:v>
                </c:pt>
                <c:pt idx="7">
                  <c:v>82.15196041457898</c:v>
                </c:pt>
                <c:pt idx="8">
                  <c:v>82.075816185916437</c:v>
                </c:pt>
                <c:pt idx="9">
                  <c:v>83.252699468546808</c:v>
                </c:pt>
                <c:pt idx="10">
                  <c:v>83.303462287655179</c:v>
                </c:pt>
                <c:pt idx="11">
                  <c:v>83.969844012082504</c:v>
                </c:pt>
                <c:pt idx="12">
                  <c:v>84.811141959899771</c:v>
                </c:pt>
                <c:pt idx="13">
                  <c:v>84.532066178433709</c:v>
                </c:pt>
                <c:pt idx="14">
                  <c:v>85.499912003131968</c:v>
                </c:pt>
                <c:pt idx="15">
                  <c:v>85.937022976161828</c:v>
                </c:pt>
                <c:pt idx="16">
                  <c:v>87.374664324872469</c:v>
                </c:pt>
                <c:pt idx="17">
                  <c:v>88.06139906639514</c:v>
                </c:pt>
                <c:pt idx="18">
                  <c:v>88.719400136724389</c:v>
                </c:pt>
                <c:pt idx="19">
                  <c:v>89.34304052525151</c:v>
                </c:pt>
                <c:pt idx="20">
                  <c:v>89.83678077525839</c:v>
                </c:pt>
                <c:pt idx="21">
                  <c:v>90.625639773147668</c:v>
                </c:pt>
                <c:pt idx="22">
                  <c:v>91.871483866642237</c:v>
                </c:pt>
                <c:pt idx="23">
                  <c:v>92.275311670539722</c:v>
                </c:pt>
                <c:pt idx="24">
                  <c:v>93.643752761126223</c:v>
                </c:pt>
                <c:pt idx="25">
                  <c:v>94.911745726165719</c:v>
                </c:pt>
                <c:pt idx="26">
                  <c:v>96.240199124341373</c:v>
                </c:pt>
                <c:pt idx="27">
                  <c:v>96.442891229884935</c:v>
                </c:pt>
                <c:pt idx="28">
                  <c:v>97.428935046339035</c:v>
                </c:pt>
                <c:pt idx="29">
                  <c:v>98.130754965238239</c:v>
                </c:pt>
                <c:pt idx="30">
                  <c:v>98.806594856433406</c:v>
                </c:pt>
                <c:pt idx="31">
                  <c:v>100</c:v>
                </c:pt>
                <c:pt idx="32">
                  <c:v>98.906444363830531</c:v>
                </c:pt>
                <c:pt idx="33">
                  <c:v>98.9977934934996</c:v>
                </c:pt>
                <c:pt idx="34">
                  <c:v>99.037541738650503</c:v>
                </c:pt>
                <c:pt idx="35">
                  <c:v>95.07792212456765</c:v>
                </c:pt>
                <c:pt idx="36">
                  <c:v>92.272198856160443</c:v>
                </c:pt>
                <c:pt idx="37">
                  <c:v>92.930559097379614</c:v>
                </c:pt>
                <c:pt idx="38">
                  <c:v>93.250101465776396</c:v>
                </c:pt>
                <c:pt idx="39">
                  <c:v>93.647583917285345</c:v>
                </c:pt>
                <c:pt idx="40">
                  <c:v>94.992678900027173</c:v>
                </c:pt>
                <c:pt idx="41">
                  <c:v>95.886450816934158</c:v>
                </c:pt>
                <c:pt idx="42">
                  <c:v>96.756249174116491</c:v>
                </c:pt>
                <c:pt idx="43">
                  <c:v>97.633877689127772</c:v>
                </c:pt>
                <c:pt idx="44">
                  <c:v>98.507628167410175</c:v>
                </c:pt>
                <c:pt idx="45">
                  <c:v>99.355533009243089</c:v>
                </c:pt>
                <c:pt idx="46">
                  <c:v>100.20890051884925</c:v>
                </c:pt>
                <c:pt idx="47">
                  <c:v>101.0345630595443</c:v>
                </c:pt>
                <c:pt idx="48">
                  <c:v>101.83637956847092</c:v>
                </c:pt>
                <c:pt idx="49">
                  <c:v>102.62603717088653</c:v>
                </c:pt>
                <c:pt idx="50">
                  <c:v>103.4138312792836</c:v>
                </c:pt>
                <c:pt idx="51">
                  <c:v>104.19971320017252</c:v>
                </c:pt>
                <c:pt idx="52">
                  <c:v>104.98605967012048</c:v>
                </c:pt>
                <c:pt idx="53">
                  <c:v>105.77416917244582</c:v>
                </c:pt>
                <c:pt idx="54">
                  <c:v>106.56199162027028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Diaunderlag!$M$5</c:f>
              <c:strCache>
                <c:ptCount val="1"/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cat>
            <c:numRef>
              <c:f>Diaunderlag!$A$9:$A$68</c:f>
              <c:numCache>
                <c:formatCode>yyyy-mm-dd</c:formatCode>
                <c:ptCount val="60"/>
                <c:pt idx="0">
                  <c:v>36571</c:v>
                </c:pt>
                <c:pt idx="1">
                  <c:v>36661</c:v>
                </c:pt>
                <c:pt idx="2">
                  <c:v>36753</c:v>
                </c:pt>
                <c:pt idx="3">
                  <c:v>36845</c:v>
                </c:pt>
                <c:pt idx="4">
                  <c:v>36937</c:v>
                </c:pt>
                <c:pt idx="5">
                  <c:v>37026</c:v>
                </c:pt>
                <c:pt idx="6">
                  <c:v>37118</c:v>
                </c:pt>
                <c:pt idx="7">
                  <c:v>37210</c:v>
                </c:pt>
                <c:pt idx="8">
                  <c:v>37302</c:v>
                </c:pt>
                <c:pt idx="9">
                  <c:v>37391</c:v>
                </c:pt>
                <c:pt idx="10">
                  <c:v>37483</c:v>
                </c:pt>
                <c:pt idx="11">
                  <c:v>37575</c:v>
                </c:pt>
                <c:pt idx="12">
                  <c:v>37667</c:v>
                </c:pt>
                <c:pt idx="13">
                  <c:v>37756</c:v>
                </c:pt>
                <c:pt idx="14">
                  <c:v>37848</c:v>
                </c:pt>
                <c:pt idx="15">
                  <c:v>37940</c:v>
                </c:pt>
                <c:pt idx="16">
                  <c:v>38032</c:v>
                </c:pt>
                <c:pt idx="17">
                  <c:v>38122</c:v>
                </c:pt>
                <c:pt idx="18">
                  <c:v>38214</c:v>
                </c:pt>
                <c:pt idx="19">
                  <c:v>38306</c:v>
                </c:pt>
                <c:pt idx="20">
                  <c:v>38398</c:v>
                </c:pt>
                <c:pt idx="21">
                  <c:v>38487</c:v>
                </c:pt>
                <c:pt idx="22">
                  <c:v>38579</c:v>
                </c:pt>
                <c:pt idx="23">
                  <c:v>38671</c:v>
                </c:pt>
                <c:pt idx="24">
                  <c:v>38763</c:v>
                </c:pt>
                <c:pt idx="25">
                  <c:v>38852</c:v>
                </c:pt>
                <c:pt idx="26">
                  <c:v>38944</c:v>
                </c:pt>
                <c:pt idx="27">
                  <c:v>39036</c:v>
                </c:pt>
                <c:pt idx="28">
                  <c:v>39128</c:v>
                </c:pt>
                <c:pt idx="29">
                  <c:v>39217</c:v>
                </c:pt>
                <c:pt idx="30">
                  <c:v>39309</c:v>
                </c:pt>
                <c:pt idx="31">
                  <c:v>39401</c:v>
                </c:pt>
                <c:pt idx="32">
                  <c:v>39493</c:v>
                </c:pt>
                <c:pt idx="33">
                  <c:v>39583</c:v>
                </c:pt>
                <c:pt idx="34">
                  <c:v>39675</c:v>
                </c:pt>
                <c:pt idx="35">
                  <c:v>39767</c:v>
                </c:pt>
                <c:pt idx="36">
                  <c:v>39859</c:v>
                </c:pt>
                <c:pt idx="37">
                  <c:v>39948</c:v>
                </c:pt>
                <c:pt idx="38">
                  <c:v>40040</c:v>
                </c:pt>
                <c:pt idx="39">
                  <c:v>40132</c:v>
                </c:pt>
                <c:pt idx="40">
                  <c:v>40224</c:v>
                </c:pt>
                <c:pt idx="41">
                  <c:v>40313</c:v>
                </c:pt>
                <c:pt idx="42">
                  <c:v>40405</c:v>
                </c:pt>
                <c:pt idx="43">
                  <c:v>40497</c:v>
                </c:pt>
                <c:pt idx="44">
                  <c:v>40589</c:v>
                </c:pt>
                <c:pt idx="45">
                  <c:v>40678</c:v>
                </c:pt>
                <c:pt idx="46">
                  <c:v>40770</c:v>
                </c:pt>
                <c:pt idx="47">
                  <c:v>40862</c:v>
                </c:pt>
                <c:pt idx="48">
                  <c:v>40954</c:v>
                </c:pt>
                <c:pt idx="49">
                  <c:v>41044</c:v>
                </c:pt>
                <c:pt idx="50">
                  <c:v>41136</c:v>
                </c:pt>
                <c:pt idx="51">
                  <c:v>41228</c:v>
                </c:pt>
                <c:pt idx="52">
                  <c:v>41320</c:v>
                </c:pt>
                <c:pt idx="53">
                  <c:v>41409</c:v>
                </c:pt>
                <c:pt idx="54">
                  <c:v>41501</c:v>
                </c:pt>
                <c:pt idx="55">
                  <c:v>41593</c:v>
                </c:pt>
                <c:pt idx="56">
                  <c:v>41685</c:v>
                </c:pt>
                <c:pt idx="57">
                  <c:v>41774</c:v>
                </c:pt>
                <c:pt idx="58">
                  <c:v>41866</c:v>
                </c:pt>
                <c:pt idx="59">
                  <c:v>41958</c:v>
                </c:pt>
              </c:numCache>
            </c:numRef>
          </c:cat>
          <c:val>
            <c:numRef>
              <c:f>Diaunderlag!$M$9:$M$68</c:f>
              <c:numCache>
                <c:formatCode>General</c:formatCode>
                <c:ptCount val="60"/>
                <c:pt idx="0">
                  <c:v>77.417761545104</c:v>
                </c:pt>
                <c:pt idx="1">
                  <c:v>78.059597455552122</c:v>
                </c:pt>
                <c:pt idx="2">
                  <c:v>78.702737975006542</c:v>
                </c:pt>
                <c:pt idx="3">
                  <c:v>79.346324419957767</c:v>
                </c:pt>
                <c:pt idx="4">
                  <c:v>79.989769950659181</c:v>
                </c:pt>
                <c:pt idx="5">
                  <c:v>80.632690061375385</c:v>
                </c:pt>
                <c:pt idx="6">
                  <c:v>81.27476184185339</c:v>
                </c:pt>
                <c:pt idx="7">
                  <c:v>81.915662546901217</c:v>
                </c:pt>
                <c:pt idx="8">
                  <c:v>82.555059299065405</c:v>
                </c:pt>
                <c:pt idx="9">
                  <c:v>83.192649160329367</c:v>
                </c:pt>
                <c:pt idx="10">
                  <c:v>83.828046654302923</c:v>
                </c:pt>
                <c:pt idx="11">
                  <c:v>84.460867324842781</c:v>
                </c:pt>
                <c:pt idx="12">
                  <c:v>85.090635153046989</c:v>
                </c:pt>
                <c:pt idx="13">
                  <c:v>85.716785602844752</c:v>
                </c:pt>
                <c:pt idx="14">
                  <c:v>86.338697246692149</c:v>
                </c:pt>
                <c:pt idx="15">
                  <c:v>86.955546038482765</c:v>
                </c:pt>
                <c:pt idx="16">
                  <c:v>87.566355841021206</c:v>
                </c:pt>
                <c:pt idx="17">
                  <c:v>88.169966500991308</c:v>
                </c:pt>
                <c:pt idx="18">
                  <c:v>88.765162093561727</c:v>
                </c:pt>
                <c:pt idx="19">
                  <c:v>89.350684302590764</c:v>
                </c:pt>
                <c:pt idx="20">
                  <c:v>89.925243116158668</c:v>
                </c:pt>
                <c:pt idx="21">
                  <c:v>90.48752405623371</c:v>
                </c:pt>
                <c:pt idx="22">
                  <c:v>91.036176922828432</c:v>
                </c:pt>
                <c:pt idx="23">
                  <c:v>91.569853037030924</c:v>
                </c:pt>
                <c:pt idx="24">
                  <c:v>92.087317295007807</c:v>
                </c:pt>
                <c:pt idx="25">
                  <c:v>92.587432737545797</c:v>
                </c:pt>
                <c:pt idx="26">
                  <c:v>93.069297596203185</c:v>
                </c:pt>
                <c:pt idx="27">
                  <c:v>93.532370698078068</c:v>
                </c:pt>
                <c:pt idx="28">
                  <c:v>93.976609460990048</c:v>
                </c:pt>
                <c:pt idx="29">
                  <c:v>94.402439641654667</c:v>
                </c:pt>
                <c:pt idx="30">
                  <c:v>94.810845372686885</c:v>
                </c:pt>
                <c:pt idx="31">
                  <c:v>95.203418609260652</c:v>
                </c:pt>
                <c:pt idx="32">
                  <c:v>95.582406584160651</c:v>
                </c:pt>
                <c:pt idx="33">
                  <c:v>95.950838969522948</c:v>
                </c:pt>
                <c:pt idx="34">
                  <c:v>96.312313364566606</c:v>
                </c:pt>
                <c:pt idx="35">
                  <c:v>96.670957732905379</c:v>
                </c:pt>
                <c:pt idx="36">
                  <c:v>97.031386297909549</c:v>
                </c:pt>
                <c:pt idx="37">
                  <c:v>97.398029703913082</c:v>
                </c:pt>
                <c:pt idx="38">
                  <c:v>97.774617635860636</c:v>
                </c:pt>
                <c:pt idx="39">
                  <c:v>98.164218534130384</c:v>
                </c:pt>
                <c:pt idx="40">
                  <c:v>98.569222634394876</c:v>
                </c:pt>
                <c:pt idx="41">
                  <c:v>98.991335083628513</c:v>
                </c:pt>
                <c:pt idx="42">
                  <c:v>99.431721224618215</c:v>
                </c:pt>
                <c:pt idx="43">
                  <c:v>99.891075729047898</c:v>
                </c:pt>
                <c:pt idx="44">
                  <c:v>100.30460133677991</c:v>
                </c:pt>
                <c:pt idx="45">
                  <c:v>100.82148798943574</c:v>
                </c:pt>
                <c:pt idx="46">
                  <c:v>101.35067018859614</c:v>
                </c:pt>
                <c:pt idx="47">
                  <c:v>101.89839692107776</c:v>
                </c:pt>
                <c:pt idx="48">
                  <c:v>102.45025588358622</c:v>
                </c:pt>
                <c:pt idx="49">
                  <c:v>103.01379825100094</c:v>
                </c:pt>
                <c:pt idx="50">
                  <c:v>103.59284741140661</c:v>
                </c:pt>
                <c:pt idx="51">
                  <c:v>104.19120325750782</c:v>
                </c:pt>
                <c:pt idx="52">
                  <c:v>104.80281266135877</c:v>
                </c:pt>
                <c:pt idx="53">
                  <c:v>105.42647820825283</c:v>
                </c:pt>
                <c:pt idx="54">
                  <c:v>106.06100499490707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Diaunderlag!$Q$5</c:f>
              <c:strCache>
                <c:ptCount val="1"/>
                <c:pt idx="0">
                  <c:v>GDP September 2008/June/July 2010/September 2011</c:v>
                </c:pt>
              </c:strCache>
            </c:strRef>
          </c:tx>
          <c:spPr>
            <a:ln w="38100">
              <a:solidFill>
                <a:srgbClr val="0070C0"/>
              </a:solidFill>
            </a:ln>
          </c:spPr>
          <c:marker>
            <c:symbol val="none"/>
          </c:marker>
          <c:dPt>
            <c:idx val="33"/>
            <c:bubble3D val="0"/>
            <c:spPr>
              <a:ln w="38100">
                <a:solidFill>
                  <a:srgbClr val="0070C0"/>
                </a:solidFill>
                <a:prstDash val="sysDash"/>
              </a:ln>
            </c:spPr>
          </c:dPt>
          <c:dPt>
            <c:idx val="34"/>
            <c:bubble3D val="0"/>
            <c:spPr>
              <a:ln w="38100">
                <a:solidFill>
                  <a:srgbClr val="0070C0"/>
                </a:solidFill>
                <a:prstDash val="sysDash"/>
              </a:ln>
            </c:spPr>
          </c:dPt>
          <c:dPt>
            <c:idx val="35"/>
            <c:bubble3D val="0"/>
            <c:spPr>
              <a:ln w="38100">
                <a:solidFill>
                  <a:srgbClr val="0070C0"/>
                </a:solidFill>
                <a:prstDash val="sysDash"/>
              </a:ln>
            </c:spPr>
          </c:dPt>
          <c:dPt>
            <c:idx val="36"/>
            <c:bubble3D val="0"/>
            <c:spPr>
              <a:ln w="38100">
                <a:solidFill>
                  <a:srgbClr val="0070C0"/>
                </a:solidFill>
                <a:prstDash val="sysDash"/>
              </a:ln>
            </c:spPr>
          </c:dPt>
          <c:dPt>
            <c:idx val="37"/>
            <c:bubble3D val="0"/>
            <c:spPr>
              <a:ln w="38100">
                <a:solidFill>
                  <a:srgbClr val="0070C0"/>
                </a:solidFill>
                <a:prstDash val="sysDash"/>
              </a:ln>
            </c:spPr>
          </c:dPt>
          <c:dPt>
            <c:idx val="38"/>
            <c:bubble3D val="0"/>
            <c:spPr>
              <a:ln w="38100">
                <a:solidFill>
                  <a:srgbClr val="0070C0"/>
                </a:solidFill>
                <a:prstDash val="sysDash"/>
              </a:ln>
            </c:spPr>
          </c:dPt>
          <c:dPt>
            <c:idx val="39"/>
            <c:bubble3D val="0"/>
            <c:spPr>
              <a:ln w="38100">
                <a:solidFill>
                  <a:srgbClr val="0070C0"/>
                </a:solidFill>
                <a:prstDash val="sysDash"/>
              </a:ln>
            </c:spPr>
          </c:dPt>
          <c:dPt>
            <c:idx val="40"/>
            <c:bubble3D val="0"/>
            <c:spPr>
              <a:ln w="38100">
                <a:solidFill>
                  <a:srgbClr val="0070C0"/>
                </a:solidFill>
                <a:prstDash val="sysDash"/>
              </a:ln>
            </c:spPr>
          </c:dPt>
          <c:dPt>
            <c:idx val="41"/>
            <c:bubble3D val="0"/>
            <c:spPr>
              <a:ln w="38100">
                <a:solidFill>
                  <a:srgbClr val="0070C0"/>
                </a:solidFill>
                <a:prstDash val="sysDash"/>
              </a:ln>
            </c:spPr>
          </c:dPt>
          <c:dPt>
            <c:idx val="42"/>
            <c:bubble3D val="0"/>
            <c:spPr>
              <a:ln w="38100">
                <a:solidFill>
                  <a:srgbClr val="0070C0"/>
                </a:solidFill>
                <a:prstDash val="sysDash"/>
              </a:ln>
            </c:spPr>
          </c:dPt>
          <c:dPt>
            <c:idx val="43"/>
            <c:bubble3D val="0"/>
            <c:spPr>
              <a:ln w="38100">
                <a:solidFill>
                  <a:srgbClr val="0070C0"/>
                </a:solidFill>
                <a:prstDash val="sysDash"/>
              </a:ln>
            </c:spPr>
          </c:dPt>
          <c:dPt>
            <c:idx val="44"/>
            <c:bubble3D val="0"/>
            <c:spPr>
              <a:ln w="38100">
                <a:solidFill>
                  <a:srgbClr val="0070C0"/>
                </a:solidFill>
                <a:prstDash val="sysDash"/>
              </a:ln>
            </c:spPr>
          </c:dPt>
          <c:dPt>
            <c:idx val="45"/>
            <c:bubble3D val="0"/>
            <c:spPr>
              <a:ln w="38100">
                <a:solidFill>
                  <a:srgbClr val="0070C0"/>
                </a:solidFill>
                <a:prstDash val="sysDash"/>
              </a:ln>
            </c:spPr>
          </c:dPt>
          <c:dPt>
            <c:idx val="46"/>
            <c:bubble3D val="0"/>
            <c:spPr>
              <a:ln w="38100">
                <a:solidFill>
                  <a:srgbClr val="0070C0"/>
                </a:solidFill>
                <a:prstDash val="sysDash"/>
              </a:ln>
            </c:spPr>
          </c:dPt>
          <c:cat>
            <c:numRef>
              <c:f>Diaunderlag!$A$9:$A$68</c:f>
              <c:numCache>
                <c:formatCode>yyyy-mm-dd</c:formatCode>
                <c:ptCount val="60"/>
                <c:pt idx="0">
                  <c:v>36571</c:v>
                </c:pt>
                <c:pt idx="1">
                  <c:v>36661</c:v>
                </c:pt>
                <c:pt idx="2">
                  <c:v>36753</c:v>
                </c:pt>
                <c:pt idx="3">
                  <c:v>36845</c:v>
                </c:pt>
                <c:pt idx="4">
                  <c:v>36937</c:v>
                </c:pt>
                <c:pt idx="5">
                  <c:v>37026</c:v>
                </c:pt>
                <c:pt idx="6">
                  <c:v>37118</c:v>
                </c:pt>
                <c:pt idx="7">
                  <c:v>37210</c:v>
                </c:pt>
                <c:pt idx="8">
                  <c:v>37302</c:v>
                </c:pt>
                <c:pt idx="9">
                  <c:v>37391</c:v>
                </c:pt>
                <c:pt idx="10">
                  <c:v>37483</c:v>
                </c:pt>
                <c:pt idx="11">
                  <c:v>37575</c:v>
                </c:pt>
                <c:pt idx="12">
                  <c:v>37667</c:v>
                </c:pt>
                <c:pt idx="13">
                  <c:v>37756</c:v>
                </c:pt>
                <c:pt idx="14">
                  <c:v>37848</c:v>
                </c:pt>
                <c:pt idx="15">
                  <c:v>37940</c:v>
                </c:pt>
                <c:pt idx="16">
                  <c:v>38032</c:v>
                </c:pt>
                <c:pt idx="17">
                  <c:v>38122</c:v>
                </c:pt>
                <c:pt idx="18">
                  <c:v>38214</c:v>
                </c:pt>
                <c:pt idx="19">
                  <c:v>38306</c:v>
                </c:pt>
                <c:pt idx="20">
                  <c:v>38398</c:v>
                </c:pt>
                <c:pt idx="21">
                  <c:v>38487</c:v>
                </c:pt>
                <c:pt idx="22">
                  <c:v>38579</c:v>
                </c:pt>
                <c:pt idx="23">
                  <c:v>38671</c:v>
                </c:pt>
                <c:pt idx="24">
                  <c:v>38763</c:v>
                </c:pt>
                <c:pt idx="25">
                  <c:v>38852</c:v>
                </c:pt>
                <c:pt idx="26">
                  <c:v>38944</c:v>
                </c:pt>
                <c:pt idx="27">
                  <c:v>39036</c:v>
                </c:pt>
                <c:pt idx="28">
                  <c:v>39128</c:v>
                </c:pt>
                <c:pt idx="29">
                  <c:v>39217</c:v>
                </c:pt>
                <c:pt idx="30">
                  <c:v>39309</c:v>
                </c:pt>
                <c:pt idx="31">
                  <c:v>39401</c:v>
                </c:pt>
                <c:pt idx="32">
                  <c:v>39493</c:v>
                </c:pt>
                <c:pt idx="33">
                  <c:v>39583</c:v>
                </c:pt>
                <c:pt idx="34">
                  <c:v>39675</c:v>
                </c:pt>
                <c:pt idx="35">
                  <c:v>39767</c:v>
                </c:pt>
                <c:pt idx="36">
                  <c:v>39859</c:v>
                </c:pt>
                <c:pt idx="37">
                  <c:v>39948</c:v>
                </c:pt>
                <c:pt idx="38">
                  <c:v>40040</c:v>
                </c:pt>
                <c:pt idx="39">
                  <c:v>40132</c:v>
                </c:pt>
                <c:pt idx="40">
                  <c:v>40224</c:v>
                </c:pt>
                <c:pt idx="41">
                  <c:v>40313</c:v>
                </c:pt>
                <c:pt idx="42">
                  <c:v>40405</c:v>
                </c:pt>
                <c:pt idx="43">
                  <c:v>40497</c:v>
                </c:pt>
                <c:pt idx="44">
                  <c:v>40589</c:v>
                </c:pt>
                <c:pt idx="45">
                  <c:v>40678</c:v>
                </c:pt>
                <c:pt idx="46">
                  <c:v>40770</c:v>
                </c:pt>
                <c:pt idx="47">
                  <c:v>40862</c:v>
                </c:pt>
                <c:pt idx="48">
                  <c:v>40954</c:v>
                </c:pt>
                <c:pt idx="49">
                  <c:v>41044</c:v>
                </c:pt>
                <c:pt idx="50">
                  <c:v>41136</c:v>
                </c:pt>
                <c:pt idx="51">
                  <c:v>41228</c:v>
                </c:pt>
                <c:pt idx="52">
                  <c:v>41320</c:v>
                </c:pt>
                <c:pt idx="53">
                  <c:v>41409</c:v>
                </c:pt>
                <c:pt idx="54">
                  <c:v>41501</c:v>
                </c:pt>
                <c:pt idx="55">
                  <c:v>41593</c:v>
                </c:pt>
                <c:pt idx="56">
                  <c:v>41685</c:v>
                </c:pt>
                <c:pt idx="57">
                  <c:v>41774</c:v>
                </c:pt>
                <c:pt idx="58">
                  <c:v>41866</c:v>
                </c:pt>
                <c:pt idx="59">
                  <c:v>41958</c:v>
                </c:pt>
              </c:numCache>
            </c:numRef>
          </c:cat>
          <c:val>
            <c:numRef>
              <c:f>Diaunderlag!$Q$9:$Q$68</c:f>
              <c:numCache>
                <c:formatCode>General</c:formatCode>
                <c:ptCount val="60"/>
                <c:pt idx="0">
                  <c:v>80.433475821533534</c:v>
                </c:pt>
                <c:pt idx="1">
                  <c:v>81.770899882679558</c:v>
                </c:pt>
                <c:pt idx="2">
                  <c:v>82.192701738898108</c:v>
                </c:pt>
                <c:pt idx="3">
                  <c:v>82.209254376285003</c:v>
                </c:pt>
                <c:pt idx="4">
                  <c:v>82.38581584174517</c:v>
                </c:pt>
                <c:pt idx="5">
                  <c:v>82.249619579737242</c:v>
                </c:pt>
                <c:pt idx="6">
                  <c:v>82.659515152923134</c:v>
                </c:pt>
                <c:pt idx="7">
                  <c:v>83.325686208458691</c:v>
                </c:pt>
                <c:pt idx="8">
                  <c:v>83.646139460325941</c:v>
                </c:pt>
                <c:pt idx="9">
                  <c:v>84.718430926134587</c:v>
                </c:pt>
                <c:pt idx="10">
                  <c:v>84.897896363066124</c:v>
                </c:pt>
                <c:pt idx="11">
                  <c:v>85.340026019584371</c:v>
                </c:pt>
                <c:pt idx="12">
                  <c:v>85.933016994041054</c:v>
                </c:pt>
                <c:pt idx="13">
                  <c:v>85.768361811613559</c:v>
                </c:pt>
                <c:pt idx="14">
                  <c:v>86.609642346873585</c:v>
                </c:pt>
                <c:pt idx="15">
                  <c:v>87.24038495045825</c:v>
                </c:pt>
                <c:pt idx="16">
                  <c:v>88.240077129482273</c:v>
                </c:pt>
                <c:pt idx="17">
                  <c:v>89.226991834032233</c:v>
                </c:pt>
                <c:pt idx="18">
                  <c:v>89.787313129435802</c:v>
                </c:pt>
                <c:pt idx="19">
                  <c:v>90.445207866277897</c:v>
                </c:pt>
                <c:pt idx="20">
                  <c:v>90.988831325721051</c:v>
                </c:pt>
                <c:pt idx="21">
                  <c:v>91.750833439812283</c:v>
                </c:pt>
                <c:pt idx="22">
                  <c:v>92.882365923637181</c:v>
                </c:pt>
                <c:pt idx="23">
                  <c:v>93.799585312873887</c:v>
                </c:pt>
                <c:pt idx="24">
                  <c:v>95.07747795885652</c:v>
                </c:pt>
                <c:pt idx="25">
                  <c:v>96.097643136753831</c:v>
                </c:pt>
                <c:pt idx="26">
                  <c:v>96.945457607824451</c:v>
                </c:pt>
                <c:pt idx="27">
                  <c:v>97.649670689635144</c:v>
                </c:pt>
                <c:pt idx="28">
                  <c:v>98.306113440741555</c:v>
                </c:pt>
                <c:pt idx="29">
                  <c:v>99.150878741767244</c:v>
                </c:pt>
                <c:pt idx="30">
                  <c:v>99.514455969984539</c:v>
                </c:pt>
                <c:pt idx="31">
                  <c:v>100</c:v>
                </c:pt>
                <c:pt idx="32">
                  <c:v>100.1428753963921</c:v>
                </c:pt>
                <c:pt idx="33">
                  <c:v>100.12007922034172</c:v>
                </c:pt>
                <c:pt idx="34">
                  <c:v>100.35057449987708</c:v>
                </c:pt>
                <c:pt idx="35">
                  <c:v>100.54659357933834</c:v>
                </c:pt>
                <c:pt idx="36">
                  <c:v>100.73875264106357</c:v>
                </c:pt>
                <c:pt idx="37">
                  <c:v>100.97031788888872</c:v>
                </c:pt>
                <c:pt idx="38">
                  <c:v>101.3199519342236</c:v>
                </c:pt>
                <c:pt idx="39">
                  <c:v>101.86269322228399</c:v>
                </c:pt>
                <c:pt idx="40">
                  <c:v>102.52715961068537</c:v>
                </c:pt>
                <c:pt idx="41">
                  <c:v>103.21503567454467</c:v>
                </c:pt>
                <c:pt idx="42">
                  <c:v>103.88352301699072</c:v>
                </c:pt>
                <c:pt idx="43">
                  <c:v>104.54313917458565</c:v>
                </c:pt>
                <c:pt idx="44">
                  <c:v>105.18192103618888</c:v>
                </c:pt>
                <c:pt idx="45">
                  <c:v>105.79991043160153</c:v>
                </c:pt>
                <c:pt idx="46">
                  <c:v>106.40613409357029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Diaunderlag!$R$5</c:f>
              <c:strCache>
                <c:ptCount val="1"/>
                <c:pt idx="0">
                  <c:v>Potential GDP September 2008/June/July 2010/September 2011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cat>
            <c:numRef>
              <c:f>Diaunderlag!$A$9:$A$68</c:f>
              <c:numCache>
                <c:formatCode>yyyy-mm-dd</c:formatCode>
                <c:ptCount val="60"/>
                <c:pt idx="0">
                  <c:v>36571</c:v>
                </c:pt>
                <c:pt idx="1">
                  <c:v>36661</c:v>
                </c:pt>
                <c:pt idx="2">
                  <c:v>36753</c:v>
                </c:pt>
                <c:pt idx="3">
                  <c:v>36845</c:v>
                </c:pt>
                <c:pt idx="4">
                  <c:v>36937</c:v>
                </c:pt>
                <c:pt idx="5">
                  <c:v>37026</c:v>
                </c:pt>
                <c:pt idx="6">
                  <c:v>37118</c:v>
                </c:pt>
                <c:pt idx="7">
                  <c:v>37210</c:v>
                </c:pt>
                <c:pt idx="8">
                  <c:v>37302</c:v>
                </c:pt>
                <c:pt idx="9">
                  <c:v>37391</c:v>
                </c:pt>
                <c:pt idx="10">
                  <c:v>37483</c:v>
                </c:pt>
                <c:pt idx="11">
                  <c:v>37575</c:v>
                </c:pt>
                <c:pt idx="12">
                  <c:v>37667</c:v>
                </c:pt>
                <c:pt idx="13">
                  <c:v>37756</c:v>
                </c:pt>
                <c:pt idx="14">
                  <c:v>37848</c:v>
                </c:pt>
                <c:pt idx="15">
                  <c:v>37940</c:v>
                </c:pt>
                <c:pt idx="16">
                  <c:v>38032</c:v>
                </c:pt>
                <c:pt idx="17">
                  <c:v>38122</c:v>
                </c:pt>
                <c:pt idx="18">
                  <c:v>38214</c:v>
                </c:pt>
                <c:pt idx="19">
                  <c:v>38306</c:v>
                </c:pt>
                <c:pt idx="20">
                  <c:v>38398</c:v>
                </c:pt>
                <c:pt idx="21">
                  <c:v>38487</c:v>
                </c:pt>
                <c:pt idx="22">
                  <c:v>38579</c:v>
                </c:pt>
                <c:pt idx="23">
                  <c:v>38671</c:v>
                </c:pt>
                <c:pt idx="24">
                  <c:v>38763</c:v>
                </c:pt>
                <c:pt idx="25">
                  <c:v>38852</c:v>
                </c:pt>
                <c:pt idx="26">
                  <c:v>38944</c:v>
                </c:pt>
                <c:pt idx="27">
                  <c:v>39036</c:v>
                </c:pt>
                <c:pt idx="28">
                  <c:v>39128</c:v>
                </c:pt>
                <c:pt idx="29">
                  <c:v>39217</c:v>
                </c:pt>
                <c:pt idx="30">
                  <c:v>39309</c:v>
                </c:pt>
                <c:pt idx="31">
                  <c:v>39401</c:v>
                </c:pt>
                <c:pt idx="32">
                  <c:v>39493</c:v>
                </c:pt>
                <c:pt idx="33">
                  <c:v>39583</c:v>
                </c:pt>
                <c:pt idx="34">
                  <c:v>39675</c:v>
                </c:pt>
                <c:pt idx="35">
                  <c:v>39767</c:v>
                </c:pt>
                <c:pt idx="36">
                  <c:v>39859</c:v>
                </c:pt>
                <c:pt idx="37">
                  <c:v>39948</c:v>
                </c:pt>
                <c:pt idx="38">
                  <c:v>40040</c:v>
                </c:pt>
                <c:pt idx="39">
                  <c:v>40132</c:v>
                </c:pt>
                <c:pt idx="40">
                  <c:v>40224</c:v>
                </c:pt>
                <c:pt idx="41">
                  <c:v>40313</c:v>
                </c:pt>
                <c:pt idx="42">
                  <c:v>40405</c:v>
                </c:pt>
                <c:pt idx="43">
                  <c:v>40497</c:v>
                </c:pt>
                <c:pt idx="44">
                  <c:v>40589</c:v>
                </c:pt>
                <c:pt idx="45">
                  <c:v>40678</c:v>
                </c:pt>
                <c:pt idx="46">
                  <c:v>40770</c:v>
                </c:pt>
                <c:pt idx="47">
                  <c:v>40862</c:v>
                </c:pt>
                <c:pt idx="48">
                  <c:v>40954</c:v>
                </c:pt>
                <c:pt idx="49">
                  <c:v>41044</c:v>
                </c:pt>
                <c:pt idx="50">
                  <c:v>41136</c:v>
                </c:pt>
                <c:pt idx="51">
                  <c:v>41228</c:v>
                </c:pt>
                <c:pt idx="52">
                  <c:v>41320</c:v>
                </c:pt>
                <c:pt idx="53">
                  <c:v>41409</c:v>
                </c:pt>
                <c:pt idx="54">
                  <c:v>41501</c:v>
                </c:pt>
                <c:pt idx="55">
                  <c:v>41593</c:v>
                </c:pt>
                <c:pt idx="56">
                  <c:v>41685</c:v>
                </c:pt>
                <c:pt idx="57">
                  <c:v>41774</c:v>
                </c:pt>
                <c:pt idx="58">
                  <c:v>41866</c:v>
                </c:pt>
                <c:pt idx="59">
                  <c:v>41958</c:v>
                </c:pt>
              </c:numCache>
            </c:numRef>
          </c:cat>
          <c:val>
            <c:numRef>
              <c:f>Diaunderlag!$R$9:$R$68</c:f>
              <c:numCache>
                <c:formatCode>General</c:formatCode>
                <c:ptCount val="60"/>
                <c:pt idx="0">
                  <c:v>78.889334538321563</c:v>
                </c:pt>
                <c:pt idx="1">
                  <c:v>79.506792002296137</c:v>
                </c:pt>
                <c:pt idx="2">
                  <c:v>80.126271239813448</c:v>
                </c:pt>
                <c:pt idx="3">
                  <c:v>80.747211650162626</c:v>
                </c:pt>
                <c:pt idx="4">
                  <c:v>81.369359505896426</c:v>
                </c:pt>
                <c:pt idx="5">
                  <c:v>81.992683949173767</c:v>
                </c:pt>
                <c:pt idx="6">
                  <c:v>82.617314333815017</c:v>
                </c:pt>
                <c:pt idx="7">
                  <c:v>83.243425524310581</c:v>
                </c:pt>
                <c:pt idx="8">
                  <c:v>83.871205152904437</c:v>
                </c:pt>
                <c:pt idx="9">
                  <c:v>84.500860212396304</c:v>
                </c:pt>
                <c:pt idx="10">
                  <c:v>85.132568710600893</c:v>
                </c:pt>
                <c:pt idx="11">
                  <c:v>85.766548866199088</c:v>
                </c:pt>
                <c:pt idx="12">
                  <c:v>86.402988457280728</c:v>
                </c:pt>
                <c:pt idx="13">
                  <c:v>87.042013247705981</c:v>
                </c:pt>
                <c:pt idx="14">
                  <c:v>87.683678126790142</c:v>
                </c:pt>
                <c:pt idx="15">
                  <c:v>88.327836239102439</c:v>
                </c:pt>
                <c:pt idx="16">
                  <c:v>88.974165145510867</c:v>
                </c:pt>
                <c:pt idx="17">
                  <c:v>89.62215965599745</c:v>
                </c:pt>
                <c:pt idx="18">
                  <c:v>90.271183350945975</c:v>
                </c:pt>
                <c:pt idx="19">
                  <c:v>90.920519222438458</c:v>
                </c:pt>
                <c:pt idx="20">
                  <c:v>91.569353720556222</c:v>
                </c:pt>
                <c:pt idx="21">
                  <c:v>92.216775967460435</c:v>
                </c:pt>
                <c:pt idx="22">
                  <c:v>92.861758981291118</c:v>
                </c:pt>
                <c:pt idx="23">
                  <c:v>93.503175596205224</c:v>
                </c:pt>
                <c:pt idx="24">
                  <c:v>94.139874053449986</c:v>
                </c:pt>
                <c:pt idx="25">
                  <c:v>94.770722196359529</c:v>
                </c:pt>
                <c:pt idx="26">
                  <c:v>95.39471020049929</c:v>
                </c:pt>
                <c:pt idx="27">
                  <c:v>96.011016009183038</c:v>
                </c:pt>
                <c:pt idx="28">
                  <c:v>96.619046215568588</c:v>
                </c:pt>
                <c:pt idx="29">
                  <c:v>97.218456377446032</c:v>
                </c:pt>
                <c:pt idx="30">
                  <c:v>97.809165203502985</c:v>
                </c:pt>
                <c:pt idx="31">
                  <c:v>98.391399128044654</c:v>
                </c:pt>
                <c:pt idx="32">
                  <c:v>98.9656640606987</c:v>
                </c:pt>
                <c:pt idx="33">
                  <c:v>99.532736167660573</c:v>
                </c:pt>
                <c:pt idx="34">
                  <c:v>100.09359982762065</c:v>
                </c:pt>
                <c:pt idx="35">
                  <c:v>100.64935874475421</c:v>
                </c:pt>
                <c:pt idx="36">
                  <c:v>101.2011853913537</c:v>
                </c:pt>
                <c:pt idx="37">
                  <c:v>101.75026457690683</c:v>
                </c:pt>
                <c:pt idx="38">
                  <c:v>102.29773573206474</c:v>
                </c:pt>
                <c:pt idx="39">
                  <c:v>102.8446406397609</c:v>
                </c:pt>
                <c:pt idx="40">
                  <c:v>103.39188918335329</c:v>
                </c:pt>
                <c:pt idx="41">
                  <c:v>103.94025539889847</c:v>
                </c:pt>
                <c:pt idx="42">
                  <c:v>104.49039293460136</c:v>
                </c:pt>
                <c:pt idx="43">
                  <c:v>105.04285447034866</c:v>
                </c:pt>
                <c:pt idx="44">
                  <c:v>105.59810823189454</c:v>
                </c:pt>
                <c:pt idx="45">
                  <c:v>106.15655310632974</c:v>
                </c:pt>
                <c:pt idx="46">
                  <c:v>106.71853034751361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744576"/>
        <c:axId val="52746112"/>
      </c:lineChart>
      <c:lineChart>
        <c:grouping val="standard"/>
        <c:varyColors val="0"/>
        <c:ser>
          <c:idx val="6"/>
          <c:order val="6"/>
          <c:tx>
            <c:v>tom</c:v>
          </c:tx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036160"/>
        <c:axId val="52747648"/>
      </c:lineChart>
      <c:dateAx>
        <c:axId val="52744576"/>
        <c:scaling>
          <c:orientation val="minMax"/>
          <c:max val="42004"/>
          <c:min val="36526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yy" sourceLinked="0"/>
        <c:majorTickMark val="in"/>
        <c:minorTickMark val="none"/>
        <c:tickLblPos val="low"/>
        <c:spPr>
          <a:ln w="38100" cap="flat" cmpd="sng" algn="ctr">
            <a:solidFill>
              <a:srgbClr val="000000">
                <a:lumMod val="100000"/>
              </a:srgbClr>
            </a:solidFill>
            <a:prstDash val="solid"/>
            <a:round/>
            <a:headEnd type="none" w="med" len="med"/>
            <a:tailEnd type="none" w="med" len="med"/>
          </a:ln>
        </c:spPr>
        <c:crossAx val="52746112"/>
        <c:crosses val="autoZero"/>
        <c:auto val="1"/>
        <c:lblOffset val="100"/>
        <c:baseTimeUnit val="days"/>
        <c:majorUnit val="1"/>
        <c:majorTimeUnit val="years"/>
      </c:dateAx>
      <c:valAx>
        <c:axId val="52746112"/>
        <c:scaling>
          <c:orientation val="minMax"/>
          <c:min val="75"/>
        </c:scaling>
        <c:delete val="0"/>
        <c:axPos val="l"/>
        <c:majorGridlines>
          <c:spPr>
            <a:ln cmpd="sng"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0"/>
        <c:majorTickMark val="in"/>
        <c:minorTickMark val="none"/>
        <c:tickLblPos val="nextTo"/>
        <c:spPr>
          <a:ln w="38100" cap="flat" cmpd="sng" algn="ctr">
            <a:solidFill>
              <a:srgbClr val="000000">
                <a:lumMod val="100000"/>
              </a:srgbClr>
            </a:solidFill>
            <a:prstDash val="solid"/>
            <a:round/>
            <a:headEnd type="none" w="med" len="med"/>
            <a:tailEnd type="none" w="med" len="med"/>
          </a:ln>
        </c:spPr>
        <c:crossAx val="52744576"/>
        <c:crosses val="autoZero"/>
        <c:crossBetween val="between"/>
      </c:valAx>
      <c:valAx>
        <c:axId val="52747648"/>
        <c:scaling>
          <c:orientation val="minMax"/>
          <c:max val="115"/>
          <c:min val="75"/>
        </c:scaling>
        <c:delete val="0"/>
        <c:axPos val="r"/>
        <c:numFmt formatCode="General" sourceLinked="1"/>
        <c:majorTickMark val="in"/>
        <c:minorTickMark val="none"/>
        <c:tickLblPos val="nextTo"/>
        <c:spPr>
          <a:ln w="38100" cap="flat" cmpd="sng" algn="ctr">
            <a:solidFill>
              <a:srgbClr val="000000">
                <a:lumMod val="100000"/>
              </a:srgbClr>
            </a:solidFill>
            <a:prstDash val="solid"/>
            <a:round/>
            <a:headEnd type="none" w="med" len="med"/>
            <a:tailEnd type="none" w="med" len="med"/>
          </a:ln>
        </c:spPr>
        <c:crossAx val="53036160"/>
        <c:crosses val="max"/>
        <c:crossBetween val="between"/>
        <c:majorUnit val="5"/>
      </c:valAx>
      <c:catAx>
        <c:axId val="53036160"/>
        <c:scaling>
          <c:orientation val="minMax"/>
        </c:scaling>
        <c:delete val="1"/>
        <c:axPos val="b"/>
        <c:majorTickMark val="out"/>
        <c:minorTickMark val="none"/>
        <c:tickLblPos val="nextTo"/>
        <c:crossAx val="52747648"/>
        <c:crosses val="autoZero"/>
        <c:auto val="1"/>
        <c:lblAlgn val="ctr"/>
        <c:lblOffset val="100"/>
        <c:noMultiLvlLbl val="0"/>
      </c:catAx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6"/>
        <c:delete val="1"/>
      </c:legendEntry>
      <c:layout>
        <c:manualLayout>
          <c:xMode val="edge"/>
          <c:yMode val="edge"/>
          <c:x val="9.0662960741700896E-2"/>
          <c:y val="2.9573934837092728E-2"/>
          <c:w val="0.66717365549367746"/>
          <c:h val="0.11984159874752498"/>
        </c:manualLayout>
      </c:layout>
      <c:overlay val="1"/>
      <c:spPr>
        <a:noFill/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800">
          <a:latin typeface="Times New Roman" pitchFamily="18" charset="0"/>
          <a:cs typeface="Times New Roman" pitchFamily="18" charset="0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Diagram14">
    <tabColor rgb="FF00B050"/>
  </sheetPr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Diagram1"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RB XL">
  <a:themeElements>
    <a:clrScheme name="Riksbank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A41D22"/>
      </a:accent1>
      <a:accent2>
        <a:srgbClr val="0076BD"/>
      </a:accent2>
      <a:accent3>
        <a:srgbClr val="EEAF00"/>
      </a:accent3>
      <a:accent4>
        <a:srgbClr val="939799"/>
      </a:accent4>
      <a:accent5>
        <a:srgbClr val="726E20"/>
      </a:accent5>
      <a:accent6>
        <a:srgbClr val="6A4976"/>
      </a:accent6>
      <a:hlink>
        <a:srgbClr val="0033CC"/>
      </a:hlink>
      <a:folHlink>
        <a:srgbClr val="00CC00"/>
      </a:folHlink>
    </a:clrScheme>
    <a:fontScheme name="RB Excel">
      <a:majorFont>
        <a:latin typeface="Gisha"/>
        <a:ea typeface=""/>
        <a:cs typeface=""/>
      </a:majorFont>
      <a:minorFont>
        <a:latin typeface="Gish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chemeClr val="accent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a:spPr>
      <a:bodyPr vert="horz" wrap="none" lIns="91440" tIns="45720" rIns="91440" bIns="45720" numCol="1" anchor="ctr" anchorCtr="0" compatLnSpc="1">
        <a:prstTxWarp prst="textNoShape">
          <a:avLst/>
        </a:prstTxWarp>
      </a:bodyPr>
      <a:lstStyle>
        <a:defPPr marL="0" marR="0" indent="0" algn="ctr" defTabSz="914400" rtl="0" eaLnBrk="1" fontAlgn="base" latinLnBrk="0" hangingPunct="1">
          <a:lnSpc>
            <a:spcPct val="100000"/>
          </a:lnSpc>
          <a:spcBef>
            <a:spcPct val="0"/>
          </a:spcBef>
          <a:spcAft>
            <a:spcPct val="0"/>
          </a:spcAft>
          <a:buClrTx/>
          <a:buSzTx/>
          <a:buFontTx/>
          <a:buNone/>
          <a:tabLst/>
          <a:defRPr kumimoji="0" lang="sv-SE" sz="1800" b="0" i="0" u="none" strike="noStrike" cap="none" normalizeH="0" baseline="0" smtClean="0">
            <a:ln>
              <a:noFill/>
            </a:ln>
            <a:solidFill>
              <a:schemeClr val="tx1"/>
            </a:solidFill>
            <a:effectLst/>
            <a:latin typeface="Syntax" pitchFamily="34" charset="0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chemeClr val="accent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a:spPr>
      <a:bodyPr vert="horz" wrap="none" lIns="91440" tIns="45720" rIns="91440" bIns="45720" numCol="1" anchor="ctr" anchorCtr="0" compatLnSpc="1">
        <a:prstTxWarp prst="textNoShape">
          <a:avLst/>
        </a:prstTxWarp>
      </a:bodyPr>
      <a:lstStyle>
        <a:defPPr marL="0" marR="0" indent="0" algn="ctr" defTabSz="914400" rtl="0" eaLnBrk="1" fontAlgn="base" latinLnBrk="0" hangingPunct="1">
          <a:lnSpc>
            <a:spcPct val="100000"/>
          </a:lnSpc>
          <a:spcBef>
            <a:spcPct val="0"/>
          </a:spcBef>
          <a:spcAft>
            <a:spcPct val="0"/>
          </a:spcAft>
          <a:buClrTx/>
          <a:buSzTx/>
          <a:buFontTx/>
          <a:buNone/>
          <a:tabLst/>
          <a:defRPr kumimoji="0" lang="sv-SE" sz="1800" b="0" i="0" u="none" strike="noStrike" cap="none" normalizeH="0" baseline="0" smtClean="0">
            <a:ln>
              <a:noFill/>
            </a:ln>
            <a:solidFill>
              <a:schemeClr val="tx1"/>
            </a:solidFill>
            <a:effectLst/>
            <a:latin typeface="Syntax" pitchFamily="34" charset="0"/>
          </a:defRPr>
        </a:defPPr>
      </a:lstStyle>
    </a:lnDef>
  </a:objectDefaults>
  <a:extraClrSchemeLst>
    <a:extraClrScheme>
      <a:clrScheme name="Riksbanken 1">
        <a:dk1>
          <a:srgbClr val="000000"/>
        </a:dk1>
        <a:lt1>
          <a:srgbClr val="FFFFFF"/>
        </a:lt1>
        <a:dk2>
          <a:srgbClr val="000000"/>
        </a:dk2>
        <a:lt2>
          <a:srgbClr val="969696"/>
        </a:lt2>
        <a:accent1>
          <a:srgbClr val="FBDF53"/>
        </a:accent1>
        <a:accent2>
          <a:srgbClr val="FF9966"/>
        </a:accent2>
        <a:accent3>
          <a:srgbClr val="FFFFFF"/>
        </a:accent3>
        <a:accent4>
          <a:srgbClr val="000000"/>
        </a:accent4>
        <a:accent5>
          <a:srgbClr val="FDECB3"/>
        </a:accent5>
        <a:accent6>
          <a:srgbClr val="E78A5C"/>
        </a:accent6>
        <a:hlink>
          <a:srgbClr val="CC3300"/>
        </a:hlink>
        <a:folHlink>
          <a:srgbClr val="996600"/>
        </a:folHlink>
      </a:clrScheme>
      <a:clrMap bg1="lt1" tx1="dk1" bg2="lt2" tx2="dk2" accent1="accent1" accent2="accent2" accent3="accent3" accent4="accent4" accent5="accent5" accent6="accent6" hlink="hlink" folHlink="folHlink"/>
    </a:extraClrScheme>
    <a:extraClrScheme>
      <a:clrScheme name="Riksbanken 2">
        <a:dk1>
          <a:srgbClr val="000000"/>
        </a:dk1>
        <a:lt1>
          <a:srgbClr val="FFFFFF"/>
        </a:lt1>
        <a:dk2>
          <a:srgbClr val="000000"/>
        </a:dk2>
        <a:lt2>
          <a:srgbClr val="808080"/>
        </a:lt2>
        <a:accent1>
          <a:srgbClr val="99CCFF"/>
        </a:accent1>
        <a:accent2>
          <a:srgbClr val="CCCCFF"/>
        </a:accent2>
        <a:accent3>
          <a:srgbClr val="FFFFFF"/>
        </a:accent3>
        <a:accent4>
          <a:srgbClr val="000000"/>
        </a:accent4>
        <a:accent5>
          <a:srgbClr val="CAE2FF"/>
        </a:accent5>
        <a:accent6>
          <a:srgbClr val="B9B9E7"/>
        </a:accent6>
        <a:hlink>
          <a:srgbClr val="3333CC"/>
        </a:hlink>
        <a:folHlink>
          <a:srgbClr val="AF67FF"/>
        </a:folHlink>
      </a:clrScheme>
      <a:clrMap bg1="lt1" tx1="dk1" bg2="lt2" tx2="dk2" accent1="accent1" accent2="accent2" accent3="accent3" accent4="accent4" accent5="accent5" accent6="accent6" hlink="hlink" folHlink="folHlink"/>
    </a:extraClrScheme>
    <a:extraClrScheme>
      <a:clrScheme name="Riksbanken 3">
        <a:dk1>
          <a:srgbClr val="000000"/>
        </a:dk1>
        <a:lt1>
          <a:srgbClr val="FFFFFF"/>
        </a:lt1>
        <a:dk2>
          <a:srgbClr val="000000"/>
        </a:dk2>
        <a:lt2>
          <a:srgbClr val="808080"/>
        </a:lt2>
        <a:accent1>
          <a:srgbClr val="99CCFF"/>
        </a:accent1>
        <a:accent2>
          <a:srgbClr val="FFFF00"/>
        </a:accent2>
        <a:accent3>
          <a:srgbClr val="FFFFFF"/>
        </a:accent3>
        <a:accent4>
          <a:srgbClr val="000000"/>
        </a:accent4>
        <a:accent5>
          <a:srgbClr val="CAE2FF"/>
        </a:accent5>
        <a:accent6>
          <a:srgbClr val="E7E700"/>
        </a:accent6>
        <a:hlink>
          <a:srgbClr val="0033CC"/>
        </a:hlink>
        <a:folHlink>
          <a:srgbClr val="00CC00"/>
        </a:folHlink>
      </a:clrScheme>
      <a:clrMap bg1="lt1" tx1="dk1" bg2="lt2" tx2="dk2" accent1="accent1" accent2="accent2" accent3="accent3" accent4="accent4" accent5="accent5" accent6="accent6" hlink="hlink" folHlink="folHlink"/>
    </a:extraClrScheme>
  </a:extraClrSchemeLst>
  <a:custClrLst>
    <a:custClr name="Riksbank Tegelröd">
      <a:srgbClr val="DD4814"/>
    </a:custClr>
    <a:custClr name="Riksbank Brun">
      <a:srgbClr val="512B1B"/>
    </a:custClr>
    <a:custClr name="Riksbank Mörkblå">
      <a:srgbClr val="01244C"/>
    </a:custClr>
  </a:custClrLst>
</a:theme>
</file>

<file path=xl/theme/themeOverride1.xml><?xml version="1.0" encoding="utf-8"?>
<a:themeOverride xmlns:a="http://schemas.openxmlformats.org/drawingml/2006/main">
  <a:clrScheme name="Riksbank">
    <a:dk1>
      <a:srgbClr val="000000"/>
    </a:dk1>
    <a:lt1>
      <a:srgbClr val="FFFFFF"/>
    </a:lt1>
    <a:dk2>
      <a:srgbClr val="000000"/>
    </a:dk2>
    <a:lt2>
      <a:srgbClr val="FFFFFF"/>
    </a:lt2>
    <a:accent1>
      <a:srgbClr val="A41D22"/>
    </a:accent1>
    <a:accent2>
      <a:srgbClr val="0076BD"/>
    </a:accent2>
    <a:accent3>
      <a:srgbClr val="EEAF00"/>
    </a:accent3>
    <a:accent4>
      <a:srgbClr val="939799"/>
    </a:accent4>
    <a:accent5>
      <a:srgbClr val="726E20"/>
    </a:accent5>
    <a:accent6>
      <a:srgbClr val="6A4976"/>
    </a:accent6>
    <a:hlink>
      <a:srgbClr val="0033CC"/>
    </a:hlink>
    <a:folHlink>
      <a:srgbClr val="00CC00"/>
    </a:folHlink>
  </a:clrScheme>
  <a:fontScheme name="RB Excel">
    <a:majorFont>
      <a:latin typeface="Gisha"/>
      <a:ea typeface=""/>
      <a:cs typeface=""/>
    </a:majorFont>
    <a:minorFont>
      <a:latin typeface="Gisha"/>
      <a:ea typeface=""/>
      <a:cs typeface="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Riksbank">
    <a:dk1>
      <a:srgbClr val="000000"/>
    </a:dk1>
    <a:lt1>
      <a:srgbClr val="FFFFFF"/>
    </a:lt1>
    <a:dk2>
      <a:srgbClr val="000000"/>
    </a:dk2>
    <a:lt2>
      <a:srgbClr val="FFFFFF"/>
    </a:lt2>
    <a:accent1>
      <a:srgbClr val="A41D22"/>
    </a:accent1>
    <a:accent2>
      <a:srgbClr val="0076BD"/>
    </a:accent2>
    <a:accent3>
      <a:srgbClr val="EEAF00"/>
    </a:accent3>
    <a:accent4>
      <a:srgbClr val="939799"/>
    </a:accent4>
    <a:accent5>
      <a:srgbClr val="726E20"/>
    </a:accent5>
    <a:accent6>
      <a:srgbClr val="6A4976"/>
    </a:accent6>
    <a:hlink>
      <a:srgbClr val="0033CC"/>
    </a:hlink>
    <a:folHlink>
      <a:srgbClr val="00CC00"/>
    </a:folHlink>
  </a:clrScheme>
  <a:fontScheme name="RB Excel">
    <a:majorFont>
      <a:latin typeface="Gisha"/>
      <a:ea typeface=""/>
      <a:cs typeface=""/>
    </a:majorFont>
    <a:minorFont>
      <a:latin typeface="Gisha"/>
      <a:ea typeface=""/>
      <a:cs typeface="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Riksbank">
    <a:dk1>
      <a:srgbClr val="000000"/>
    </a:dk1>
    <a:lt1>
      <a:srgbClr val="FFFFFF"/>
    </a:lt1>
    <a:dk2>
      <a:srgbClr val="000000"/>
    </a:dk2>
    <a:lt2>
      <a:srgbClr val="FFFFFF"/>
    </a:lt2>
    <a:accent1>
      <a:srgbClr val="A41D22"/>
    </a:accent1>
    <a:accent2>
      <a:srgbClr val="0076BD"/>
    </a:accent2>
    <a:accent3>
      <a:srgbClr val="EEAF00"/>
    </a:accent3>
    <a:accent4>
      <a:srgbClr val="939799"/>
    </a:accent4>
    <a:accent5>
      <a:srgbClr val="726E20"/>
    </a:accent5>
    <a:accent6>
      <a:srgbClr val="6A4976"/>
    </a:accent6>
    <a:hlink>
      <a:srgbClr val="0033CC"/>
    </a:hlink>
    <a:folHlink>
      <a:srgbClr val="00CC00"/>
    </a:folHlink>
  </a:clrScheme>
  <a:fontScheme name="RB Excel">
    <a:majorFont>
      <a:latin typeface="Gisha"/>
      <a:ea typeface=""/>
      <a:cs typeface=""/>
    </a:majorFont>
    <a:minorFont>
      <a:latin typeface="Gisha"/>
      <a:ea typeface=""/>
      <a:cs typeface="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1"/>
  <dimension ref="A1:BZ97"/>
  <sheetViews>
    <sheetView workbookViewId="0">
      <pane xSplit="1" ySplit="9" topLeftCell="BS10" activePane="bottomRight" state="frozen"/>
      <selection pane="topRight" activeCell="B1" sqref="B1"/>
      <selection pane="bottomLeft" activeCell="A9" sqref="A9"/>
      <selection pane="bottomRight" activeCell="BC45" sqref="BC45"/>
    </sheetView>
  </sheetViews>
  <sheetFormatPr defaultRowHeight="15" x14ac:dyDescent="0.25"/>
  <cols>
    <col min="1" max="1" width="10.375" bestFit="1" customWidth="1"/>
    <col min="4" max="4" width="10.375" bestFit="1" customWidth="1"/>
    <col min="5" max="6" width="10.375" customWidth="1"/>
    <col min="7" max="7" width="15.625" customWidth="1"/>
    <col min="13" max="13" width="11.875" bestFit="1" customWidth="1"/>
    <col min="33" max="33" width="9.25" customWidth="1"/>
    <col min="36" max="36" width="12.625" bestFit="1" customWidth="1"/>
    <col min="37" max="37" width="12.625" customWidth="1"/>
    <col min="39" max="39" width="15.25" customWidth="1"/>
    <col min="40" max="40" width="16.25" customWidth="1"/>
    <col min="56" max="56" width="14.875" bestFit="1" customWidth="1"/>
    <col min="59" max="59" width="10.375" bestFit="1" customWidth="1"/>
    <col min="60" max="60" width="15.625" customWidth="1"/>
    <col min="63" max="66" width="11.875" bestFit="1" customWidth="1"/>
    <col min="72" max="72" width="10.375" bestFit="1" customWidth="1"/>
    <col min="73" max="73" width="16.375" customWidth="1"/>
    <col min="77" max="77" width="20.125" bestFit="1" customWidth="1"/>
  </cols>
  <sheetData>
    <row r="1" spans="1:78" x14ac:dyDescent="0.25">
      <c r="G1" s="2" t="s">
        <v>1</v>
      </c>
      <c r="BH1" s="2" t="s">
        <v>25</v>
      </c>
      <c r="BU1" s="2" t="s">
        <v>1</v>
      </c>
    </row>
    <row r="2" spans="1:78" ht="15" customHeight="1" x14ac:dyDescent="0.25">
      <c r="G2" s="11" t="s">
        <v>2</v>
      </c>
      <c r="BH2" s="11" t="s">
        <v>26</v>
      </c>
      <c r="BU2" s="11" t="s">
        <v>2</v>
      </c>
    </row>
    <row r="3" spans="1:78" x14ac:dyDescent="0.25">
      <c r="G3" s="12"/>
      <c r="BH3" s="12"/>
      <c r="BU3" s="12"/>
    </row>
    <row r="4" spans="1:78" x14ac:dyDescent="0.25">
      <c r="G4" s="12"/>
      <c r="BH4" s="12"/>
      <c r="BU4" s="12"/>
    </row>
    <row r="5" spans="1:78" x14ac:dyDescent="0.25">
      <c r="G5" s="12"/>
      <c r="AY5" t="s">
        <v>69</v>
      </c>
      <c r="BH5" s="12"/>
      <c r="BU5" s="12"/>
    </row>
    <row r="6" spans="1:78" x14ac:dyDescent="0.25">
      <c r="G6" s="12"/>
      <c r="AY6" t="s">
        <v>70</v>
      </c>
      <c r="BH6" s="12"/>
      <c r="BU6" s="12"/>
    </row>
    <row r="7" spans="1:78" x14ac:dyDescent="0.25">
      <c r="E7" t="s">
        <v>66</v>
      </c>
      <c r="G7" s="13"/>
      <c r="AS7">
        <v>2008</v>
      </c>
      <c r="BF7" t="s">
        <v>27</v>
      </c>
      <c r="BH7" s="13"/>
      <c r="BK7" t="s">
        <v>39</v>
      </c>
      <c r="BU7" s="13"/>
    </row>
    <row r="8" spans="1:78" x14ac:dyDescent="0.25">
      <c r="B8" t="s">
        <v>0</v>
      </c>
      <c r="E8" t="s">
        <v>68</v>
      </c>
      <c r="I8" t="s">
        <v>7</v>
      </c>
      <c r="K8">
        <v>2011</v>
      </c>
      <c r="Q8" t="s">
        <v>9</v>
      </c>
      <c r="U8" t="s">
        <v>10</v>
      </c>
      <c r="Y8">
        <v>2010</v>
      </c>
      <c r="AD8" t="s">
        <v>19</v>
      </c>
      <c r="AG8" t="s">
        <v>61</v>
      </c>
      <c r="AJ8" t="s">
        <v>15</v>
      </c>
      <c r="AS8" t="s">
        <v>22</v>
      </c>
      <c r="AU8" t="s">
        <v>23</v>
      </c>
      <c r="AW8" t="s">
        <v>11</v>
      </c>
      <c r="AY8" t="s">
        <v>11</v>
      </c>
      <c r="BA8" t="s">
        <v>24</v>
      </c>
      <c r="BF8">
        <f>SUM(BH10:BH13)/SUM(BH30:BH33)</f>
        <v>0.88647762104536776</v>
      </c>
      <c r="BK8">
        <v>2010</v>
      </c>
      <c r="BM8">
        <v>2011</v>
      </c>
    </row>
    <row r="9" spans="1:78" x14ac:dyDescent="0.25">
      <c r="E9" t="s">
        <v>67</v>
      </c>
      <c r="I9" t="s">
        <v>3</v>
      </c>
      <c r="K9" t="s">
        <v>5</v>
      </c>
      <c r="M9" t="s">
        <v>6</v>
      </c>
      <c r="Q9" t="s">
        <v>8</v>
      </c>
      <c r="U9" t="s">
        <v>11</v>
      </c>
      <c r="Y9" t="s">
        <v>5</v>
      </c>
      <c r="AA9" t="s">
        <v>6</v>
      </c>
      <c r="AD9" t="s">
        <v>8</v>
      </c>
      <c r="AG9" t="s">
        <v>8</v>
      </c>
      <c r="AJ9" t="s">
        <v>16</v>
      </c>
      <c r="AK9" t="s">
        <v>16</v>
      </c>
      <c r="AL9" t="s">
        <v>17</v>
      </c>
      <c r="AM9" t="s">
        <v>62</v>
      </c>
      <c r="AN9" t="s">
        <v>63</v>
      </c>
      <c r="AO9" t="s">
        <v>18</v>
      </c>
      <c r="BD9" t="s">
        <v>28</v>
      </c>
      <c r="BK9" t="s">
        <v>40</v>
      </c>
      <c r="BL9" t="s">
        <v>41</v>
      </c>
      <c r="BM9" t="s">
        <v>40</v>
      </c>
      <c r="BN9" t="s">
        <v>41</v>
      </c>
      <c r="BY9" t="s">
        <v>47</v>
      </c>
    </row>
    <row r="10" spans="1:78" x14ac:dyDescent="0.25">
      <c r="A10" s="1">
        <v>36571</v>
      </c>
      <c r="B10">
        <v>82.635537097317325</v>
      </c>
      <c r="D10" s="3">
        <v>36616</v>
      </c>
      <c r="E10" s="8">
        <v>11043</v>
      </c>
      <c r="F10">
        <f>100*E10/$E$41</f>
        <v>82.464603620287946</v>
      </c>
      <c r="G10">
        <v>11043</v>
      </c>
      <c r="H10">
        <f>100*G10/$G$41</f>
        <v>82.635537097317325</v>
      </c>
      <c r="K10">
        <v>663260</v>
      </c>
      <c r="L10">
        <f>100*K10/$K$41</f>
        <v>78.635806406483781</v>
      </c>
      <c r="M10">
        <v>653670.21260892903</v>
      </c>
      <c r="N10">
        <f>100*M10/$K$41</f>
        <v>77.498845539307126</v>
      </c>
      <c r="Q10">
        <v>10704.8</v>
      </c>
      <c r="R10">
        <f>100*Q10/$G$41</f>
        <v>80.104762973771841</v>
      </c>
      <c r="S10">
        <f>100*Q10/$E$41</f>
        <v>79.939064460242548</v>
      </c>
      <c r="U10">
        <v>82.635537097317325</v>
      </c>
      <c r="W10">
        <v>82.464603620287946</v>
      </c>
      <c r="Y10">
        <v>656520</v>
      </c>
      <c r="Z10">
        <f>100*Y10/$Y$41</f>
        <v>78.600957549592522</v>
      </c>
      <c r="AA10">
        <v>646637.27254878927</v>
      </c>
      <c r="AB10">
        <f>100*AA10/$Y$41</f>
        <v>77.417761545104</v>
      </c>
      <c r="AD10">
        <v>10732.555579</v>
      </c>
      <c r="AE10">
        <f>100*AD10/$G$41</f>
        <v>80.312459901971778</v>
      </c>
      <c r="AG10" s="6">
        <v>10758.699999999999</v>
      </c>
      <c r="AH10">
        <f>100*AG10/$G$41</f>
        <v>80.508100422793433</v>
      </c>
      <c r="AJ10">
        <f t="shared" ref="AJ10:AJ50" si="0">100*LN(U10/R10)</f>
        <v>3.1104504056351812</v>
      </c>
      <c r="AK10">
        <f>100*LN(W10/S10)</f>
        <v>3.1104504056351598</v>
      </c>
      <c r="AL10">
        <f t="shared" ref="AL10:AL41" si="1">100*LN(Z10/AB10)</f>
        <v>1.5167650329032334</v>
      </c>
      <c r="AM10" s="5">
        <f t="shared" ref="AM10:AM54" si="2">100*LN(H10/AE10)</f>
        <v>2.8515043392059325</v>
      </c>
      <c r="AN10" s="5">
        <f t="shared" ref="AN10:AN54" si="3">100*LN(H10/AH10)</f>
        <v>2.6082013474285226</v>
      </c>
      <c r="AO10">
        <f t="shared" ref="AO10:AO41" si="4">100*LN(L10/N10)</f>
        <v>1.4564107966734001</v>
      </c>
      <c r="AS10">
        <v>623195.53299212398</v>
      </c>
      <c r="AT10">
        <f>100*AS10/$AS$41</f>
        <v>80.433475821533534</v>
      </c>
      <c r="AU10">
        <v>611231.58464626875</v>
      </c>
      <c r="AV10">
        <f>100*AU10/$AS$41</f>
        <v>78.889334538321563</v>
      </c>
      <c r="AW10">
        <f t="shared" ref="AW10:AW42" si="5">$BF$8*G10</f>
        <v>9789.3723692039966</v>
      </c>
      <c r="AX10">
        <f>100*AW10/$AW$41</f>
        <v>82.635537097317325</v>
      </c>
      <c r="AY10" s="9">
        <v>9695.6</v>
      </c>
      <c r="AZ10">
        <f>100*AY10/$AY$41</f>
        <v>83.040845516757017</v>
      </c>
      <c r="BA10">
        <v>9441.7000000000007</v>
      </c>
      <c r="BB10">
        <f>100*BA10/$AW$41</f>
        <v>79.700712281229031</v>
      </c>
      <c r="BC10">
        <f>100*BA10/$AY$41</f>
        <v>80.86624356569628</v>
      </c>
      <c r="BG10" s="3">
        <v>36616</v>
      </c>
      <c r="BH10">
        <v>87.924000000000007</v>
      </c>
      <c r="BK10">
        <v>123.66708764665286</v>
      </c>
      <c r="BL10">
        <v>122.46227454722329</v>
      </c>
      <c r="BM10">
        <v>123.66708764665286</v>
      </c>
      <c r="BN10">
        <v>122.46177201428115</v>
      </c>
      <c r="BT10" s="3">
        <v>36616</v>
      </c>
      <c r="BU10">
        <v>11033.6</v>
      </c>
      <c r="BV10">
        <f>100*BU10/$BU$41</f>
        <v>82.797538646255447</v>
      </c>
      <c r="BY10">
        <v>663124</v>
      </c>
      <c r="BZ10">
        <f>100*BY10/$BY$41</f>
        <v>78.632267826206572</v>
      </c>
    </row>
    <row r="11" spans="1:78" x14ac:dyDescent="0.25">
      <c r="A11" s="1">
        <v>36661</v>
      </c>
      <c r="B11">
        <v>84.248138586448164</v>
      </c>
      <c r="D11" s="3">
        <v>36707</v>
      </c>
      <c r="E11" s="8">
        <v>11258.5</v>
      </c>
      <c r="F11">
        <f t="shared" ref="F11:F50" si="6">100*E11/$E$41</f>
        <v>84.073869406774591</v>
      </c>
      <c r="G11">
        <v>11258.5</v>
      </c>
      <c r="H11">
        <f t="shared" ref="H11:H54" si="7">100*G11/$G$41</f>
        <v>84.248138586448164</v>
      </c>
      <c r="K11">
        <v>676877</v>
      </c>
      <c r="L11">
        <f t="shared" ref="L11:L68" si="8">100*K11/$K$41</f>
        <v>80.25023178391811</v>
      </c>
      <c r="M11">
        <v>659826.99377327401</v>
      </c>
      <c r="N11">
        <f t="shared" ref="N11:N74" si="9">100*M11/$K$41</f>
        <v>78.228790736856368</v>
      </c>
      <c r="Q11">
        <v>10802</v>
      </c>
      <c r="R11">
        <f t="shared" ref="R11:R74" si="10">100*Q11/$G$41</f>
        <v>80.832117334530622</v>
      </c>
      <c r="S11">
        <f t="shared" ref="S11:S74" si="11">100*Q11/$E$41</f>
        <v>80.664914272059264</v>
      </c>
      <c r="U11">
        <v>84.248138586448164</v>
      </c>
      <c r="W11">
        <v>84.073869406774591</v>
      </c>
      <c r="Y11">
        <v>669509</v>
      </c>
      <c r="Z11">
        <f t="shared" ref="Z11:Z64" si="12">100*Y11/$Y$41</f>
        <v>80.156047779306249</v>
      </c>
      <c r="AA11">
        <v>651998.25191932102</v>
      </c>
      <c r="AB11">
        <f t="shared" ref="AB11:AB64" si="13">100*AA11/$Y$41</f>
        <v>78.059597455552122</v>
      </c>
      <c r="AD11">
        <v>10830.518319000001</v>
      </c>
      <c r="AE11">
        <f t="shared" ref="AE11:AE74" si="14">100*AD11/$G$41</f>
        <v>81.045521899203067</v>
      </c>
      <c r="AG11" s="6">
        <v>10857.4</v>
      </c>
      <c r="AH11">
        <f t="shared" ref="AH11:AH74" si="15">100*AG11/$G$41</f>
        <v>81.24667938788491</v>
      </c>
      <c r="AJ11">
        <f t="shared" si="0"/>
        <v>4.1392096746878364</v>
      </c>
      <c r="AK11">
        <f t="shared" ref="AK11:AK57" si="16">100*LN(W11/S11)</f>
        <v>4.1392096746878151</v>
      </c>
      <c r="AL11">
        <f t="shared" si="1"/>
        <v>2.6502727090961522</v>
      </c>
      <c r="AM11">
        <f t="shared" si="2"/>
        <v>3.8755479493123657</v>
      </c>
      <c r="AN11" s="5">
        <f t="shared" si="3"/>
        <v>3.6276523756500185</v>
      </c>
      <c r="AO11">
        <f t="shared" si="4"/>
        <v>2.5511902494525502</v>
      </c>
      <c r="AS11">
        <v>633557.84410835267</v>
      </c>
      <c r="AT11">
        <f t="shared" ref="AT11:AT56" si="17">100*AS11/$AS$41</f>
        <v>81.770899882679558</v>
      </c>
      <c r="AU11">
        <v>616015.62175807264</v>
      </c>
      <c r="AV11">
        <f t="shared" ref="AV11:AV56" si="18">100*AU11/$AS$41</f>
        <v>79.506792002296137</v>
      </c>
      <c r="AW11">
        <f t="shared" si="5"/>
        <v>9980.4082965392736</v>
      </c>
      <c r="AX11">
        <f t="shared" ref="AX11:AX54" si="19">100*AW11/$AW$41</f>
        <v>84.248138586448164</v>
      </c>
      <c r="AY11" s="9">
        <v>9847.9</v>
      </c>
      <c r="AZ11">
        <f t="shared" ref="AZ11:AZ74" si="20">100*AY11/$AY$41</f>
        <v>84.345264095514608</v>
      </c>
      <c r="BA11">
        <v>9527.6</v>
      </c>
      <c r="BB11">
        <f t="shared" ref="BB11:BB74" si="21">100*BA11/$AW$41</f>
        <v>80.425824409866607</v>
      </c>
      <c r="BC11">
        <f t="shared" ref="BC11:BC74" si="22">100*BA11/$AY$41</f>
        <v>81.601959625547067</v>
      </c>
      <c r="BG11" s="3">
        <v>36707</v>
      </c>
      <c r="BH11">
        <v>88.37</v>
      </c>
      <c r="BK11">
        <v>121.72205994729909</v>
      </c>
      <c r="BL11">
        <v>120.84100807132421</v>
      </c>
      <c r="BM11">
        <v>121.72205994729909</v>
      </c>
      <c r="BN11">
        <v>120.84372349491663</v>
      </c>
      <c r="BT11" s="3">
        <v>36707</v>
      </c>
      <c r="BU11">
        <v>11248.8</v>
      </c>
      <c r="BV11">
        <f t="shared" ref="BV11:BV55" si="23">100*BU11/$BU$41</f>
        <v>84.412426834759117</v>
      </c>
      <c r="BY11">
        <v>676781</v>
      </c>
      <c r="BZ11">
        <f t="shared" ref="BZ11:BZ55" si="24">100*BY11/$BY$41</f>
        <v>80.251694783611967</v>
      </c>
    </row>
    <row r="12" spans="1:78" x14ac:dyDescent="0.25">
      <c r="A12" s="1">
        <v>36753</v>
      </c>
      <c r="B12">
        <v>84.318479440266387</v>
      </c>
      <c r="D12" s="3">
        <v>36798</v>
      </c>
      <c r="E12" s="8">
        <v>11267.9</v>
      </c>
      <c r="F12">
        <f t="shared" si="6"/>
        <v>84.144064758946172</v>
      </c>
      <c r="G12">
        <v>11267.9</v>
      </c>
      <c r="H12">
        <f t="shared" si="7"/>
        <v>84.318479440266401</v>
      </c>
      <c r="K12">
        <v>680675</v>
      </c>
      <c r="L12">
        <f t="shared" si="8"/>
        <v>80.700520950657889</v>
      </c>
      <c r="M12">
        <v>665947.91677599703</v>
      </c>
      <c r="N12">
        <f t="shared" si="9"/>
        <v>78.954484606939175</v>
      </c>
      <c r="Q12">
        <v>10901.3</v>
      </c>
      <c r="R12">
        <f t="shared" si="10"/>
        <v>81.575186141355189</v>
      </c>
      <c r="S12">
        <f t="shared" si="11"/>
        <v>81.406446024254734</v>
      </c>
      <c r="U12">
        <v>84.318479440266401</v>
      </c>
      <c r="W12">
        <v>84.144064758946172</v>
      </c>
      <c r="Y12">
        <v>673264</v>
      </c>
      <c r="Z12">
        <f t="shared" si="12"/>
        <v>80.605610009853251</v>
      </c>
      <c r="AA12">
        <v>657370.12812790042</v>
      </c>
      <c r="AB12">
        <f t="shared" si="13"/>
        <v>78.702737975006542</v>
      </c>
      <c r="AD12">
        <v>10929.854019</v>
      </c>
      <c r="AE12">
        <f t="shared" si="14"/>
        <v>81.788857851610729</v>
      </c>
      <c r="AG12" s="6">
        <v>10956.699999999999</v>
      </c>
      <c r="AH12">
        <f t="shared" si="15"/>
        <v>81.989748194709463</v>
      </c>
      <c r="AJ12">
        <f t="shared" si="0"/>
        <v>3.3075927106846619</v>
      </c>
      <c r="AK12">
        <f t="shared" si="16"/>
        <v>3.3075927106846619</v>
      </c>
      <c r="AL12">
        <f t="shared" si="1"/>
        <v>2.389030534662071</v>
      </c>
      <c r="AM12">
        <f t="shared" si="2"/>
        <v>3.0460029178785559</v>
      </c>
      <c r="AN12" s="5">
        <f t="shared" si="3"/>
        <v>2.8006833994169127</v>
      </c>
      <c r="AO12">
        <f t="shared" si="4"/>
        <v>2.1873488437347435</v>
      </c>
      <c r="AS12">
        <v>636825.94896044733</v>
      </c>
      <c r="AT12">
        <f t="shared" si="17"/>
        <v>82.192701738898108</v>
      </c>
      <c r="AU12">
        <v>620815.32349493087</v>
      </c>
      <c r="AV12">
        <f t="shared" si="18"/>
        <v>80.126271239813448</v>
      </c>
      <c r="AW12">
        <f t="shared" si="5"/>
        <v>9988.7411861770997</v>
      </c>
      <c r="AX12">
        <f t="shared" si="19"/>
        <v>84.318479440266401</v>
      </c>
      <c r="AY12" s="9">
        <v>9836.6</v>
      </c>
      <c r="AZ12">
        <f t="shared" si="20"/>
        <v>84.248481889736794</v>
      </c>
      <c r="BA12">
        <v>9613.7000000000007</v>
      </c>
      <c r="BB12">
        <f t="shared" si="21"/>
        <v>81.152624808885207</v>
      </c>
      <c r="BC12">
        <f t="shared" si="22"/>
        <v>82.33938864479218</v>
      </c>
      <c r="BG12" s="3">
        <v>36798</v>
      </c>
      <c r="BH12">
        <v>88.903000000000006</v>
      </c>
      <c r="BK12">
        <v>124.32128364389234</v>
      </c>
      <c r="BL12">
        <v>123.66210308839885</v>
      </c>
      <c r="BM12">
        <v>124.32128364389234</v>
      </c>
      <c r="BN12">
        <v>123.6619733979788</v>
      </c>
      <c r="BT12" s="3">
        <v>36798</v>
      </c>
      <c r="BU12">
        <v>11258.3</v>
      </c>
      <c r="BV12">
        <f t="shared" si="23"/>
        <v>84.483716043824103</v>
      </c>
      <c r="BY12">
        <v>680574</v>
      </c>
      <c r="BZ12">
        <f t="shared" si="24"/>
        <v>80.701463140457449</v>
      </c>
    </row>
    <row r="13" spans="1:78" x14ac:dyDescent="0.25">
      <c r="A13" s="1">
        <v>36845</v>
      </c>
      <c r="B13">
        <v>84.816851872638154</v>
      </c>
      <c r="D13" s="3">
        <v>36889</v>
      </c>
      <c r="E13" s="8">
        <v>11334.5</v>
      </c>
      <c r="F13">
        <f t="shared" si="6"/>
        <v>84.641406296672443</v>
      </c>
      <c r="G13">
        <v>11334.5</v>
      </c>
      <c r="H13">
        <f t="shared" si="7"/>
        <v>84.816851872638154</v>
      </c>
      <c r="K13">
        <v>682004</v>
      </c>
      <c r="L13">
        <f t="shared" si="8"/>
        <v>80.858086591152144</v>
      </c>
      <c r="M13">
        <v>671959.889228552</v>
      </c>
      <c r="N13">
        <f t="shared" si="9"/>
        <v>79.667261348941139</v>
      </c>
      <c r="Q13">
        <v>11001.9</v>
      </c>
      <c r="R13">
        <f t="shared" si="10"/>
        <v>82.327982938601409</v>
      </c>
      <c r="S13">
        <f t="shared" si="11"/>
        <v>82.157685644303712</v>
      </c>
      <c r="U13">
        <v>84.816851872638154</v>
      </c>
      <c r="W13">
        <v>84.641406296672443</v>
      </c>
      <c r="Y13">
        <v>674392</v>
      </c>
      <c r="Z13">
        <f t="shared" si="12"/>
        <v>80.740658264462311</v>
      </c>
      <c r="AA13">
        <v>662745.72896040673</v>
      </c>
      <c r="AB13">
        <f t="shared" si="13"/>
        <v>79.346324419957767</v>
      </c>
      <c r="AD13">
        <v>11029.975883999999</v>
      </c>
      <c r="AE13">
        <f t="shared" si="14"/>
        <v>82.538076731395222</v>
      </c>
      <c r="AG13" s="6">
        <v>11056</v>
      </c>
      <c r="AH13">
        <f t="shared" si="15"/>
        <v>82.732817001534031</v>
      </c>
      <c r="AJ13">
        <f t="shared" si="0"/>
        <v>2.9783186670983013</v>
      </c>
      <c r="AK13">
        <f t="shared" si="16"/>
        <v>2.9783186670983226</v>
      </c>
      <c r="AL13">
        <f t="shared" si="1"/>
        <v>1.742014349307289</v>
      </c>
      <c r="AM13">
        <f t="shared" si="2"/>
        <v>2.7234524964147244</v>
      </c>
      <c r="AN13" s="5">
        <f t="shared" si="3"/>
        <v>2.4877904801128845</v>
      </c>
      <c r="AO13">
        <f t="shared" si="4"/>
        <v>1.4836872835178598</v>
      </c>
      <c r="AS13">
        <v>636954.19816978939</v>
      </c>
      <c r="AT13">
        <f t="shared" si="17"/>
        <v>82.209254376285003</v>
      </c>
      <c r="AU13">
        <v>625626.34634370729</v>
      </c>
      <c r="AV13">
        <f t="shared" si="18"/>
        <v>80.747211650162626</v>
      </c>
      <c r="AW13">
        <f t="shared" si="5"/>
        <v>10047.780595738721</v>
      </c>
      <c r="AX13">
        <f t="shared" si="19"/>
        <v>84.816851872638154</v>
      </c>
      <c r="AY13" s="9">
        <v>9887.7000000000007</v>
      </c>
      <c r="AZ13">
        <f t="shared" si="20"/>
        <v>84.686143014979834</v>
      </c>
      <c r="BA13">
        <v>9699.4</v>
      </c>
      <c r="BB13">
        <f t="shared" si="21"/>
        <v>81.876048667141802</v>
      </c>
      <c r="BC13">
        <f t="shared" si="22"/>
        <v>83.073391745248671</v>
      </c>
      <c r="BG13" s="3">
        <v>36889</v>
      </c>
      <c r="BH13">
        <v>89.370999999999995</v>
      </c>
      <c r="BK13">
        <v>128.46362193362194</v>
      </c>
      <c r="BL13">
        <v>127.85604603867993</v>
      </c>
      <c r="BM13">
        <v>128.46362193362194</v>
      </c>
      <c r="BN13">
        <v>127.85086106528892</v>
      </c>
      <c r="BT13" s="3">
        <v>36889</v>
      </c>
      <c r="BU13">
        <v>11325</v>
      </c>
      <c r="BV13">
        <f t="shared" si="23"/>
        <v>84.984241332733006</v>
      </c>
      <c r="BY13">
        <v>681913</v>
      </c>
      <c r="BZ13">
        <f t="shared" si="24"/>
        <v>80.860239789499403</v>
      </c>
    </row>
    <row r="14" spans="1:78" x14ac:dyDescent="0.25">
      <c r="A14" s="1">
        <v>36937</v>
      </c>
      <c r="B14">
        <v>84.537733378231763</v>
      </c>
      <c r="D14" s="3">
        <v>36980</v>
      </c>
      <c r="E14" s="8">
        <v>11297.2</v>
      </c>
      <c r="F14">
        <f t="shared" si="6"/>
        <v>84.362865165183095</v>
      </c>
      <c r="G14">
        <v>11297.2</v>
      </c>
      <c r="H14">
        <f t="shared" si="7"/>
        <v>84.537733378231749</v>
      </c>
      <c r="K14">
        <v>679044</v>
      </c>
      <c r="L14">
        <f t="shared" si="8"/>
        <v>80.507150326394438</v>
      </c>
      <c r="M14">
        <v>677792.65120570699</v>
      </c>
      <c r="N14">
        <f t="shared" si="9"/>
        <v>80.358790977820718</v>
      </c>
      <c r="Q14">
        <v>11104.1</v>
      </c>
      <c r="R14">
        <f t="shared" si="10"/>
        <v>83.092752647135853</v>
      </c>
      <c r="S14">
        <f t="shared" si="11"/>
        <v>82.920873409403185</v>
      </c>
      <c r="U14">
        <v>84.537733378231749</v>
      </c>
      <c r="W14">
        <v>84.362865165183095</v>
      </c>
      <c r="Y14">
        <v>671903</v>
      </c>
      <c r="Z14">
        <f t="shared" si="12"/>
        <v>80.442666149460578</v>
      </c>
      <c r="AA14">
        <v>668120.15279677731</v>
      </c>
      <c r="AB14">
        <f t="shared" si="13"/>
        <v>79.989769950659181</v>
      </c>
      <c r="AD14">
        <v>11130.668600999999</v>
      </c>
      <c r="AE14">
        <f t="shared" si="14"/>
        <v>83.291567336401386</v>
      </c>
      <c r="AG14" s="6">
        <v>11154.7</v>
      </c>
      <c r="AH14">
        <f t="shared" si="15"/>
        <v>83.471395966625508</v>
      </c>
      <c r="AJ14">
        <f t="shared" si="0"/>
        <v>1.724049791566749</v>
      </c>
      <c r="AK14">
        <f t="shared" si="16"/>
        <v>1.7240497915667272</v>
      </c>
      <c r="AL14">
        <f t="shared" si="1"/>
        <v>0.56459580479495997</v>
      </c>
      <c r="AM14">
        <f t="shared" si="2"/>
        <v>1.4850671952393164</v>
      </c>
      <c r="AN14" s="5">
        <f t="shared" si="3"/>
        <v>1.2693973650011428</v>
      </c>
      <c r="AO14">
        <f t="shared" si="4"/>
        <v>0.18445096511224171</v>
      </c>
      <c r="AS14">
        <v>638322.18973610515</v>
      </c>
      <c r="AT14">
        <f t="shared" si="17"/>
        <v>82.38581584174517</v>
      </c>
      <c r="AU14">
        <v>630446.72443372302</v>
      </c>
      <c r="AV14">
        <f t="shared" si="18"/>
        <v>81.369359505896426</v>
      </c>
      <c r="AW14">
        <f t="shared" si="5"/>
        <v>10014.714980473729</v>
      </c>
      <c r="AX14">
        <f t="shared" si="19"/>
        <v>84.537733378231749</v>
      </c>
      <c r="AY14" s="9">
        <v>9875.6</v>
      </c>
      <c r="AZ14">
        <f t="shared" si="20"/>
        <v>84.582508971624819</v>
      </c>
      <c r="BA14">
        <v>9784.1</v>
      </c>
      <c r="BB14">
        <f t="shared" si="21"/>
        <v>82.59103117349342</v>
      </c>
      <c r="BC14">
        <f t="shared" si="22"/>
        <v>83.798830048733691</v>
      </c>
      <c r="BG14" s="3">
        <v>36980</v>
      </c>
      <c r="BH14">
        <v>89.978999999999999</v>
      </c>
      <c r="BK14">
        <v>131.40987615283268</v>
      </c>
      <c r="BL14">
        <v>130.89879017886219</v>
      </c>
      <c r="BM14">
        <v>131.40987615283268</v>
      </c>
      <c r="BN14">
        <v>130.89909540191869</v>
      </c>
      <c r="BT14" s="3">
        <v>36980</v>
      </c>
      <c r="BU14">
        <v>11287.8</v>
      </c>
      <c r="BV14">
        <f t="shared" si="23"/>
        <v>84.705087798289057</v>
      </c>
      <c r="BY14">
        <v>678902</v>
      </c>
      <c r="BZ14">
        <f t="shared" si="24"/>
        <v>80.503199841579089</v>
      </c>
    </row>
    <row r="15" spans="1:78" x14ac:dyDescent="0.25">
      <c r="A15" s="1">
        <v>37026</v>
      </c>
      <c r="B15">
        <v>85.092228832266997</v>
      </c>
      <c r="D15" s="3">
        <v>37071</v>
      </c>
      <c r="E15" s="8">
        <v>11371.3</v>
      </c>
      <c r="F15">
        <f t="shared" si="6"/>
        <v>84.916213632833504</v>
      </c>
      <c r="G15">
        <v>11371.3</v>
      </c>
      <c r="H15">
        <f t="shared" si="7"/>
        <v>85.092228832266997</v>
      </c>
      <c r="K15">
        <v>681488</v>
      </c>
      <c r="L15">
        <f t="shared" si="8"/>
        <v>80.79690986391735</v>
      </c>
      <c r="M15">
        <v>683300.41994461103</v>
      </c>
      <c r="N15">
        <f t="shared" si="9"/>
        <v>81.01178955497619</v>
      </c>
      <c r="Q15">
        <v>11205.5</v>
      </c>
      <c r="R15">
        <f t="shared" si="10"/>
        <v>83.851535900026192</v>
      </c>
      <c r="S15">
        <f t="shared" si="11"/>
        <v>83.678087101977411</v>
      </c>
      <c r="U15">
        <v>85.092228832266997</v>
      </c>
      <c r="W15">
        <v>84.916213632833504</v>
      </c>
      <c r="Y15">
        <v>673909</v>
      </c>
      <c r="Z15">
        <f t="shared" si="12"/>
        <v>80.68283175118556</v>
      </c>
      <c r="AA15">
        <v>673490.18802594219</v>
      </c>
      <c r="AB15">
        <f t="shared" si="13"/>
        <v>80.632690061375385</v>
      </c>
      <c r="AD15">
        <v>11229.944718999999</v>
      </c>
      <c r="AE15">
        <f t="shared" si="14"/>
        <v>84.034457432558838</v>
      </c>
      <c r="AG15" s="6">
        <v>11251.5</v>
      </c>
      <c r="AH15">
        <f t="shared" si="15"/>
        <v>84.195757099562243</v>
      </c>
      <c r="AJ15">
        <f t="shared" si="0"/>
        <v>1.4687908004935448</v>
      </c>
      <c r="AK15">
        <f t="shared" si="16"/>
        <v>1.4687908004935668</v>
      </c>
      <c r="AL15">
        <f t="shared" si="1"/>
        <v>6.2165984849568777E-2</v>
      </c>
      <c r="AM15">
        <f t="shared" si="2"/>
        <v>1.2508791078193158</v>
      </c>
      <c r="AN15" s="5">
        <f t="shared" si="3"/>
        <v>1.0591184102777804</v>
      </c>
      <c r="AO15">
        <f t="shared" si="4"/>
        <v>-0.26559736052199495</v>
      </c>
      <c r="AS15">
        <v>637266.9462416938</v>
      </c>
      <c r="AT15">
        <f t="shared" si="17"/>
        <v>82.249619579737242</v>
      </c>
      <c r="AU15">
        <v>635276.21867959085</v>
      </c>
      <c r="AV15">
        <f t="shared" si="18"/>
        <v>81.992683949173767</v>
      </c>
      <c r="AW15">
        <f t="shared" si="5"/>
        <v>10080.402972193189</v>
      </c>
      <c r="AX15">
        <f t="shared" si="19"/>
        <v>85.092228832266983</v>
      </c>
      <c r="AY15" s="9">
        <v>9905.9</v>
      </c>
      <c r="AZ15">
        <f t="shared" si="20"/>
        <v>84.842022319860902</v>
      </c>
      <c r="BA15">
        <v>9866.5</v>
      </c>
      <c r="BB15">
        <f t="shared" si="21"/>
        <v>83.286598570463596</v>
      </c>
      <c r="BC15">
        <f t="shared" si="22"/>
        <v>84.504569319184284</v>
      </c>
      <c r="BG15" s="3">
        <v>37071</v>
      </c>
      <c r="BH15">
        <v>90.59</v>
      </c>
      <c r="BK15">
        <v>134.88135265700484</v>
      </c>
      <c r="BL15">
        <v>133.63854754603662</v>
      </c>
      <c r="BM15">
        <v>134.88135265700484</v>
      </c>
      <c r="BN15">
        <v>133.64190156922425</v>
      </c>
      <c r="BT15" s="3">
        <v>37071</v>
      </c>
      <c r="BU15">
        <v>11361.7</v>
      </c>
      <c r="BV15">
        <f t="shared" si="23"/>
        <v>85.259642803541951</v>
      </c>
      <c r="BY15">
        <v>681386</v>
      </c>
      <c r="BZ15">
        <f t="shared" si="24"/>
        <v>80.797748905223742</v>
      </c>
    </row>
    <row r="16" spans="1:78" x14ac:dyDescent="0.25">
      <c r="A16" s="1">
        <v>37118</v>
      </c>
      <c r="B16">
        <v>84.858757062146893</v>
      </c>
      <c r="D16" s="3">
        <v>37162</v>
      </c>
      <c r="E16" s="8">
        <v>11340.1</v>
      </c>
      <c r="F16">
        <f t="shared" si="6"/>
        <v>84.683224804349123</v>
      </c>
      <c r="G16">
        <v>11340.1</v>
      </c>
      <c r="H16">
        <f t="shared" si="7"/>
        <v>84.858757062146893</v>
      </c>
      <c r="K16">
        <v>686348</v>
      </c>
      <c r="L16">
        <f t="shared" si="8"/>
        <v>81.373109271593847</v>
      </c>
      <c r="M16">
        <v>688666.67068448802</v>
      </c>
      <c r="N16">
        <f t="shared" si="9"/>
        <v>81.648009822005122</v>
      </c>
      <c r="Q16">
        <v>11306.2</v>
      </c>
      <c r="R16">
        <f t="shared" si="10"/>
        <v>84.605081004227941</v>
      </c>
      <c r="S16">
        <f t="shared" si="11"/>
        <v>84.430073481092052</v>
      </c>
      <c r="U16">
        <v>84.858757062146893</v>
      </c>
      <c r="W16">
        <v>84.683224804349123</v>
      </c>
      <c r="Y16">
        <v>678714</v>
      </c>
      <c r="Z16">
        <f t="shared" si="12"/>
        <v>81.258103793203773</v>
      </c>
      <c r="AA16">
        <v>678853.13751740928</v>
      </c>
      <c r="AB16">
        <f t="shared" si="13"/>
        <v>81.27476184185339</v>
      </c>
      <c r="AD16">
        <v>11327.870392999999</v>
      </c>
      <c r="AE16">
        <f t="shared" si="14"/>
        <v>84.767242062333963</v>
      </c>
      <c r="AG16" s="6">
        <v>11346.8</v>
      </c>
      <c r="AH16">
        <f t="shared" si="15"/>
        <v>84.908893628166268</v>
      </c>
      <c r="AJ16">
        <f t="shared" si="0"/>
        <v>0.29938687839672046</v>
      </c>
      <c r="AK16">
        <f t="shared" si="16"/>
        <v>0.29938687839672046</v>
      </c>
      <c r="AL16">
        <f t="shared" si="1"/>
        <v>-2.0498068058854995E-2</v>
      </c>
      <c r="AM16">
        <f t="shared" si="2"/>
        <v>0.10790210128684592</v>
      </c>
      <c r="AN16" s="5">
        <f t="shared" si="3"/>
        <v>-5.9064924646233516E-2</v>
      </c>
      <c r="AO16">
        <f t="shared" si="4"/>
        <v>-0.33725791174324754</v>
      </c>
      <c r="AS16">
        <v>640442.80166250735</v>
      </c>
      <c r="AT16">
        <f t="shared" si="17"/>
        <v>82.659515152923134</v>
      </c>
      <c r="AU16">
        <v>640115.83130982565</v>
      </c>
      <c r="AV16">
        <f t="shared" si="18"/>
        <v>82.617314333815017</v>
      </c>
      <c r="AW16">
        <f t="shared" si="5"/>
        <v>10052.744870416574</v>
      </c>
      <c r="AX16">
        <f t="shared" si="19"/>
        <v>84.858757062146893</v>
      </c>
      <c r="AY16" s="9">
        <v>9871.1</v>
      </c>
      <c r="AZ16">
        <f t="shared" si="20"/>
        <v>84.543967385253126</v>
      </c>
      <c r="BA16">
        <v>9946.6</v>
      </c>
      <c r="BB16">
        <f t="shared" si="21"/>
        <v>83.962750858052317</v>
      </c>
      <c r="BC16">
        <f t="shared" si="22"/>
        <v>85.19060955660045</v>
      </c>
      <c r="BG16" s="3">
        <v>37162</v>
      </c>
      <c r="BH16">
        <v>90.873999999999995</v>
      </c>
      <c r="BK16">
        <v>138.71783926218708</v>
      </c>
      <c r="BL16">
        <v>137.20746183802893</v>
      </c>
      <c r="BM16">
        <v>138.71783926218708</v>
      </c>
      <c r="BN16">
        <v>137.2077792384529</v>
      </c>
      <c r="BT16" s="3">
        <v>37162</v>
      </c>
      <c r="BU16">
        <v>11330.4</v>
      </c>
      <c r="BV16">
        <f t="shared" si="23"/>
        <v>85.024763619990992</v>
      </c>
      <c r="BY16">
        <v>686244</v>
      </c>
      <c r="BZ16">
        <f t="shared" si="24"/>
        <v>81.373803394428947</v>
      </c>
    </row>
    <row r="17" spans="1:78" x14ac:dyDescent="0.25">
      <c r="A17" s="1">
        <v>37210</v>
      </c>
      <c r="B17">
        <v>85.158079844352159</v>
      </c>
      <c r="D17" s="3">
        <v>37256</v>
      </c>
      <c r="E17" s="8">
        <v>11380.1</v>
      </c>
      <c r="F17">
        <f t="shared" si="6"/>
        <v>84.981928430611148</v>
      </c>
      <c r="G17">
        <v>11380.1</v>
      </c>
      <c r="H17">
        <f t="shared" si="7"/>
        <v>85.158079844352159</v>
      </c>
      <c r="K17">
        <v>694115</v>
      </c>
      <c r="L17">
        <f t="shared" si="8"/>
        <v>82.293961287936085</v>
      </c>
      <c r="M17">
        <v>693887.93768417195</v>
      </c>
      <c r="N17">
        <f t="shared" si="9"/>
        <v>82.267040882198273</v>
      </c>
      <c r="Q17">
        <v>11405.6</v>
      </c>
      <c r="R17">
        <f t="shared" si="10"/>
        <v>85.348898118008009</v>
      </c>
      <c r="S17">
        <f t="shared" si="11"/>
        <v>85.172351992353185</v>
      </c>
      <c r="U17">
        <v>85.158079844352159</v>
      </c>
      <c r="W17">
        <v>84.981928430611148</v>
      </c>
      <c r="Y17">
        <v>686180</v>
      </c>
      <c r="Z17">
        <f t="shared" si="12"/>
        <v>82.15196041457898</v>
      </c>
      <c r="AA17">
        <v>684206.30551937071</v>
      </c>
      <c r="AB17">
        <f t="shared" si="13"/>
        <v>81.915662546901217</v>
      </c>
      <c r="AD17">
        <v>11423.971425</v>
      </c>
      <c r="AE17">
        <f t="shared" si="14"/>
        <v>85.486372769109892</v>
      </c>
      <c r="AG17" s="6">
        <v>11440</v>
      </c>
      <c r="AH17">
        <f t="shared" si="15"/>
        <v>85.606315710704536</v>
      </c>
      <c r="AJ17">
        <f t="shared" si="0"/>
        <v>-0.22382468518163226</v>
      </c>
      <c r="AK17">
        <f t="shared" si="16"/>
        <v>-0.22382468518163226</v>
      </c>
      <c r="AL17">
        <f t="shared" si="1"/>
        <v>0.28804955761261664</v>
      </c>
      <c r="AM17">
        <f t="shared" si="2"/>
        <v>-0.38476882752772862</v>
      </c>
      <c r="AN17" s="5">
        <f t="shared" si="3"/>
        <v>-0.52497699458539715</v>
      </c>
      <c r="AO17">
        <f t="shared" si="4"/>
        <v>3.2717843988488794E-2</v>
      </c>
      <c r="AS17">
        <v>645604.26984199462</v>
      </c>
      <c r="AT17">
        <f t="shared" si="17"/>
        <v>83.325686208458691</v>
      </c>
      <c r="AU17">
        <v>644966.91716789512</v>
      </c>
      <c r="AV17">
        <f t="shared" si="18"/>
        <v>83.243425524310581</v>
      </c>
      <c r="AW17">
        <f t="shared" si="5"/>
        <v>10088.20397525839</v>
      </c>
      <c r="AX17">
        <f t="shared" si="19"/>
        <v>85.158079844352145</v>
      </c>
      <c r="AY17" s="9">
        <v>9910</v>
      </c>
      <c r="AZ17">
        <f t="shared" si="20"/>
        <v>84.877137987444002</v>
      </c>
      <c r="BA17">
        <v>10024.200000000001</v>
      </c>
      <c r="BB17">
        <f t="shared" si="21"/>
        <v>84.617799765878601</v>
      </c>
      <c r="BC17">
        <f t="shared" si="22"/>
        <v>85.855237801587919</v>
      </c>
      <c r="BG17" s="3">
        <v>37256</v>
      </c>
      <c r="BH17">
        <v>91.150999999999996</v>
      </c>
      <c r="BK17">
        <v>139.38622811970637</v>
      </c>
      <c r="BL17">
        <v>137.46743080374901</v>
      </c>
      <c r="BM17">
        <v>139.38622811970637</v>
      </c>
      <c r="BN17">
        <v>137.45999174067703</v>
      </c>
      <c r="BT17" s="3">
        <v>37256</v>
      </c>
      <c r="BU17">
        <v>11370</v>
      </c>
      <c r="BV17">
        <f t="shared" si="23"/>
        <v>85.321927059882938</v>
      </c>
      <c r="BY17">
        <v>694024</v>
      </c>
      <c r="BZ17">
        <f t="shared" si="24"/>
        <v>82.296344342559138</v>
      </c>
    </row>
    <row r="18" spans="1:78" x14ac:dyDescent="0.25">
      <c r="A18" s="1">
        <v>37302</v>
      </c>
      <c r="B18">
        <v>85.889924046844015</v>
      </c>
      <c r="D18" s="3">
        <v>37344</v>
      </c>
      <c r="E18" s="8">
        <v>11477.9</v>
      </c>
      <c r="F18">
        <f t="shared" si="6"/>
        <v>85.712258796821786</v>
      </c>
      <c r="G18">
        <v>11477.9</v>
      </c>
      <c r="H18">
        <f t="shared" si="7"/>
        <v>85.889924046844015</v>
      </c>
      <c r="K18">
        <v>693167</v>
      </c>
      <c r="L18">
        <f t="shared" si="8"/>
        <v>82.1815668355745</v>
      </c>
      <c r="M18">
        <v>698788.36960733496</v>
      </c>
      <c r="N18">
        <f t="shared" si="9"/>
        <v>82.848033880446337</v>
      </c>
      <c r="Q18">
        <v>11502.2</v>
      </c>
      <c r="R18">
        <f t="shared" si="10"/>
        <v>86.071762637033714</v>
      </c>
      <c r="S18">
        <f t="shared" si="11"/>
        <v>85.893721249775965</v>
      </c>
      <c r="U18">
        <v>85.889924046844015</v>
      </c>
      <c r="W18">
        <v>85.712258796821786</v>
      </c>
      <c r="Y18">
        <v>685544</v>
      </c>
      <c r="Z18">
        <f t="shared" si="12"/>
        <v>82.075816185916437</v>
      </c>
      <c r="AA18">
        <v>689546.91164959478</v>
      </c>
      <c r="AB18">
        <f t="shared" si="13"/>
        <v>82.555059299065405</v>
      </c>
      <c r="AD18">
        <v>11517.097436</v>
      </c>
      <c r="AE18">
        <f t="shared" si="14"/>
        <v>86.183241186814826</v>
      </c>
      <c r="AG18" s="6">
        <v>11529.3</v>
      </c>
      <c r="AH18">
        <f t="shared" si="15"/>
        <v>86.274553821977776</v>
      </c>
      <c r="AJ18">
        <f t="shared" si="0"/>
        <v>-0.21148740916881514</v>
      </c>
      <c r="AK18">
        <f t="shared" si="16"/>
        <v>-0.21148740916881514</v>
      </c>
      <c r="AL18">
        <f t="shared" si="1"/>
        <v>-0.58220484517058779</v>
      </c>
      <c r="AM18">
        <f t="shared" si="2"/>
        <v>-0.34092175112694778</v>
      </c>
      <c r="AN18" s="5">
        <f t="shared" si="3"/>
        <v>-0.44681739207652149</v>
      </c>
      <c r="AO18">
        <f t="shared" si="4"/>
        <v>-0.80769833436601934</v>
      </c>
      <c r="AS18">
        <v>648087.12953513511</v>
      </c>
      <c r="AT18">
        <f t="shared" si="17"/>
        <v>83.646139460325941</v>
      </c>
      <c r="AU18">
        <v>649830.93002133945</v>
      </c>
      <c r="AV18">
        <f t="shared" si="18"/>
        <v>83.871205152904437</v>
      </c>
      <c r="AW18">
        <f t="shared" si="5"/>
        <v>10174.901486596626</v>
      </c>
      <c r="AX18">
        <f t="shared" si="19"/>
        <v>85.889924046844001</v>
      </c>
      <c r="AY18" s="9">
        <v>9977.2999999999993</v>
      </c>
      <c r="AZ18">
        <f t="shared" si="20"/>
        <v>85.453548823625127</v>
      </c>
      <c r="BA18">
        <v>10098.5</v>
      </c>
      <c r="BB18">
        <f t="shared" si="21"/>
        <v>85.244992212418438</v>
      </c>
      <c r="BC18">
        <f t="shared" si="22"/>
        <v>86.491602216569447</v>
      </c>
      <c r="BG18" s="3">
        <v>37344</v>
      </c>
      <c r="BH18">
        <v>91.468999999999994</v>
      </c>
      <c r="BK18">
        <v>135.02983574879227</v>
      </c>
      <c r="BL18">
        <v>133.11222907800774</v>
      </c>
      <c r="BM18">
        <v>135.02983574879227</v>
      </c>
      <c r="BN18">
        <v>133.11248388828756</v>
      </c>
      <c r="BT18" s="3">
        <v>37344</v>
      </c>
      <c r="BU18">
        <v>11467.1</v>
      </c>
      <c r="BV18">
        <f t="shared" si="23"/>
        <v>86.050577817799791</v>
      </c>
      <c r="BY18">
        <v>693045</v>
      </c>
      <c r="BZ18">
        <f t="shared" si="24"/>
        <v>82.18025596361062</v>
      </c>
    </row>
    <row r="19" spans="1:78" x14ac:dyDescent="0.25">
      <c r="A19" s="1">
        <v>37391</v>
      </c>
      <c r="B19">
        <v>86.345642982751514</v>
      </c>
      <c r="D19" s="3">
        <v>37435</v>
      </c>
      <c r="E19" s="8">
        <v>11538.8</v>
      </c>
      <c r="F19">
        <f t="shared" si="6"/>
        <v>86.167035067805713</v>
      </c>
      <c r="G19">
        <v>11538.8</v>
      </c>
      <c r="H19">
        <f t="shared" si="7"/>
        <v>86.345642982751528</v>
      </c>
      <c r="K19">
        <v>703252</v>
      </c>
      <c r="L19">
        <f t="shared" si="8"/>
        <v>83.377239886277678</v>
      </c>
      <c r="M19">
        <v>703776.17895787605</v>
      </c>
      <c r="N19">
        <f t="shared" si="9"/>
        <v>83.439386307068773</v>
      </c>
      <c r="Q19">
        <v>11597.4</v>
      </c>
      <c r="R19">
        <f t="shared" si="10"/>
        <v>86.784150858682239</v>
      </c>
      <c r="S19">
        <f t="shared" si="11"/>
        <v>86.604635880279588</v>
      </c>
      <c r="U19">
        <v>86.345642982751528</v>
      </c>
      <c r="W19">
        <v>86.167035067805713</v>
      </c>
      <c r="Y19">
        <v>695374</v>
      </c>
      <c r="Z19">
        <f t="shared" si="12"/>
        <v>83.252699468546808</v>
      </c>
      <c r="AA19">
        <v>694872.42559709214</v>
      </c>
      <c r="AB19">
        <f t="shared" si="13"/>
        <v>83.192649160329367</v>
      </c>
      <c r="AD19">
        <v>11608.682994999999</v>
      </c>
      <c r="AE19">
        <f t="shared" si="14"/>
        <v>86.868582295057436</v>
      </c>
      <c r="AG19" s="6">
        <v>11616.5</v>
      </c>
      <c r="AH19">
        <f t="shared" si="15"/>
        <v>86.927077487185244</v>
      </c>
      <c r="AJ19">
        <f t="shared" si="0"/>
        <v>-0.50656655207858692</v>
      </c>
      <c r="AK19">
        <f t="shared" si="16"/>
        <v>-0.50656655207859802</v>
      </c>
      <c r="AL19">
        <f t="shared" si="1"/>
        <v>7.215618978549232E-2</v>
      </c>
      <c r="AM19">
        <f t="shared" si="2"/>
        <v>-0.60380826143148547</v>
      </c>
      <c r="AN19" s="5">
        <f t="shared" si="3"/>
        <v>-0.67112316953670237</v>
      </c>
      <c r="AO19">
        <f t="shared" si="4"/>
        <v>-7.450866869125411E-2</v>
      </c>
      <c r="AS19">
        <v>656395.20331576141</v>
      </c>
      <c r="AT19">
        <f t="shared" si="17"/>
        <v>84.718430926134587</v>
      </c>
      <c r="AU19">
        <v>654709.47364255355</v>
      </c>
      <c r="AV19">
        <f t="shared" si="18"/>
        <v>84.500860212396304</v>
      </c>
      <c r="AW19">
        <f t="shared" si="5"/>
        <v>10228.887973718289</v>
      </c>
      <c r="AX19">
        <f t="shared" si="19"/>
        <v>86.345642982751528</v>
      </c>
      <c r="AY19" s="9">
        <v>10031.6</v>
      </c>
      <c r="AZ19">
        <f t="shared" si="20"/>
        <v>85.918617299176915</v>
      </c>
      <c r="BA19">
        <v>10170.5</v>
      </c>
      <c r="BB19">
        <f t="shared" si="21"/>
        <v>85.852769549576848</v>
      </c>
      <c r="BC19">
        <f t="shared" si="22"/>
        <v>87.108267598516576</v>
      </c>
      <c r="BG19" s="3">
        <v>37435</v>
      </c>
      <c r="BH19">
        <v>91.881</v>
      </c>
      <c r="BK19">
        <v>134.17522727272728</v>
      </c>
      <c r="BL19">
        <v>132.19514767912324</v>
      </c>
      <c r="BM19">
        <v>134.17522727272728</v>
      </c>
      <c r="BN19">
        <v>132.19872599462664</v>
      </c>
      <c r="BT19" s="3">
        <v>37435</v>
      </c>
      <c r="BU19">
        <v>11528.1</v>
      </c>
      <c r="BV19">
        <f t="shared" si="23"/>
        <v>86.508329581269692</v>
      </c>
      <c r="BY19">
        <v>703140</v>
      </c>
      <c r="BZ19">
        <f t="shared" si="24"/>
        <v>83.37730620414716</v>
      </c>
    </row>
    <row r="20" spans="1:78" x14ac:dyDescent="0.25">
      <c r="A20" s="1">
        <v>37483</v>
      </c>
      <c r="B20">
        <v>86.776667789127089</v>
      </c>
      <c r="D20" s="3">
        <v>37529</v>
      </c>
      <c r="E20" s="8">
        <v>11596.4</v>
      </c>
      <c r="F20">
        <f t="shared" si="6"/>
        <v>86.597168289623028</v>
      </c>
      <c r="G20">
        <v>11596.4</v>
      </c>
      <c r="H20">
        <f>100*G20/$G$41</f>
        <v>86.776667789127103</v>
      </c>
      <c r="K20">
        <v>703679</v>
      </c>
      <c r="L20">
        <f t="shared" si="8"/>
        <v>83.427864813659951</v>
      </c>
      <c r="M20">
        <v>708615.55268912902</v>
      </c>
      <c r="N20">
        <f t="shared" si="9"/>
        <v>84.013140273627016</v>
      </c>
      <c r="Q20">
        <v>11690.6</v>
      </c>
      <c r="R20">
        <f t="shared" si="10"/>
        <v>87.481572941220492</v>
      </c>
      <c r="S20">
        <f t="shared" si="11"/>
        <v>87.300615329470091</v>
      </c>
      <c r="U20">
        <v>86.776667789127103</v>
      </c>
      <c r="W20">
        <v>86.597168289623028</v>
      </c>
      <c r="Y20">
        <v>695798</v>
      </c>
      <c r="Z20">
        <f t="shared" si="12"/>
        <v>83.303462287655179</v>
      </c>
      <c r="AA20">
        <v>700179.62764333095</v>
      </c>
      <c r="AB20">
        <f t="shared" si="13"/>
        <v>83.828046654302923</v>
      </c>
      <c r="AD20">
        <v>11698.099002999999</v>
      </c>
      <c r="AE20">
        <f t="shared" si="14"/>
        <v>87.53768850226362</v>
      </c>
      <c r="AG20" s="6">
        <v>11701.800000000001</v>
      </c>
      <c r="AH20">
        <f t="shared" si="15"/>
        <v>87.565383320237956</v>
      </c>
      <c r="AJ20">
        <f t="shared" si="0"/>
        <v>-0.80903949686255716</v>
      </c>
      <c r="AK20">
        <f t="shared" si="16"/>
        <v>-0.80903949686255716</v>
      </c>
      <c r="AL20">
        <f t="shared" si="1"/>
        <v>-0.62775247189801342</v>
      </c>
      <c r="AM20">
        <f t="shared" si="2"/>
        <v>-0.87316451087897684</v>
      </c>
      <c r="AN20" s="5">
        <f t="shared" si="3"/>
        <v>-0.90479710066397268</v>
      </c>
      <c r="AO20">
        <f t="shared" si="4"/>
        <v>-0.69908544002597339</v>
      </c>
      <c r="AS20">
        <v>657785.69474336517</v>
      </c>
      <c r="AT20">
        <f t="shared" si="17"/>
        <v>84.897896363066124</v>
      </c>
      <c r="AU20">
        <v>659603.92722936312</v>
      </c>
      <c r="AV20">
        <f t="shared" si="18"/>
        <v>85.132568710600893</v>
      </c>
      <c r="AW20">
        <f t="shared" si="5"/>
        <v>10279.949084690503</v>
      </c>
      <c r="AX20">
        <f t="shared" si="19"/>
        <v>86.776667789127103</v>
      </c>
      <c r="AY20" s="9">
        <v>10090.700000000001</v>
      </c>
      <c r="AZ20">
        <f t="shared" si="20"/>
        <v>86.424796800191857</v>
      </c>
      <c r="BA20">
        <v>10240.5</v>
      </c>
      <c r="BB20">
        <f t="shared" si="21"/>
        <v>86.443664182925289</v>
      </c>
      <c r="BC20">
        <f t="shared" si="22"/>
        <v>87.707803386520723</v>
      </c>
      <c r="BG20" s="3">
        <v>37529</v>
      </c>
      <c r="BH20">
        <v>92.284000000000006</v>
      </c>
      <c r="BK20">
        <v>133.9631168831169</v>
      </c>
      <c r="BL20">
        <v>131.98597317261382</v>
      </c>
      <c r="BM20">
        <v>133.9631168831169</v>
      </c>
      <c r="BN20">
        <v>131.98762236839164</v>
      </c>
      <c r="BT20" s="3">
        <v>37529</v>
      </c>
      <c r="BU20">
        <v>11586.6</v>
      </c>
      <c r="BV20">
        <f t="shared" si="23"/>
        <v>86.947321026564609</v>
      </c>
      <c r="BY20">
        <v>703566</v>
      </c>
      <c r="BZ20">
        <f t="shared" si="24"/>
        <v>83.427820657091061</v>
      </c>
    </row>
    <row r="21" spans="1:78" x14ac:dyDescent="0.25">
      <c r="A21" s="1">
        <v>37575</v>
      </c>
      <c r="B21">
        <v>86.794627156059406</v>
      </c>
      <c r="D21" s="3">
        <v>37621</v>
      </c>
      <c r="E21" s="8">
        <v>11598.8</v>
      </c>
      <c r="F21">
        <f t="shared" si="6"/>
        <v>86.615090507198758</v>
      </c>
      <c r="G21">
        <v>11598.8</v>
      </c>
      <c r="H21">
        <f t="shared" si="7"/>
        <v>86.79462715605942</v>
      </c>
      <c r="K21">
        <v>709393</v>
      </c>
      <c r="L21">
        <f t="shared" si="8"/>
        <v>84.10531407610101</v>
      </c>
      <c r="M21">
        <v>713388.04384376504</v>
      </c>
      <c r="N21">
        <f t="shared" si="9"/>
        <v>84.578964672072004</v>
      </c>
      <c r="Q21">
        <v>11781.5</v>
      </c>
      <c r="R21">
        <f t="shared" si="10"/>
        <v>88.161783963781943</v>
      </c>
      <c r="S21">
        <f t="shared" si="11"/>
        <v>87.979419320150541</v>
      </c>
      <c r="U21">
        <v>86.79462715605942</v>
      </c>
      <c r="W21">
        <v>86.615090507198758</v>
      </c>
      <c r="Y21">
        <v>701364</v>
      </c>
      <c r="Z21">
        <f t="shared" si="12"/>
        <v>83.969844012082504</v>
      </c>
      <c r="AA21">
        <v>705465.30659146199</v>
      </c>
      <c r="AB21">
        <f t="shared" si="13"/>
        <v>84.460867324842781</v>
      </c>
      <c r="AD21">
        <v>11785.284468</v>
      </c>
      <c r="AE21">
        <f t="shared" si="14"/>
        <v>88.190103401055111</v>
      </c>
      <c r="AG21" s="6">
        <v>11785.3</v>
      </c>
      <c r="AH21">
        <f t="shared" si="15"/>
        <v>88.190219628091441</v>
      </c>
      <c r="AJ21">
        <f t="shared" si="0"/>
        <v>-1.5628860096975976</v>
      </c>
      <c r="AK21">
        <f t="shared" si="16"/>
        <v>-1.5628860096975976</v>
      </c>
      <c r="AL21">
        <f t="shared" si="1"/>
        <v>-0.5830583982209937</v>
      </c>
      <c r="AM21">
        <f t="shared" si="2"/>
        <v>-1.5950029753164754</v>
      </c>
      <c r="AN21" s="5">
        <f t="shared" si="3"/>
        <v>-1.5951347667026476</v>
      </c>
      <c r="AO21">
        <f t="shared" si="4"/>
        <v>-0.56158385867845428</v>
      </c>
      <c r="AS21">
        <v>661211.29862447642</v>
      </c>
      <c r="AT21">
        <f t="shared" si="17"/>
        <v>85.340026019584371</v>
      </c>
      <c r="AU21">
        <v>664515.98153186624</v>
      </c>
      <c r="AV21">
        <f t="shared" si="18"/>
        <v>85.766548866199088</v>
      </c>
      <c r="AW21">
        <f t="shared" si="5"/>
        <v>10282.076630981011</v>
      </c>
      <c r="AX21">
        <f t="shared" si="19"/>
        <v>86.79462715605942</v>
      </c>
      <c r="AY21" s="9">
        <v>10095.799999999999</v>
      </c>
      <c r="AZ21">
        <f t="shared" si="20"/>
        <v>86.468477264746426</v>
      </c>
      <c r="BA21">
        <v>10309.1</v>
      </c>
      <c r="BB21">
        <f t="shared" si="21"/>
        <v>87.022740923606776</v>
      </c>
      <c r="BC21">
        <f t="shared" si="22"/>
        <v>88.295348458764778</v>
      </c>
      <c r="BG21" s="3">
        <v>37621</v>
      </c>
      <c r="BH21">
        <v>92.828000000000003</v>
      </c>
      <c r="BK21">
        <v>131.46465775770125</v>
      </c>
      <c r="BL21">
        <v>129.29981708734792</v>
      </c>
      <c r="BM21">
        <v>131.46465775770125</v>
      </c>
      <c r="BN21">
        <v>129.29296383509651</v>
      </c>
      <c r="BT21" s="3">
        <v>37621</v>
      </c>
      <c r="BU21">
        <v>11590.6</v>
      </c>
      <c r="BV21">
        <f t="shared" si="23"/>
        <v>86.977337535644608</v>
      </c>
      <c r="BY21">
        <v>709286</v>
      </c>
      <c r="BZ21">
        <f t="shared" si="24"/>
        <v>84.10608983746441</v>
      </c>
    </row>
    <row r="22" spans="1:78" x14ac:dyDescent="0.25">
      <c r="A22" s="1">
        <v>37667</v>
      </c>
      <c r="B22">
        <v>87.146331425150592</v>
      </c>
      <c r="D22" s="3">
        <v>37711</v>
      </c>
      <c r="E22" s="8">
        <v>11645.8</v>
      </c>
      <c r="F22">
        <f t="shared" si="6"/>
        <v>86.966067268056634</v>
      </c>
      <c r="G22">
        <v>11645.8</v>
      </c>
      <c r="H22">
        <f t="shared" si="7"/>
        <v>87.146331425150592</v>
      </c>
      <c r="K22">
        <v>716650</v>
      </c>
      <c r="L22">
        <f t="shared" si="8"/>
        <v>84.965700722501893</v>
      </c>
      <c r="M22">
        <v>718231.56237318099</v>
      </c>
      <c r="N22">
        <f t="shared" si="9"/>
        <v>85.153210044030757</v>
      </c>
      <c r="Q22">
        <v>11870.8</v>
      </c>
      <c r="R22">
        <f t="shared" si="10"/>
        <v>88.830022075055183</v>
      </c>
      <c r="S22">
        <f t="shared" si="11"/>
        <v>88.646275165780509</v>
      </c>
      <c r="U22">
        <v>87.146331425150592</v>
      </c>
      <c r="W22">
        <v>86.966067268056634</v>
      </c>
      <c r="Y22">
        <v>708391</v>
      </c>
      <c r="Z22">
        <f t="shared" si="12"/>
        <v>84.811141959899771</v>
      </c>
      <c r="AA22">
        <v>710725.48646028561</v>
      </c>
      <c r="AB22">
        <f t="shared" si="13"/>
        <v>85.090635153046989</v>
      </c>
      <c r="AD22">
        <v>11870.821741</v>
      </c>
      <c r="AE22">
        <f t="shared" si="14"/>
        <v>88.830184764470388</v>
      </c>
      <c r="AG22" s="6">
        <v>11868</v>
      </c>
      <c r="AH22">
        <f t="shared" si="15"/>
        <v>88.80906948030082</v>
      </c>
      <c r="AJ22">
        <f t="shared" si="0"/>
        <v>-1.9136003160079635</v>
      </c>
      <c r="AK22">
        <f t="shared" si="16"/>
        <v>-1.9136003160079522</v>
      </c>
      <c r="AL22">
        <f t="shared" si="1"/>
        <v>-0.32900591154572828</v>
      </c>
      <c r="AM22">
        <f t="shared" si="2"/>
        <v>-1.9137834627216799</v>
      </c>
      <c r="AN22" s="5">
        <f t="shared" si="3"/>
        <v>-1.8900102439488549</v>
      </c>
      <c r="AO22">
        <f t="shared" si="4"/>
        <v>-0.22044509527959161</v>
      </c>
      <c r="AS22">
        <v>665805.77029950405</v>
      </c>
      <c r="AT22">
        <f t="shared" si="17"/>
        <v>85.933016994041054</v>
      </c>
      <c r="AU22">
        <v>669447.09144761146</v>
      </c>
      <c r="AV22">
        <f t="shared" si="18"/>
        <v>86.402988457280728</v>
      </c>
      <c r="AW22">
        <f t="shared" si="5"/>
        <v>10323.741079170144</v>
      </c>
      <c r="AX22">
        <f t="shared" si="19"/>
        <v>87.146331425150592</v>
      </c>
      <c r="AY22" s="9">
        <v>10126</v>
      </c>
      <c r="AZ22">
        <f t="shared" si="20"/>
        <v>86.727134133285361</v>
      </c>
      <c r="BA22">
        <v>10377.200000000001</v>
      </c>
      <c r="BB22">
        <f t="shared" si="21"/>
        <v>87.597596988335766</v>
      </c>
      <c r="BC22">
        <f t="shared" si="22"/>
        <v>88.878611132523105</v>
      </c>
      <c r="BG22" s="3">
        <v>37711</v>
      </c>
      <c r="BH22">
        <v>93.495999999999995</v>
      </c>
      <c r="BK22">
        <v>130.3001038647343</v>
      </c>
      <c r="BL22">
        <v>127.11959442341647</v>
      </c>
      <c r="BM22">
        <v>130.3001038647343</v>
      </c>
      <c r="BN22">
        <v>127.11942373973119</v>
      </c>
      <c r="BT22" s="3">
        <v>37711</v>
      </c>
      <c r="BU22">
        <v>11638.9</v>
      </c>
      <c r="BV22">
        <f t="shared" si="23"/>
        <v>87.339786882785532</v>
      </c>
      <c r="BY22">
        <v>716538</v>
      </c>
      <c r="BZ22">
        <f t="shared" si="24"/>
        <v>84.966021322790908</v>
      </c>
    </row>
    <row r="23" spans="1:78" x14ac:dyDescent="0.25">
      <c r="A23" s="1">
        <v>37756</v>
      </c>
      <c r="B23">
        <v>87.841508586822314</v>
      </c>
      <c r="D23" s="3">
        <v>37802</v>
      </c>
      <c r="E23" s="8">
        <v>11738.7</v>
      </c>
      <c r="F23">
        <f t="shared" si="6"/>
        <v>87.659806440050176</v>
      </c>
      <c r="G23">
        <v>11738.7</v>
      </c>
      <c r="H23">
        <f t="shared" si="7"/>
        <v>87.841508586822314</v>
      </c>
      <c r="K23">
        <v>714209</v>
      </c>
      <c r="L23">
        <f t="shared" si="8"/>
        <v>84.676296863625694</v>
      </c>
      <c r="M23">
        <v>722810.39356801403</v>
      </c>
      <c r="N23">
        <f t="shared" si="9"/>
        <v>85.696074205000613</v>
      </c>
      <c r="Q23">
        <v>11957.1</v>
      </c>
      <c r="R23">
        <f t="shared" si="10"/>
        <v>89.475810977663031</v>
      </c>
      <c r="S23">
        <f t="shared" si="11"/>
        <v>89.290728239440824</v>
      </c>
      <c r="U23">
        <v>87.841508586822314</v>
      </c>
      <c r="W23">
        <v>87.659806440050176</v>
      </c>
      <c r="Y23">
        <v>706060</v>
      </c>
      <c r="Z23">
        <f t="shared" si="12"/>
        <v>84.532066178433709</v>
      </c>
      <c r="AA23">
        <v>715955.45192275301</v>
      </c>
      <c r="AB23">
        <f t="shared" si="13"/>
        <v>85.716785602844752</v>
      </c>
      <c r="AD23">
        <v>11953.374988</v>
      </c>
      <c r="AE23">
        <f t="shared" si="14"/>
        <v>89.447936453773337</v>
      </c>
      <c r="AG23" s="6">
        <v>11949.1</v>
      </c>
      <c r="AH23">
        <f t="shared" si="15"/>
        <v>89.415946421221989</v>
      </c>
      <c r="AJ23">
        <f t="shared" si="0"/>
        <v>-1.8434168473982449</v>
      </c>
      <c r="AK23">
        <f t="shared" si="16"/>
        <v>-1.8434168473982562</v>
      </c>
      <c r="AL23">
        <f t="shared" si="1"/>
        <v>-1.3917727322200033</v>
      </c>
      <c r="AM23">
        <f t="shared" si="2"/>
        <v>-1.8122588546607108</v>
      </c>
      <c r="AN23" s="5">
        <f t="shared" si="3"/>
        <v>-1.776488600344138</v>
      </c>
      <c r="AO23">
        <f t="shared" si="4"/>
        <v>-1.197130161205783</v>
      </c>
      <c r="AS23">
        <v>664530.0281644694</v>
      </c>
      <c r="AT23">
        <f t="shared" si="17"/>
        <v>85.768361811613559</v>
      </c>
      <c r="AU23">
        <v>674398.23139023746</v>
      </c>
      <c r="AV23">
        <f t="shared" si="18"/>
        <v>87.042013247705981</v>
      </c>
      <c r="AW23">
        <f t="shared" si="5"/>
        <v>10406.094850165258</v>
      </c>
      <c r="AX23">
        <f t="shared" si="19"/>
        <v>87.841508586822314</v>
      </c>
      <c r="AY23" s="9">
        <v>10212.700000000001</v>
      </c>
      <c r="AZ23">
        <f t="shared" si="20"/>
        <v>87.469702030713364</v>
      </c>
      <c r="BA23">
        <v>10444.700000000001</v>
      </c>
      <c r="BB23">
        <f t="shared" si="21"/>
        <v>88.16738824192177</v>
      </c>
      <c r="BC23">
        <f t="shared" si="22"/>
        <v>89.456734928098527</v>
      </c>
      <c r="BG23" s="3">
        <v>37802</v>
      </c>
      <c r="BH23">
        <v>93.775999999999996</v>
      </c>
      <c r="BK23">
        <v>127.40857864357865</v>
      </c>
      <c r="BL23">
        <v>124.48186682116572</v>
      </c>
      <c r="BM23">
        <v>127.40857864357865</v>
      </c>
      <c r="BN23">
        <v>124.4842475846408</v>
      </c>
      <c r="BT23" s="3">
        <v>37802</v>
      </c>
      <c r="BU23">
        <v>11737.5</v>
      </c>
      <c r="BV23">
        <f t="shared" si="23"/>
        <v>88.079693831607386</v>
      </c>
      <c r="BY23">
        <v>714099</v>
      </c>
      <c r="BZ23">
        <f t="shared" si="24"/>
        <v>84.676808292907936</v>
      </c>
    </row>
    <row r="24" spans="1:78" x14ac:dyDescent="0.25">
      <c r="A24" s="1">
        <v>37848</v>
      </c>
      <c r="B24">
        <v>89.314176675272194</v>
      </c>
      <c r="D24" s="3">
        <v>37894</v>
      </c>
      <c r="E24" s="8">
        <v>11935.5</v>
      </c>
      <c r="F24">
        <f t="shared" si="6"/>
        <v>89.129428281259337</v>
      </c>
      <c r="G24">
        <v>11935.5</v>
      </c>
      <c r="H24">
        <f t="shared" si="7"/>
        <v>89.314176675272194</v>
      </c>
      <c r="K24">
        <v>722427</v>
      </c>
      <c r="L24">
        <f t="shared" si="8"/>
        <v>85.650619236523923</v>
      </c>
      <c r="M24">
        <v>727305.86546782998</v>
      </c>
      <c r="N24">
        <f t="shared" si="9"/>
        <v>86.229055325556217</v>
      </c>
      <c r="Q24">
        <v>12040.7</v>
      </c>
      <c r="R24">
        <f t="shared" si="10"/>
        <v>90.101395592472031</v>
      </c>
      <c r="S24">
        <f t="shared" si="11"/>
        <v>89.915018818328448</v>
      </c>
      <c r="U24">
        <v>89.314176675272194</v>
      </c>
      <c r="W24">
        <v>89.129428281259337</v>
      </c>
      <c r="Y24">
        <v>714144</v>
      </c>
      <c r="Z24">
        <f t="shared" si="12"/>
        <v>85.499912003131968</v>
      </c>
      <c r="AA24">
        <v>721150.01246180339</v>
      </c>
      <c r="AB24">
        <f t="shared" si="13"/>
        <v>86.338697246692149</v>
      </c>
      <c r="AD24">
        <v>12033.265786</v>
      </c>
      <c r="AE24">
        <f t="shared" si="14"/>
        <v>90.045764852022288</v>
      </c>
      <c r="AG24" s="6">
        <v>12028.800000000001</v>
      </c>
      <c r="AH24">
        <f t="shared" si="15"/>
        <v>90.012347064765962</v>
      </c>
      <c r="AJ24">
        <f t="shared" si="0"/>
        <v>-0.8775425221959321</v>
      </c>
      <c r="AK24">
        <f t="shared" si="16"/>
        <v>-0.87754252219592077</v>
      </c>
      <c r="AL24">
        <f t="shared" si="1"/>
        <v>-0.97625546329380974</v>
      </c>
      <c r="AM24">
        <f t="shared" si="2"/>
        <v>-0.81578107996078431</v>
      </c>
      <c r="AN24" s="5">
        <f t="shared" si="3"/>
        <v>-0.77866218841596579</v>
      </c>
      <c r="AO24">
        <f t="shared" si="4"/>
        <v>-0.67307350242002073</v>
      </c>
      <c r="AS24">
        <v>671048.23797962838</v>
      </c>
      <c r="AT24">
        <f t="shared" si="17"/>
        <v>86.609642346873585</v>
      </c>
      <c r="AU24">
        <v>679369.82664008648</v>
      </c>
      <c r="AV24">
        <f t="shared" si="18"/>
        <v>87.683678126790142</v>
      </c>
      <c r="AW24">
        <f t="shared" si="5"/>
        <v>10580.553645986987</v>
      </c>
      <c r="AX24">
        <f t="shared" si="19"/>
        <v>89.314176675272194</v>
      </c>
      <c r="AY24" s="9">
        <v>10398.700000000001</v>
      </c>
      <c r="AZ24">
        <f t="shared" si="20"/>
        <v>89.062754267410099</v>
      </c>
      <c r="BA24">
        <v>10511.9</v>
      </c>
      <c r="BB24">
        <f t="shared" si="21"/>
        <v>88.734647089936274</v>
      </c>
      <c r="BC24">
        <f t="shared" si="22"/>
        <v>90.032289284582504</v>
      </c>
      <c r="BG24" s="3">
        <v>37894</v>
      </c>
      <c r="BH24">
        <v>94.304000000000002</v>
      </c>
      <c r="BK24">
        <v>127.73481460568416</v>
      </c>
      <c r="BL24">
        <v>124.7691207861822</v>
      </c>
      <c r="BM24">
        <v>127.73481460568416</v>
      </c>
      <c r="BN24">
        <v>124.77081522725145</v>
      </c>
      <c r="BT24" s="3">
        <v>37894</v>
      </c>
      <c r="BU24">
        <v>11930.7</v>
      </c>
      <c r="BV24">
        <f t="shared" si="23"/>
        <v>89.529491220171096</v>
      </c>
      <c r="BY24">
        <v>722316</v>
      </c>
      <c r="BZ24">
        <f t="shared" si="24"/>
        <v>85.651168057790429</v>
      </c>
    </row>
    <row r="25" spans="1:78" x14ac:dyDescent="0.25">
      <c r="A25" s="1">
        <v>37940</v>
      </c>
      <c r="B25">
        <v>90.117110038537803</v>
      </c>
      <c r="D25" s="3">
        <v>37986</v>
      </c>
      <c r="E25" s="8">
        <v>12042.8</v>
      </c>
      <c r="F25">
        <f t="shared" si="6"/>
        <v>89.930700758707204</v>
      </c>
      <c r="G25">
        <v>12042.8</v>
      </c>
      <c r="H25">
        <f t="shared" si="7"/>
        <v>90.117110038537803</v>
      </c>
      <c r="K25">
        <v>725843</v>
      </c>
      <c r="L25">
        <f t="shared" si="8"/>
        <v>86.055618655582137</v>
      </c>
      <c r="M25">
        <v>731789.94098425005</v>
      </c>
      <c r="N25">
        <f t="shared" si="9"/>
        <v>86.760685296037266</v>
      </c>
      <c r="Q25">
        <v>12121.8</v>
      </c>
      <c r="R25">
        <f t="shared" si="10"/>
        <v>90.708272533393199</v>
      </c>
      <c r="S25">
        <f t="shared" si="11"/>
        <v>90.520640420574708</v>
      </c>
      <c r="U25">
        <v>90.117110038537803</v>
      </c>
      <c r="W25">
        <v>89.930700758707204</v>
      </c>
      <c r="Y25">
        <v>717795</v>
      </c>
      <c r="Z25">
        <f t="shared" si="12"/>
        <v>85.937022976161828</v>
      </c>
      <c r="AA25">
        <v>726302.28517465002</v>
      </c>
      <c r="AB25">
        <f t="shared" si="13"/>
        <v>86.955546038482765</v>
      </c>
      <c r="AD25">
        <v>12110.526260000001</v>
      </c>
      <c r="AE25">
        <f t="shared" si="14"/>
        <v>90.623910352826741</v>
      </c>
      <c r="AG25" s="6">
        <v>12106.9</v>
      </c>
      <c r="AH25">
        <f t="shared" si="15"/>
        <v>90.596774797021737</v>
      </c>
      <c r="AJ25">
        <f t="shared" si="0"/>
        <v>-0.6538513482657301</v>
      </c>
      <c r="AK25">
        <f t="shared" si="16"/>
        <v>-0.65385134826574121</v>
      </c>
      <c r="AL25">
        <f t="shared" si="1"/>
        <v>-1.1782285969893125</v>
      </c>
      <c r="AM25">
        <f t="shared" si="2"/>
        <v>-0.56080422854296264</v>
      </c>
      <c r="AN25" s="5">
        <f t="shared" si="3"/>
        <v>-0.53085670242543725</v>
      </c>
      <c r="AO25">
        <f t="shared" si="4"/>
        <v>-0.81597689150945851</v>
      </c>
      <c r="AS25">
        <v>675935.20785140095</v>
      </c>
      <c r="AT25">
        <f t="shared" si="17"/>
        <v>87.24038495045825</v>
      </c>
      <c r="AU25">
        <v>684360.73936682707</v>
      </c>
      <c r="AV25">
        <f t="shared" si="18"/>
        <v>88.327836239102439</v>
      </c>
      <c r="AW25">
        <f t="shared" si="5"/>
        <v>10675.672694725154</v>
      </c>
      <c r="AX25">
        <f t="shared" si="19"/>
        <v>90.117110038537803</v>
      </c>
      <c r="AY25" s="9">
        <v>10467</v>
      </c>
      <c r="AZ25">
        <f t="shared" si="20"/>
        <v>89.647729900562695</v>
      </c>
      <c r="BA25">
        <v>10579.1</v>
      </c>
      <c r="BB25">
        <f t="shared" si="21"/>
        <v>89.301905937950778</v>
      </c>
      <c r="BC25">
        <f t="shared" si="22"/>
        <v>90.607843641066481</v>
      </c>
      <c r="BG25" s="3">
        <v>37986</v>
      </c>
      <c r="BH25">
        <v>94.799000000000007</v>
      </c>
      <c r="BK25">
        <v>124.95188405797101</v>
      </c>
      <c r="BL25">
        <v>122.16065633227514</v>
      </c>
      <c r="BM25">
        <v>124.95188405797101</v>
      </c>
      <c r="BN25">
        <v>122.15487852129336</v>
      </c>
      <c r="BT25" s="3">
        <v>37986</v>
      </c>
      <c r="BU25">
        <v>12038.6</v>
      </c>
      <c r="BV25">
        <f t="shared" si="23"/>
        <v>90.339186552603934</v>
      </c>
      <c r="BY25">
        <v>725718</v>
      </c>
      <c r="BZ25">
        <f t="shared" si="24"/>
        <v>86.054572210173333</v>
      </c>
    </row>
    <row r="26" spans="1:78" x14ac:dyDescent="0.25">
      <c r="A26" s="1">
        <v>38032</v>
      </c>
      <c r="B26">
        <v>90.751674336812954</v>
      </c>
      <c r="D26" s="3">
        <v>38077</v>
      </c>
      <c r="E26" s="8">
        <v>12127.6</v>
      </c>
      <c r="F26">
        <f t="shared" si="6"/>
        <v>90.5639524463827</v>
      </c>
      <c r="G26">
        <v>12127.6</v>
      </c>
      <c r="H26">
        <f t="shared" si="7"/>
        <v>90.751674336812954</v>
      </c>
      <c r="K26">
        <v>738228</v>
      </c>
      <c r="L26">
        <f t="shared" si="8"/>
        <v>87.523978668765963</v>
      </c>
      <c r="M26">
        <v>736259.38816824404</v>
      </c>
      <c r="N26">
        <f t="shared" si="9"/>
        <v>87.290580938024661</v>
      </c>
      <c r="Q26">
        <v>12199.9</v>
      </c>
      <c r="R26">
        <f t="shared" si="10"/>
        <v>91.292700265648975</v>
      </c>
      <c r="S26">
        <f t="shared" si="11"/>
        <v>91.103859250851301</v>
      </c>
      <c r="U26">
        <v>90.751674336812954</v>
      </c>
      <c r="W26">
        <v>90.5639524463827</v>
      </c>
      <c r="Y26">
        <v>729803</v>
      </c>
      <c r="Z26">
        <f t="shared" si="12"/>
        <v>87.374664324872469</v>
      </c>
      <c r="AA26">
        <v>731404.11680703855</v>
      </c>
      <c r="AB26">
        <f t="shared" si="13"/>
        <v>87.566355841021206</v>
      </c>
      <c r="AD26">
        <v>12184.768185000001</v>
      </c>
      <c r="AE26">
        <f t="shared" si="14"/>
        <v>91.179467841508597</v>
      </c>
      <c r="AG26" s="6">
        <v>12183.6</v>
      </c>
      <c r="AH26">
        <f t="shared" si="15"/>
        <v>91.170726231900332</v>
      </c>
      <c r="AJ26">
        <f t="shared" si="0"/>
        <v>-0.59439081585360276</v>
      </c>
      <c r="AK26">
        <f t="shared" si="16"/>
        <v>-0.59439081585358033</v>
      </c>
      <c r="AL26">
        <f t="shared" si="1"/>
        <v>-0.21914996572698664</v>
      </c>
      <c r="AM26">
        <f t="shared" si="2"/>
        <v>-0.47028154499941988</v>
      </c>
      <c r="AN26" s="5">
        <f t="shared" si="3"/>
        <v>-0.46069382872702402</v>
      </c>
      <c r="AO26">
        <f t="shared" si="4"/>
        <v>0.26702337602348586</v>
      </c>
      <c r="AS26">
        <v>683680.78509982501</v>
      </c>
      <c r="AT26">
        <f t="shared" si="17"/>
        <v>88.240077129482273</v>
      </c>
      <c r="AU26">
        <v>689368.47132424149</v>
      </c>
      <c r="AV26">
        <f t="shared" si="18"/>
        <v>88.974165145510867</v>
      </c>
      <c r="AW26">
        <f t="shared" si="5"/>
        <v>10750.845996989803</v>
      </c>
      <c r="AX26">
        <f t="shared" si="19"/>
        <v>90.751674336812968</v>
      </c>
      <c r="AY26" s="9">
        <v>10543.6</v>
      </c>
      <c r="AZ26">
        <f t="shared" si="20"/>
        <v>90.303793348578665</v>
      </c>
      <c r="BA26">
        <v>10646.7</v>
      </c>
      <c r="BB26">
        <f t="shared" si="21"/>
        <v>89.872541326727287</v>
      </c>
      <c r="BC26">
        <f t="shared" si="22"/>
        <v>91.186823916339051</v>
      </c>
      <c r="BG26" s="3">
        <v>38077</v>
      </c>
      <c r="BH26">
        <v>95.626000000000005</v>
      </c>
      <c r="BK26">
        <v>126.29858432147563</v>
      </c>
      <c r="BL26">
        <v>123.58568780930841</v>
      </c>
      <c r="BM26">
        <v>126.29858432147563</v>
      </c>
      <c r="BN26">
        <v>123.58558015188243</v>
      </c>
      <c r="BT26" s="3">
        <v>38077</v>
      </c>
      <c r="BU26">
        <v>12117.9</v>
      </c>
      <c r="BV26">
        <f t="shared" si="23"/>
        <v>90.934263845114813</v>
      </c>
      <c r="BY26">
        <v>738110</v>
      </c>
      <c r="BZ26">
        <f t="shared" si="24"/>
        <v>87.523997329611547</v>
      </c>
    </row>
    <row r="27" spans="1:78" x14ac:dyDescent="0.25">
      <c r="A27" s="1">
        <v>38122</v>
      </c>
      <c r="B27">
        <v>91.396714932465301</v>
      </c>
      <c r="D27" s="3">
        <v>38168</v>
      </c>
      <c r="E27" s="8">
        <v>12213.8</v>
      </c>
      <c r="F27">
        <f t="shared" si="6"/>
        <v>91.207658760977353</v>
      </c>
      <c r="G27">
        <v>12213.8</v>
      </c>
      <c r="H27">
        <f t="shared" si="7"/>
        <v>91.396714932465301</v>
      </c>
      <c r="K27">
        <v>743787</v>
      </c>
      <c r="L27">
        <f t="shared" si="8"/>
        <v>88.183051201126787</v>
      </c>
      <c r="M27">
        <v>740865.64347840601</v>
      </c>
      <c r="N27">
        <f t="shared" si="9"/>
        <v>87.836696489737022</v>
      </c>
      <c r="Q27">
        <v>12276.2</v>
      </c>
      <c r="R27">
        <f t="shared" si="10"/>
        <v>91.863658472705509</v>
      </c>
      <c r="S27">
        <f t="shared" si="11"/>
        <v>91.673636417946113</v>
      </c>
      <c r="U27">
        <v>91.396714932465301</v>
      </c>
      <c r="W27">
        <v>91.207658760977353</v>
      </c>
      <c r="Y27">
        <v>735539</v>
      </c>
      <c r="Z27">
        <f t="shared" si="12"/>
        <v>88.06139906639514</v>
      </c>
      <c r="AA27">
        <v>736445.81709718495</v>
      </c>
      <c r="AB27">
        <f t="shared" si="13"/>
        <v>88.169966500991308</v>
      </c>
      <c r="AD27">
        <v>12257.083154</v>
      </c>
      <c r="AE27">
        <f t="shared" si="14"/>
        <v>91.720605784412768</v>
      </c>
      <c r="AG27" s="6">
        <v>12258</v>
      </c>
      <c r="AH27">
        <f t="shared" si="15"/>
        <v>91.727466606802111</v>
      </c>
      <c r="AJ27">
        <f t="shared" si="0"/>
        <v>-0.50959685617148887</v>
      </c>
      <c r="AK27">
        <f t="shared" si="16"/>
        <v>-0.50959685617148887</v>
      </c>
      <c r="AL27">
        <f t="shared" si="1"/>
        <v>-0.12321013116033733</v>
      </c>
      <c r="AM27">
        <f t="shared" si="2"/>
        <v>-0.35375265261212591</v>
      </c>
      <c r="AN27" s="5">
        <f t="shared" si="3"/>
        <v>-0.36123250487016823</v>
      </c>
      <c r="AO27">
        <f t="shared" si="4"/>
        <v>0.39354125085006886</v>
      </c>
      <c r="AS27">
        <v>691327.36295858154</v>
      </c>
      <c r="AT27">
        <f t="shared" si="17"/>
        <v>89.226991834032233</v>
      </c>
      <c r="AU27">
        <v>694389.10831914982</v>
      </c>
      <c r="AV27">
        <f t="shared" si="18"/>
        <v>89.62215965599745</v>
      </c>
      <c r="AW27">
        <f t="shared" si="5"/>
        <v>10827.260367923913</v>
      </c>
      <c r="AX27">
        <f t="shared" si="19"/>
        <v>91.396714932465287</v>
      </c>
      <c r="AY27" s="9">
        <v>10634.2</v>
      </c>
      <c r="AZ27">
        <f t="shared" si="20"/>
        <v>91.079763954195457</v>
      </c>
      <c r="BA27">
        <v>10715</v>
      </c>
      <c r="BB27">
        <f t="shared" si="21"/>
        <v>90.449085661837259</v>
      </c>
      <c r="BC27">
        <f t="shared" si="22"/>
        <v>91.771799549491675</v>
      </c>
      <c r="BG27" s="3">
        <v>38168</v>
      </c>
      <c r="BH27">
        <v>96.435000000000002</v>
      </c>
      <c r="BK27">
        <v>127.10785714285714</v>
      </c>
      <c r="BL27">
        <v>124.58806234169207</v>
      </c>
      <c r="BM27">
        <v>127.10785714285714</v>
      </c>
      <c r="BN27">
        <v>124.58881431382804</v>
      </c>
      <c r="BT27" s="3">
        <v>38168</v>
      </c>
      <c r="BU27">
        <v>12195.9</v>
      </c>
      <c r="BV27">
        <f t="shared" si="23"/>
        <v>91.519585772174693</v>
      </c>
      <c r="BY27">
        <v>743671</v>
      </c>
      <c r="BZ27">
        <f t="shared" si="24"/>
        <v>88.183412524026977</v>
      </c>
    </row>
    <row r="28" spans="1:78" x14ac:dyDescent="0.25">
      <c r="A28" s="1">
        <v>38214</v>
      </c>
      <c r="B28">
        <v>92.067946271560601</v>
      </c>
      <c r="D28" s="3">
        <v>38260</v>
      </c>
      <c r="E28" s="8">
        <v>12303.5</v>
      </c>
      <c r="F28">
        <f t="shared" si="6"/>
        <v>91.877501642869944</v>
      </c>
      <c r="G28">
        <v>12303.5</v>
      </c>
      <c r="H28">
        <f t="shared" si="7"/>
        <v>92.067946271560601</v>
      </c>
      <c r="K28">
        <v>749518</v>
      </c>
      <c r="L28">
        <f t="shared" si="8"/>
        <v>88.862515975899214</v>
      </c>
      <c r="M28">
        <v>745633.96015177004</v>
      </c>
      <c r="N28">
        <f t="shared" si="9"/>
        <v>88.402025963565464</v>
      </c>
      <c r="Q28">
        <v>12351.2</v>
      </c>
      <c r="R28">
        <f t="shared" si="10"/>
        <v>92.424888689340364</v>
      </c>
      <c r="S28">
        <f t="shared" si="11"/>
        <v>92.233705717187405</v>
      </c>
      <c r="U28">
        <v>92.067946271560601</v>
      </c>
      <c r="W28">
        <v>91.877501642869944</v>
      </c>
      <c r="Y28">
        <v>741035</v>
      </c>
      <c r="Z28">
        <f t="shared" si="12"/>
        <v>88.719400136724389</v>
      </c>
      <c r="AA28">
        <v>741417.22994782089</v>
      </c>
      <c r="AB28">
        <f t="shared" si="13"/>
        <v>88.765162093561727</v>
      </c>
      <c r="AD28">
        <v>12328.071373000001</v>
      </c>
      <c r="AE28">
        <f t="shared" si="14"/>
        <v>92.251815564784678</v>
      </c>
      <c r="AG28" s="6">
        <v>12331.2</v>
      </c>
      <c r="AH28">
        <f t="shared" si="15"/>
        <v>92.275227298237738</v>
      </c>
      <c r="AJ28">
        <f t="shared" si="0"/>
        <v>-0.38694495991619549</v>
      </c>
      <c r="AK28">
        <f t="shared" si="16"/>
        <v>-0.38694495991619549</v>
      </c>
      <c r="AL28">
        <f t="shared" si="1"/>
        <v>-5.156725438693649E-2</v>
      </c>
      <c r="AM28">
        <f t="shared" si="2"/>
        <v>-0.19951127582068495</v>
      </c>
      <c r="AN28" s="5">
        <f t="shared" si="3"/>
        <v>-0.22488612951738723</v>
      </c>
      <c r="AO28">
        <f t="shared" si="4"/>
        <v>0.51955235169623193</v>
      </c>
      <c r="AS28">
        <v>695668.71119411802</v>
      </c>
      <c r="AT28">
        <f t="shared" si="17"/>
        <v>89.787313129435802</v>
      </c>
      <c r="AU28">
        <v>699417.71939640073</v>
      </c>
      <c r="AV28">
        <f t="shared" si="18"/>
        <v>90.271183350945975</v>
      </c>
      <c r="AW28">
        <f t="shared" si="5"/>
        <v>10906.777410531682</v>
      </c>
      <c r="AX28">
        <f t="shared" si="19"/>
        <v>92.067946271560587</v>
      </c>
      <c r="AY28" s="9">
        <v>10728.7</v>
      </c>
      <c r="AZ28">
        <f t="shared" si="20"/>
        <v>91.889137268001051</v>
      </c>
      <c r="BA28">
        <v>10783.9</v>
      </c>
      <c r="BB28">
        <f t="shared" si="21"/>
        <v>91.030694808090232</v>
      </c>
      <c r="BC28">
        <f t="shared" si="22"/>
        <v>92.361914060827189</v>
      </c>
      <c r="BG28" s="3">
        <v>38260</v>
      </c>
      <c r="BH28">
        <v>97.131</v>
      </c>
      <c r="BK28">
        <v>126.77712121212119</v>
      </c>
      <c r="BL28">
        <v>124.39940943019553</v>
      </c>
      <c r="BM28">
        <v>126.77712121212119</v>
      </c>
      <c r="BN28">
        <v>124.40078054595797</v>
      </c>
      <c r="BT28" s="3">
        <v>38260</v>
      </c>
      <c r="BU28">
        <v>12286.7</v>
      </c>
      <c r="BV28">
        <f t="shared" si="23"/>
        <v>92.200960528290565</v>
      </c>
      <c r="BY28">
        <v>749415</v>
      </c>
      <c r="BZ28">
        <f t="shared" si="24"/>
        <v>88.864527589073219</v>
      </c>
    </row>
    <row r="29" spans="1:78" x14ac:dyDescent="0.25">
      <c r="A29" s="1">
        <v>38306</v>
      </c>
      <c r="B29">
        <v>92.867138100048635</v>
      </c>
      <c r="D29" s="3">
        <v>38352</v>
      </c>
      <c r="E29" s="8">
        <v>12410.3</v>
      </c>
      <c r="F29">
        <f t="shared" si="6"/>
        <v>92.675040324989538</v>
      </c>
      <c r="G29">
        <v>12410.3</v>
      </c>
      <c r="H29">
        <f t="shared" si="7"/>
        <v>92.867138100048635</v>
      </c>
      <c r="K29">
        <v>754277</v>
      </c>
      <c r="L29">
        <f t="shared" si="8"/>
        <v>89.426740869136339</v>
      </c>
      <c r="M29">
        <v>750610.86304656195</v>
      </c>
      <c r="N29">
        <f t="shared" si="9"/>
        <v>88.992085325714129</v>
      </c>
      <c r="Q29">
        <v>12425.5</v>
      </c>
      <c r="R29">
        <f t="shared" si="10"/>
        <v>92.980880757286641</v>
      </c>
      <c r="S29">
        <f t="shared" si="11"/>
        <v>92.788547702969112</v>
      </c>
      <c r="U29">
        <v>92.867138100048635</v>
      </c>
      <c r="W29">
        <v>92.675040324989538</v>
      </c>
      <c r="Y29">
        <v>746244</v>
      </c>
      <c r="Z29">
        <f t="shared" si="12"/>
        <v>89.34304052525151</v>
      </c>
      <c r="AA29">
        <v>746307.84518529056</v>
      </c>
      <c r="AB29">
        <f t="shared" si="13"/>
        <v>89.350684302590764</v>
      </c>
      <c r="AD29">
        <v>12398.388637</v>
      </c>
      <c r="AE29">
        <f t="shared" si="14"/>
        <v>92.778004542223229</v>
      </c>
      <c r="AG29" s="6">
        <v>12403.6</v>
      </c>
      <c r="AH29">
        <f t="shared" si="15"/>
        <v>92.817001534029259</v>
      </c>
      <c r="AJ29">
        <f t="shared" si="0"/>
        <v>-0.12240396442082194</v>
      </c>
      <c r="AK29">
        <f t="shared" si="16"/>
        <v>-0.12240396442082194</v>
      </c>
      <c r="AL29">
        <f t="shared" si="1"/>
        <v>-8.5551715386497119E-3</v>
      </c>
      <c r="AM29">
        <f t="shared" si="2"/>
        <v>9.602574396065898E-2</v>
      </c>
      <c r="AN29" s="5">
        <f t="shared" si="3"/>
        <v>5.4001992131999965E-2</v>
      </c>
      <c r="AO29">
        <f t="shared" si="4"/>
        <v>0.48723154676638081</v>
      </c>
      <c r="AS29">
        <v>700766.05476893415</v>
      </c>
      <c r="AT29">
        <f t="shared" si="17"/>
        <v>90.445207866277897</v>
      </c>
      <c r="AU29">
        <v>704448.74920572457</v>
      </c>
      <c r="AV29">
        <f t="shared" si="18"/>
        <v>90.920519222438458</v>
      </c>
      <c r="AW29">
        <f t="shared" si="5"/>
        <v>11001.453220459327</v>
      </c>
      <c r="AX29">
        <f t="shared" si="19"/>
        <v>92.867138100048635</v>
      </c>
      <c r="AY29" s="9">
        <v>10796.4</v>
      </c>
      <c r="AZ29">
        <f t="shared" si="20"/>
        <v>92.468974022970784</v>
      </c>
      <c r="BA29">
        <v>10853.8</v>
      </c>
      <c r="BB29">
        <f t="shared" si="21"/>
        <v>91.620745306248182</v>
      </c>
      <c r="BC29">
        <f t="shared" si="22"/>
        <v>92.960593369134173</v>
      </c>
      <c r="BG29" s="3">
        <v>38352</v>
      </c>
      <c r="BH29">
        <v>97.861999999999995</v>
      </c>
      <c r="BK29">
        <v>123.50207823577391</v>
      </c>
      <c r="BL29">
        <v>121.6158280747905</v>
      </c>
      <c r="BM29">
        <v>123.50207823577391</v>
      </c>
      <c r="BN29">
        <v>121.61307720253491</v>
      </c>
      <c r="BT29" s="3">
        <v>38352</v>
      </c>
      <c r="BU29">
        <v>12387.2</v>
      </c>
      <c r="BV29">
        <f t="shared" si="23"/>
        <v>92.955125318925411</v>
      </c>
      <c r="BY29">
        <v>754128</v>
      </c>
      <c r="BZ29">
        <f t="shared" si="24"/>
        <v>89.423388191713016</v>
      </c>
    </row>
    <row r="30" spans="1:78" x14ac:dyDescent="0.25">
      <c r="A30" s="1">
        <v>38398</v>
      </c>
      <c r="B30">
        <v>93.793542110973931</v>
      </c>
      <c r="D30" s="3">
        <v>38442</v>
      </c>
      <c r="E30" s="8">
        <v>12534.1</v>
      </c>
      <c r="F30">
        <f t="shared" si="6"/>
        <v>93.5995280482705</v>
      </c>
      <c r="G30">
        <v>12534.1</v>
      </c>
      <c r="H30">
        <f t="shared" si="7"/>
        <v>93.793542110973917</v>
      </c>
      <c r="K30">
        <v>759105</v>
      </c>
      <c r="L30">
        <f t="shared" si="8"/>
        <v>89.999146371247889</v>
      </c>
      <c r="M30">
        <v>755723.07372338604</v>
      </c>
      <c r="N30">
        <f t="shared" si="9"/>
        <v>89.598186717463832</v>
      </c>
      <c r="Q30">
        <v>12500.1</v>
      </c>
      <c r="R30">
        <f t="shared" si="10"/>
        <v>93.53911774609945</v>
      </c>
      <c r="S30">
        <f t="shared" si="11"/>
        <v>93.345629965947779</v>
      </c>
      <c r="U30">
        <v>93.793542110973917</v>
      </c>
      <c r="W30">
        <v>93.5995280482705</v>
      </c>
      <c r="Y30">
        <v>750368</v>
      </c>
      <c r="Z30">
        <f t="shared" si="12"/>
        <v>89.83678077525839</v>
      </c>
      <c r="AA30">
        <v>751106.88789473334</v>
      </c>
      <c r="AB30">
        <f t="shared" si="13"/>
        <v>89.925243116158668</v>
      </c>
      <c r="AD30">
        <v>12469.069244</v>
      </c>
      <c r="AE30">
        <f t="shared" si="14"/>
        <v>93.306912440603142</v>
      </c>
      <c r="AG30" s="6">
        <v>12475.5</v>
      </c>
      <c r="AH30">
        <f t="shared" si="15"/>
        <v>93.35503423504322</v>
      </c>
      <c r="AJ30">
        <f t="shared" si="0"/>
        <v>0.27162857934283496</v>
      </c>
      <c r="AK30">
        <f t="shared" si="16"/>
        <v>0.27162857934283496</v>
      </c>
      <c r="AL30">
        <f t="shared" si="1"/>
        <v>-9.8421620013248376E-2</v>
      </c>
      <c r="AM30">
        <f t="shared" si="2"/>
        <v>0.5201812778489554</v>
      </c>
      <c r="AN30" s="5">
        <f t="shared" si="3"/>
        <v>0.46862090749690544</v>
      </c>
      <c r="AO30">
        <f t="shared" si="4"/>
        <v>0.4465103273574354</v>
      </c>
      <c r="AS30">
        <v>704978.02880206425</v>
      </c>
      <c r="AT30">
        <f t="shared" si="17"/>
        <v>90.988831325721051</v>
      </c>
      <c r="AU30">
        <v>709475.89439307619</v>
      </c>
      <c r="AV30">
        <f t="shared" si="18"/>
        <v>91.569353720556222</v>
      </c>
      <c r="AW30">
        <f t="shared" si="5"/>
        <v>11111.199149944745</v>
      </c>
      <c r="AX30">
        <f t="shared" si="19"/>
        <v>93.793542110973931</v>
      </c>
      <c r="AY30" s="9">
        <v>10878.4</v>
      </c>
      <c r="AZ30">
        <f t="shared" si="20"/>
        <v>93.171287374632783</v>
      </c>
      <c r="BA30">
        <v>10924.7</v>
      </c>
      <c r="BB30">
        <f t="shared" si="21"/>
        <v>92.21923715631111</v>
      </c>
      <c r="BC30">
        <f t="shared" si="22"/>
        <v>93.56783747441267</v>
      </c>
      <c r="BG30" s="3">
        <v>38442</v>
      </c>
      <c r="BH30">
        <v>98.766000000000005</v>
      </c>
      <c r="BK30">
        <v>124.12748930296755</v>
      </c>
      <c r="BL30">
        <v>122.35389459533117</v>
      </c>
      <c r="BM30">
        <v>124.12748930296755</v>
      </c>
      <c r="BN30">
        <v>122.35505993631467</v>
      </c>
      <c r="BT30" s="3">
        <v>38442</v>
      </c>
      <c r="BU30">
        <v>12515</v>
      </c>
      <c r="BV30">
        <f t="shared" si="23"/>
        <v>93.914152784031216</v>
      </c>
      <c r="BY30">
        <v>758982</v>
      </c>
      <c r="BZ30">
        <f t="shared" si="24"/>
        <v>89.998968366806082</v>
      </c>
    </row>
    <row r="31" spans="1:78" x14ac:dyDescent="0.25">
      <c r="A31" s="1">
        <v>38487</v>
      </c>
      <c r="B31">
        <v>94.193138025217948</v>
      </c>
      <c r="D31" s="3">
        <v>38533</v>
      </c>
      <c r="E31" s="8">
        <v>12587.5</v>
      </c>
      <c r="F31">
        <f t="shared" si="6"/>
        <v>93.998297389330304</v>
      </c>
      <c r="G31">
        <v>12587.5</v>
      </c>
      <c r="H31">
        <f t="shared" si="7"/>
        <v>94.193138025217948</v>
      </c>
      <c r="K31">
        <v>765531</v>
      </c>
      <c r="L31">
        <f t="shared" si="8"/>
        <v>90.761010032509034</v>
      </c>
      <c r="M31">
        <v>760902.58552345599</v>
      </c>
      <c r="N31">
        <f t="shared" si="9"/>
        <v>90.212267300026326</v>
      </c>
      <c r="Q31">
        <v>12575</v>
      </c>
      <c r="R31">
        <f t="shared" si="10"/>
        <v>94.099599655778803</v>
      </c>
      <c r="S31">
        <f t="shared" si="11"/>
        <v>93.904952506123422</v>
      </c>
      <c r="U31">
        <v>94.193138025217948</v>
      </c>
      <c r="W31">
        <v>93.998297389330304</v>
      </c>
      <c r="Y31">
        <v>756957</v>
      </c>
      <c r="Z31">
        <f t="shared" si="12"/>
        <v>90.625639773147668</v>
      </c>
      <c r="AA31">
        <v>755803.37880637601</v>
      </c>
      <c r="AB31">
        <f t="shared" si="13"/>
        <v>90.48752405623371</v>
      </c>
      <c r="AD31">
        <v>12539.967723</v>
      </c>
      <c r="AE31">
        <f t="shared" si="14"/>
        <v>93.837450690313176</v>
      </c>
      <c r="AG31" s="6">
        <v>12546.900000000001</v>
      </c>
      <c r="AH31">
        <f t="shared" si="15"/>
        <v>93.889325401279621</v>
      </c>
      <c r="AJ31">
        <f t="shared" si="0"/>
        <v>9.9354205887773564E-2</v>
      </c>
      <c r="AK31">
        <f t="shared" si="16"/>
        <v>9.9354205887773564E-2</v>
      </c>
      <c r="AL31">
        <f t="shared" si="1"/>
        <v>0.15251872450061416</v>
      </c>
      <c r="AM31">
        <f t="shared" si="2"/>
        <v>0.3783296766663477</v>
      </c>
      <c r="AN31" s="5">
        <f t="shared" si="3"/>
        <v>0.32306349315558747</v>
      </c>
      <c r="AO31">
        <f t="shared" si="4"/>
        <v>0.60643695280308252</v>
      </c>
      <c r="AS31">
        <v>710881.99240405834</v>
      </c>
      <c r="AT31">
        <f t="shared" si="17"/>
        <v>91.750833439812283</v>
      </c>
      <c r="AU31">
        <v>714492.09751136054</v>
      </c>
      <c r="AV31">
        <f t="shared" si="18"/>
        <v>92.216775967460435</v>
      </c>
      <c r="AW31">
        <f t="shared" si="5"/>
        <v>11158.537054908567</v>
      </c>
      <c r="AX31">
        <f t="shared" si="19"/>
        <v>94.193138025217948</v>
      </c>
      <c r="AY31" s="9">
        <v>10954.1</v>
      </c>
      <c r="AZ31">
        <f t="shared" si="20"/>
        <v>93.819642505374404</v>
      </c>
      <c r="BA31">
        <v>10996.7</v>
      </c>
      <c r="BB31">
        <f t="shared" si="21"/>
        <v>92.82701449346952</v>
      </c>
      <c r="BC31">
        <f t="shared" si="22"/>
        <v>94.184502856359785</v>
      </c>
      <c r="BG31" s="3">
        <v>38533</v>
      </c>
      <c r="BH31">
        <v>99.438000000000002</v>
      </c>
      <c r="BK31">
        <v>127.19054112554109</v>
      </c>
      <c r="BL31">
        <v>125.81906265045393</v>
      </c>
      <c r="BM31">
        <v>127.19054112554109</v>
      </c>
      <c r="BN31">
        <v>125.81303005980057</v>
      </c>
      <c r="BT31" s="3">
        <v>38533</v>
      </c>
      <c r="BU31">
        <v>12570.7</v>
      </c>
      <c r="BV31">
        <f t="shared" si="23"/>
        <v>94.332132672970133</v>
      </c>
      <c r="BY31">
        <v>765405</v>
      </c>
      <c r="BZ31">
        <f t="shared" si="24"/>
        <v>90.760598252389656</v>
      </c>
    </row>
    <row r="32" spans="1:78" x14ac:dyDescent="0.25">
      <c r="A32" s="1">
        <v>38579</v>
      </c>
      <c r="B32">
        <v>94.909267781644033</v>
      </c>
      <c r="D32" s="3">
        <v>38625</v>
      </c>
      <c r="E32" s="8">
        <v>12683.2</v>
      </c>
      <c r="F32">
        <f t="shared" si="6"/>
        <v>94.712945815162186</v>
      </c>
      <c r="G32">
        <v>12683.2</v>
      </c>
      <c r="H32">
        <f t="shared" si="7"/>
        <v>94.909267781644033</v>
      </c>
      <c r="K32">
        <v>776329</v>
      </c>
      <c r="L32">
        <f t="shared" si="8"/>
        <v>92.041216041581208</v>
      </c>
      <c r="M32">
        <v>766134.49902449804</v>
      </c>
      <c r="N32">
        <f t="shared" si="9"/>
        <v>90.832560604617896</v>
      </c>
      <c r="Q32">
        <v>12650.5</v>
      </c>
      <c r="R32">
        <f t="shared" si="10"/>
        <v>94.664571407191232</v>
      </c>
      <c r="S32">
        <f t="shared" si="11"/>
        <v>94.468755600692987</v>
      </c>
      <c r="U32">
        <v>94.909267781644033</v>
      </c>
      <c r="W32">
        <v>94.712945815162186</v>
      </c>
      <c r="Y32">
        <v>767363</v>
      </c>
      <c r="Z32">
        <f t="shared" si="12"/>
        <v>91.871483866642237</v>
      </c>
      <c r="AA32">
        <v>760386.04028030904</v>
      </c>
      <c r="AB32">
        <f t="shared" si="13"/>
        <v>91.036176922828432</v>
      </c>
      <c r="AD32">
        <v>12611.68815</v>
      </c>
      <c r="AE32">
        <f t="shared" si="14"/>
        <v>94.374139634077892</v>
      </c>
      <c r="AG32" s="6">
        <v>12618.5</v>
      </c>
      <c r="AH32">
        <f t="shared" si="15"/>
        <v>94.425113181427022</v>
      </c>
      <c r="AJ32">
        <f t="shared" si="0"/>
        <v>0.25815430166451619</v>
      </c>
      <c r="AK32">
        <f t="shared" si="16"/>
        <v>0.25815430166449399</v>
      </c>
      <c r="AL32">
        <f t="shared" si="1"/>
        <v>0.91337098435335073</v>
      </c>
      <c r="AM32">
        <f t="shared" si="2"/>
        <v>0.56542681746427992</v>
      </c>
      <c r="AN32" s="5">
        <f t="shared" si="3"/>
        <v>0.51142920060137353</v>
      </c>
      <c r="AO32">
        <f t="shared" si="4"/>
        <v>1.321865888488994</v>
      </c>
      <c r="AS32">
        <v>719649.06335496169</v>
      </c>
      <c r="AT32">
        <f t="shared" si="17"/>
        <v>92.882365923637181</v>
      </c>
      <c r="AU32">
        <v>719489.40154391201</v>
      </c>
      <c r="AV32">
        <f t="shared" si="18"/>
        <v>92.861758981291118</v>
      </c>
      <c r="AW32">
        <f t="shared" si="5"/>
        <v>11243.372963242609</v>
      </c>
      <c r="AX32">
        <f t="shared" si="19"/>
        <v>94.909267781644047</v>
      </c>
      <c r="AY32" s="9">
        <v>11074.3</v>
      </c>
      <c r="AZ32">
        <f t="shared" si="20"/>
        <v>94.84913110134724</v>
      </c>
      <c r="BA32">
        <v>11069.6</v>
      </c>
      <c r="BB32">
        <f t="shared" si="21"/>
        <v>93.442389047342402</v>
      </c>
      <c r="BC32">
        <f t="shared" si="22"/>
        <v>94.80887655558125</v>
      </c>
      <c r="BG32" s="3">
        <v>38625</v>
      </c>
      <c r="BH32">
        <v>100.461</v>
      </c>
      <c r="BK32">
        <v>129.96831858962292</v>
      </c>
      <c r="BL32">
        <v>128.50985988527808</v>
      </c>
      <c r="BM32">
        <v>129.96831858962292</v>
      </c>
      <c r="BN32">
        <v>128.51113768158379</v>
      </c>
      <c r="BT32" s="3">
        <v>38625</v>
      </c>
      <c r="BU32">
        <v>12670.5</v>
      </c>
      <c r="BV32">
        <f t="shared" si="23"/>
        <v>95.081044574515985</v>
      </c>
      <c r="BY32">
        <v>776233</v>
      </c>
      <c r="BZ32">
        <f t="shared" si="24"/>
        <v>92.044566553977532</v>
      </c>
    </row>
    <row r="33" spans="1:78" x14ac:dyDescent="0.25">
      <c r="A33" s="1">
        <v>38671</v>
      </c>
      <c r="B33">
        <v>95.399408837505149</v>
      </c>
      <c r="D33" s="3">
        <v>38716</v>
      </c>
      <c r="E33" s="8">
        <v>12748.7</v>
      </c>
      <c r="F33">
        <f t="shared" si="6"/>
        <v>95.202073003166248</v>
      </c>
      <c r="G33">
        <v>12748.7</v>
      </c>
      <c r="H33">
        <f t="shared" si="7"/>
        <v>95.399408837505149</v>
      </c>
      <c r="K33">
        <v>778994</v>
      </c>
      <c r="L33">
        <f t="shared" si="8"/>
        <v>92.357177239412039</v>
      </c>
      <c r="M33">
        <v>771270.07461342297</v>
      </c>
      <c r="N33">
        <f t="shared" si="9"/>
        <v>91.441432129806458</v>
      </c>
      <c r="Q33">
        <v>12727.1</v>
      </c>
      <c r="R33">
        <f t="shared" si="10"/>
        <v>95.237774535114298</v>
      </c>
      <c r="S33">
        <f t="shared" si="11"/>
        <v>95.040773044984761</v>
      </c>
      <c r="U33">
        <v>95.399408837505149</v>
      </c>
      <c r="W33">
        <v>95.202073003166248</v>
      </c>
      <c r="Y33">
        <v>770736</v>
      </c>
      <c r="Z33">
        <f t="shared" si="12"/>
        <v>92.275311670539722</v>
      </c>
      <c r="AA33">
        <v>764843.60738151346</v>
      </c>
      <c r="AB33">
        <f t="shared" si="13"/>
        <v>91.569853037030924</v>
      </c>
      <c r="AD33">
        <v>12684.594607000001</v>
      </c>
      <c r="AE33">
        <f t="shared" si="14"/>
        <v>94.919703722827123</v>
      </c>
      <c r="AG33" s="6">
        <v>12690.8</v>
      </c>
      <c r="AH33">
        <f t="shared" si="15"/>
        <v>94.966139110263029</v>
      </c>
      <c r="AJ33">
        <f t="shared" si="0"/>
        <v>0.1695727331497737</v>
      </c>
      <c r="AK33">
        <f t="shared" si="16"/>
        <v>0.16957273314975152</v>
      </c>
      <c r="AL33">
        <f t="shared" si="1"/>
        <v>0.76745243439511834</v>
      </c>
      <c r="AM33">
        <f t="shared" si="2"/>
        <v>0.50410715360721814</v>
      </c>
      <c r="AN33" s="5">
        <f t="shared" si="3"/>
        <v>0.45519841173502462</v>
      </c>
      <c r="AO33">
        <f t="shared" si="4"/>
        <v>0.99647401057583085</v>
      </c>
      <c r="AS33">
        <v>726755.64454280399</v>
      </c>
      <c r="AT33">
        <f t="shared" si="17"/>
        <v>93.799585312873887</v>
      </c>
      <c r="AU33">
        <v>724459.07325234741</v>
      </c>
      <c r="AV33">
        <f t="shared" si="18"/>
        <v>93.503175596205224</v>
      </c>
      <c r="AW33">
        <f t="shared" si="5"/>
        <v>11301.437247421081</v>
      </c>
      <c r="AX33">
        <f t="shared" si="19"/>
        <v>95.399408837505149</v>
      </c>
      <c r="AY33" s="9">
        <v>11107.2</v>
      </c>
      <c r="AZ33">
        <f t="shared" si="20"/>
        <v>95.130912921709182</v>
      </c>
      <c r="BA33">
        <v>11143.4</v>
      </c>
      <c r="BB33">
        <f t="shared" si="21"/>
        <v>94.065360817929758</v>
      </c>
      <c r="BC33">
        <f t="shared" si="22"/>
        <v>95.440958572077037</v>
      </c>
      <c r="BG33" s="3">
        <v>38716</v>
      </c>
      <c r="BH33">
        <v>101.309</v>
      </c>
      <c r="BK33">
        <v>131.82634199134199</v>
      </c>
      <c r="BL33">
        <v>130.41648616244808</v>
      </c>
      <c r="BM33">
        <v>131.82634199134199</v>
      </c>
      <c r="BN33">
        <v>130.41525003594094</v>
      </c>
      <c r="BT33" s="3">
        <v>38716</v>
      </c>
      <c r="BU33">
        <v>12735.6</v>
      </c>
      <c r="BV33">
        <f t="shared" si="23"/>
        <v>95.569563259792886</v>
      </c>
      <c r="BY33">
        <v>778839</v>
      </c>
      <c r="BZ33">
        <f t="shared" si="24"/>
        <v>92.353582198042744</v>
      </c>
    </row>
    <row r="34" spans="1:78" x14ac:dyDescent="0.25">
      <c r="A34" s="1">
        <v>38763</v>
      </c>
      <c r="B34">
        <v>96.650578067123121</v>
      </c>
      <c r="D34" s="3">
        <v>38807</v>
      </c>
      <c r="E34" s="8">
        <v>12915.9</v>
      </c>
      <c r="F34">
        <f t="shared" si="6"/>
        <v>96.450654160941511</v>
      </c>
      <c r="G34">
        <v>12915.9</v>
      </c>
      <c r="H34">
        <f t="shared" si="7"/>
        <v>96.650578067123135</v>
      </c>
      <c r="K34">
        <v>790364</v>
      </c>
      <c r="L34">
        <f t="shared" si="8"/>
        <v>93.705199310457658</v>
      </c>
      <c r="M34">
        <v>776442.10187004297</v>
      </c>
      <c r="N34">
        <f t="shared" si="9"/>
        <v>92.054625348273774</v>
      </c>
      <c r="Q34">
        <v>12805</v>
      </c>
      <c r="R34">
        <f t="shared" si="10"/>
        <v>95.820705653459044</v>
      </c>
      <c r="S34">
        <f t="shared" si="11"/>
        <v>95.622498357130056</v>
      </c>
      <c r="U34">
        <v>96.650578067123135</v>
      </c>
      <c r="W34">
        <v>96.450654160941511</v>
      </c>
      <c r="Y34">
        <v>782166</v>
      </c>
      <c r="Z34">
        <f t="shared" si="12"/>
        <v>93.643752761126223</v>
      </c>
      <c r="AA34">
        <v>769165.76381876331</v>
      </c>
      <c r="AB34">
        <f t="shared" si="13"/>
        <v>92.087317295007807</v>
      </c>
      <c r="AD34">
        <v>12758.943359999999</v>
      </c>
      <c r="AE34">
        <f t="shared" si="14"/>
        <v>95.476060612863392</v>
      </c>
      <c r="AG34" s="6">
        <v>12765.1</v>
      </c>
      <c r="AH34">
        <f t="shared" si="15"/>
        <v>95.522131178209307</v>
      </c>
      <c r="AJ34">
        <f t="shared" si="0"/>
        <v>0.86233908794800951</v>
      </c>
      <c r="AK34">
        <f t="shared" si="16"/>
        <v>0.86233908794798741</v>
      </c>
      <c r="AL34">
        <f t="shared" si="1"/>
        <v>1.6760490324619584</v>
      </c>
      <c r="AM34">
        <f t="shared" si="2"/>
        <v>1.2226644820590249</v>
      </c>
      <c r="AN34" s="5">
        <f t="shared" si="3"/>
        <v>1.174422594732885</v>
      </c>
      <c r="AO34">
        <f t="shared" si="4"/>
        <v>1.7771521977965932</v>
      </c>
      <c r="AS34">
        <v>736656.70850262686</v>
      </c>
      <c r="AT34">
        <f t="shared" si="17"/>
        <v>95.07747795885652</v>
      </c>
      <c r="AU34">
        <v>729392.18885334802</v>
      </c>
      <c r="AV34">
        <f t="shared" si="18"/>
        <v>94.139874053449986</v>
      </c>
      <c r="AW34">
        <f t="shared" si="5"/>
        <v>11449.656305659864</v>
      </c>
      <c r="AX34">
        <f t="shared" si="19"/>
        <v>96.650578067123135</v>
      </c>
      <c r="AY34" s="9">
        <v>11238.7</v>
      </c>
      <c r="AZ34">
        <f t="shared" si="20"/>
        <v>96.257183723459832</v>
      </c>
      <c r="BA34">
        <v>11217.9</v>
      </c>
      <c r="BB34">
        <f t="shared" si="21"/>
        <v>94.694241534850605</v>
      </c>
      <c r="BC34">
        <f t="shared" si="22"/>
        <v>96.079035946452876</v>
      </c>
      <c r="BG34" s="3">
        <v>38807</v>
      </c>
      <c r="BH34">
        <v>102.071</v>
      </c>
      <c r="BK34">
        <v>129.55511067193677</v>
      </c>
      <c r="BL34">
        <v>128.57447138511191</v>
      </c>
      <c r="BM34">
        <v>129.55511067193677</v>
      </c>
      <c r="BN34">
        <v>128.58239510347622</v>
      </c>
      <c r="BT34" s="3">
        <v>38807</v>
      </c>
      <c r="BU34">
        <v>12896.4</v>
      </c>
      <c r="BV34">
        <f t="shared" si="23"/>
        <v>96.77622692480864</v>
      </c>
      <c r="BY34">
        <v>790203</v>
      </c>
      <c r="BZ34">
        <f t="shared" si="24"/>
        <v>93.70110859065862</v>
      </c>
    </row>
    <row r="35" spans="1:78" x14ac:dyDescent="0.25">
      <c r="A35" s="1">
        <v>38852</v>
      </c>
      <c r="B35">
        <v>96.999289108392261</v>
      </c>
      <c r="D35" s="3">
        <v>38898</v>
      </c>
      <c r="E35" s="8">
        <v>12962.5</v>
      </c>
      <c r="F35">
        <f t="shared" si="6"/>
        <v>96.798643885536762</v>
      </c>
      <c r="G35">
        <v>12962.5</v>
      </c>
      <c r="H35">
        <f t="shared" si="7"/>
        <v>96.999289108392261</v>
      </c>
      <c r="K35">
        <v>801826</v>
      </c>
      <c r="L35">
        <f t="shared" si="8"/>
        <v>95.064128860002512</v>
      </c>
      <c r="M35">
        <v>781641.87542253302</v>
      </c>
      <c r="N35">
        <f t="shared" si="9"/>
        <v>92.671108155063209</v>
      </c>
      <c r="Q35">
        <v>12884.5</v>
      </c>
      <c r="R35">
        <f t="shared" si="10"/>
        <v>96.415609683092001</v>
      </c>
      <c r="S35">
        <f t="shared" si="11"/>
        <v>96.216171814325818</v>
      </c>
      <c r="U35">
        <v>96.999289108392261</v>
      </c>
      <c r="W35">
        <v>96.798643885536762</v>
      </c>
      <c r="Y35">
        <v>792757</v>
      </c>
      <c r="Z35">
        <f t="shared" si="12"/>
        <v>94.911745726165719</v>
      </c>
      <c r="AA35">
        <v>773343.01306064299</v>
      </c>
      <c r="AB35">
        <f t="shared" si="13"/>
        <v>92.587432737545797</v>
      </c>
      <c r="AD35">
        <v>12835.187341999999</v>
      </c>
      <c r="AE35">
        <f t="shared" si="14"/>
        <v>96.046599633329578</v>
      </c>
      <c r="AG35" s="6">
        <v>12841.300000000001</v>
      </c>
      <c r="AH35">
        <f t="shared" si="15"/>
        <v>96.092341078310326</v>
      </c>
      <c r="AJ35">
        <f t="shared" si="0"/>
        <v>0.60355350160401677</v>
      </c>
      <c r="AK35">
        <f t="shared" si="16"/>
        <v>0.60355350160401677</v>
      </c>
      <c r="AL35">
        <f t="shared" si="1"/>
        <v>2.47940505988747</v>
      </c>
      <c r="AM35">
        <f t="shared" si="2"/>
        <v>0.98701631567513792</v>
      </c>
      <c r="AN35" s="5">
        <f t="shared" si="3"/>
        <v>0.93940343129526127</v>
      </c>
      <c r="AO35">
        <f t="shared" si="4"/>
        <v>2.5494950889868795</v>
      </c>
      <c r="AS35">
        <v>744560.90977313207</v>
      </c>
      <c r="AT35">
        <f t="shared" si="17"/>
        <v>96.097643136753831</v>
      </c>
      <c r="AU35">
        <v>734279.97643982398</v>
      </c>
      <c r="AV35">
        <f t="shared" si="18"/>
        <v>94.770722196359529</v>
      </c>
      <c r="AW35">
        <f t="shared" si="5"/>
        <v>11490.96616280058</v>
      </c>
      <c r="AX35">
        <f t="shared" si="19"/>
        <v>96.999289108392261</v>
      </c>
      <c r="AY35" s="9">
        <v>11306.7</v>
      </c>
      <c r="AZ35">
        <f t="shared" si="20"/>
        <v>96.839589917520996</v>
      </c>
      <c r="BA35">
        <v>11292.9</v>
      </c>
      <c r="BB35">
        <f t="shared" si="21"/>
        <v>95.327342927723947</v>
      </c>
      <c r="BC35">
        <f t="shared" si="22"/>
        <v>96.721395719314472</v>
      </c>
      <c r="BG35" s="3">
        <v>38898</v>
      </c>
      <c r="BH35">
        <v>102.973</v>
      </c>
      <c r="BK35">
        <v>128.09540052700925</v>
      </c>
      <c r="BL35">
        <v>127.15973092802993</v>
      </c>
      <c r="BM35">
        <v>128.09540052700925</v>
      </c>
      <c r="BN35">
        <v>127.14203920061614</v>
      </c>
      <c r="BT35" s="3">
        <v>38898</v>
      </c>
      <c r="BU35">
        <v>12948.7</v>
      </c>
      <c r="BV35">
        <f t="shared" si="23"/>
        <v>97.168692781029563</v>
      </c>
      <c r="BY35">
        <v>801723</v>
      </c>
      <c r="BZ35">
        <f t="shared" si="24"/>
        <v>95.06713323364832</v>
      </c>
    </row>
    <row r="36" spans="1:78" x14ac:dyDescent="0.25">
      <c r="A36" s="1">
        <v>38944</v>
      </c>
      <c r="B36">
        <v>97.0247315448797</v>
      </c>
      <c r="D36" s="3">
        <v>38989</v>
      </c>
      <c r="E36" s="8">
        <v>12965.9</v>
      </c>
      <c r="F36">
        <f t="shared" si="6"/>
        <v>96.824033693769039</v>
      </c>
      <c r="G36">
        <v>12965.9</v>
      </c>
      <c r="H36">
        <f t="shared" si="7"/>
        <v>97.024731544879714</v>
      </c>
      <c r="K36">
        <v>813585</v>
      </c>
      <c r="L36">
        <f t="shared" si="8"/>
        <v>96.458270595572031</v>
      </c>
      <c r="M36">
        <v>786781.10099980899</v>
      </c>
      <c r="N36">
        <f t="shared" si="9"/>
        <v>93.280412421224185</v>
      </c>
      <c r="Q36">
        <v>12965.5</v>
      </c>
      <c r="R36">
        <f t="shared" si="10"/>
        <v>97.021738317057654</v>
      </c>
      <c r="S36">
        <f t="shared" si="11"/>
        <v>96.821046657506415</v>
      </c>
      <c r="U36">
        <v>97.024731544879714</v>
      </c>
      <c r="W36">
        <v>96.824033693769039</v>
      </c>
      <c r="Y36">
        <v>803853</v>
      </c>
      <c r="Z36">
        <f t="shared" si="12"/>
        <v>96.240199124341373</v>
      </c>
      <c r="AA36">
        <v>777367.82302311878</v>
      </c>
      <c r="AB36">
        <f t="shared" si="13"/>
        <v>93.069297596203185</v>
      </c>
      <c r="AD36">
        <v>12912.972092</v>
      </c>
      <c r="AE36">
        <f t="shared" si="14"/>
        <v>96.628668327908102</v>
      </c>
      <c r="AG36" s="6">
        <v>12918.6</v>
      </c>
      <c r="AH36">
        <f t="shared" si="15"/>
        <v>96.670782354921982</v>
      </c>
      <c r="AJ36">
        <f t="shared" si="0"/>
        <v>3.0850628969686321E-3</v>
      </c>
      <c r="AK36">
        <f t="shared" si="16"/>
        <v>3.0850628969686321E-3</v>
      </c>
      <c r="AL36">
        <f t="shared" si="1"/>
        <v>3.3502789582857879</v>
      </c>
      <c r="AM36">
        <f t="shared" si="2"/>
        <v>0.40904396149589867</v>
      </c>
      <c r="AN36" s="5">
        <f t="shared" si="3"/>
        <v>0.36547008942180936</v>
      </c>
      <c r="AO36">
        <f t="shared" si="4"/>
        <v>3.3500341841390751</v>
      </c>
      <c r="AS36">
        <v>751129.74427618913</v>
      </c>
      <c r="AT36">
        <f t="shared" si="17"/>
        <v>96.945457607824451</v>
      </c>
      <c r="AU36">
        <v>739114.61193019361</v>
      </c>
      <c r="AV36">
        <f t="shared" si="18"/>
        <v>95.39471020049929</v>
      </c>
      <c r="AW36">
        <f t="shared" si="5"/>
        <v>11493.980186712133</v>
      </c>
      <c r="AX36">
        <f t="shared" si="19"/>
        <v>97.024731544879714</v>
      </c>
      <c r="AY36" s="9">
        <v>11336.7</v>
      </c>
      <c r="AZ36">
        <f t="shared" si="20"/>
        <v>97.096533826665635</v>
      </c>
      <c r="BA36">
        <v>11368.4</v>
      </c>
      <c r="BB36">
        <f t="shared" si="21"/>
        <v>95.964664996549772</v>
      </c>
      <c r="BC36">
        <f t="shared" si="22"/>
        <v>97.368037890661796</v>
      </c>
      <c r="BG36" s="3">
        <v>38989</v>
      </c>
      <c r="BH36">
        <v>103.756</v>
      </c>
      <c r="BK36">
        <v>126.69213940648724</v>
      </c>
      <c r="BL36">
        <v>125.91162644161763</v>
      </c>
      <c r="BM36">
        <v>126.69213940648724</v>
      </c>
      <c r="BN36">
        <v>125.91177023393787</v>
      </c>
      <c r="BT36" s="3">
        <v>38989</v>
      </c>
      <c r="BU36">
        <v>12950.4</v>
      </c>
      <c r="BV36">
        <f t="shared" si="23"/>
        <v>97.181449797388566</v>
      </c>
      <c r="BY36">
        <v>813491</v>
      </c>
      <c r="BZ36">
        <f t="shared" si="24"/>
        <v>96.462565351591266</v>
      </c>
    </row>
    <row r="37" spans="1:78" x14ac:dyDescent="0.25">
      <c r="A37" s="1">
        <v>39036</v>
      </c>
      <c r="B37">
        <v>97.734126538706178</v>
      </c>
      <c r="D37" s="3">
        <v>39080</v>
      </c>
      <c r="E37" s="8">
        <v>13060.7</v>
      </c>
      <c r="F37">
        <f t="shared" si="6"/>
        <v>97.531961288010038</v>
      </c>
      <c r="G37">
        <v>13060.7</v>
      </c>
      <c r="H37">
        <f t="shared" si="7"/>
        <v>97.734126538706178</v>
      </c>
      <c r="K37">
        <v>814548</v>
      </c>
      <c r="L37">
        <f t="shared" si="8"/>
        <v>96.572443441167195</v>
      </c>
      <c r="M37">
        <v>791753.40857008402</v>
      </c>
      <c r="N37">
        <f t="shared" si="9"/>
        <v>93.86992696377105</v>
      </c>
      <c r="Q37">
        <v>13047.7</v>
      </c>
      <c r="R37">
        <f t="shared" si="10"/>
        <v>97.636846634489473</v>
      </c>
      <c r="S37">
        <f t="shared" si="11"/>
        <v>97.434882609474869</v>
      </c>
      <c r="U37">
        <v>97.734126538706178</v>
      </c>
      <c r="W37">
        <v>97.531961288010038</v>
      </c>
      <c r="Y37">
        <v>805546</v>
      </c>
      <c r="Z37">
        <f t="shared" si="12"/>
        <v>96.442891229884935</v>
      </c>
      <c r="AA37">
        <v>781235.67352164595</v>
      </c>
      <c r="AB37">
        <f t="shared" si="13"/>
        <v>93.532370698078068</v>
      </c>
      <c r="AD37">
        <v>12992.089948999999</v>
      </c>
      <c r="AE37">
        <f t="shared" si="14"/>
        <v>97.220712754892048</v>
      </c>
      <c r="AG37" s="6">
        <v>12996.800000000001</v>
      </c>
      <c r="AH37">
        <f t="shared" si="15"/>
        <v>97.255958394133273</v>
      </c>
      <c r="AJ37">
        <f t="shared" si="0"/>
        <v>9.9584816184481825E-2</v>
      </c>
      <c r="AK37">
        <f t="shared" si="16"/>
        <v>9.9584816184504016E-2</v>
      </c>
      <c r="AL37">
        <f t="shared" si="1"/>
        <v>3.0643445383003778</v>
      </c>
      <c r="AM37">
        <f t="shared" si="2"/>
        <v>0.52670143770429367</v>
      </c>
      <c r="AN37" s="5">
        <f t="shared" si="3"/>
        <v>0.49045478722547298</v>
      </c>
      <c r="AO37">
        <f t="shared" si="4"/>
        <v>2.8383367647198616</v>
      </c>
      <c r="AS37">
        <v>756585.96063855034</v>
      </c>
      <c r="AT37">
        <f t="shared" si="17"/>
        <v>97.649670689635144</v>
      </c>
      <c r="AU37">
        <v>743889.72606029792</v>
      </c>
      <c r="AV37">
        <f t="shared" si="18"/>
        <v>96.011016009183038</v>
      </c>
      <c r="AW37">
        <f t="shared" si="5"/>
        <v>11578.018265187235</v>
      </c>
      <c r="AX37">
        <f t="shared" si="19"/>
        <v>97.734126538706178</v>
      </c>
      <c r="AY37" s="9">
        <v>11395.5</v>
      </c>
      <c r="AZ37">
        <f t="shared" si="20"/>
        <v>97.600143888589116</v>
      </c>
      <c r="BA37">
        <v>11444.4</v>
      </c>
      <c r="BB37">
        <f t="shared" si="21"/>
        <v>96.606207741328078</v>
      </c>
      <c r="BC37">
        <f t="shared" si="22"/>
        <v>98.018962460494862</v>
      </c>
      <c r="BG37" s="3">
        <v>39080</v>
      </c>
      <c r="BH37">
        <v>104.218</v>
      </c>
      <c r="BK37">
        <v>124.85544733044732</v>
      </c>
      <c r="BL37">
        <v>124.22791239462713</v>
      </c>
      <c r="BM37">
        <v>124.85544733044732</v>
      </c>
      <c r="BN37">
        <v>124.22879356639909</v>
      </c>
      <c r="BT37" s="3">
        <v>39080</v>
      </c>
      <c r="BU37">
        <v>13038.4</v>
      </c>
      <c r="BV37">
        <f t="shared" si="23"/>
        <v>97.841812997148438</v>
      </c>
      <c r="BY37">
        <v>814401</v>
      </c>
      <c r="BZ37">
        <f t="shared" si="24"/>
        <v>96.570471812105211</v>
      </c>
    </row>
    <row r="38" spans="1:78" x14ac:dyDescent="0.25">
      <c r="A38" s="1">
        <v>39128</v>
      </c>
      <c r="B38">
        <v>97.948142327982936</v>
      </c>
      <c r="D38" s="3">
        <v>39171</v>
      </c>
      <c r="E38" s="8">
        <v>13099.9</v>
      </c>
      <c r="F38">
        <f t="shared" si="6"/>
        <v>97.824690841746815</v>
      </c>
      <c r="G38">
        <v>13089.3</v>
      </c>
      <c r="H38">
        <f t="shared" si="7"/>
        <v>97.948142327982936</v>
      </c>
      <c r="K38">
        <v>824021</v>
      </c>
      <c r="L38">
        <f t="shared" si="8"/>
        <v>97.695558047940736</v>
      </c>
      <c r="M38">
        <v>796682.63722058304</v>
      </c>
      <c r="N38">
        <f t="shared" si="9"/>
        <v>94.454334089021998</v>
      </c>
      <c r="Q38">
        <v>13131.1</v>
      </c>
      <c r="R38">
        <f t="shared" si="10"/>
        <v>98.260934635387443</v>
      </c>
      <c r="S38">
        <f t="shared" si="11"/>
        <v>98.057679670231195</v>
      </c>
      <c r="U38">
        <v>97.948142327982936</v>
      </c>
      <c r="W38">
        <v>97.824690841746815</v>
      </c>
      <c r="Y38">
        <v>813782</v>
      </c>
      <c r="Z38">
        <f t="shared" si="12"/>
        <v>97.428935046339035</v>
      </c>
      <c r="AA38">
        <v>784946.2088855817</v>
      </c>
      <c r="AB38">
        <f t="shared" si="13"/>
        <v>93.976609460990048</v>
      </c>
      <c r="AD38">
        <v>13072.394340999999</v>
      </c>
      <c r="AE38">
        <f t="shared" si="14"/>
        <v>97.821636105810597</v>
      </c>
      <c r="AG38" s="6">
        <v>13076.1</v>
      </c>
      <c r="AH38">
        <f t="shared" si="15"/>
        <v>97.8493658098552</v>
      </c>
      <c r="AJ38">
        <f t="shared" si="0"/>
        <v>-0.31883598579962696</v>
      </c>
      <c r="AK38">
        <f t="shared" si="16"/>
        <v>-0.23788658239034208</v>
      </c>
      <c r="AL38">
        <f t="shared" si="1"/>
        <v>3.6077325144432875</v>
      </c>
      <c r="AM38">
        <f t="shared" si="2"/>
        <v>0.12923980482886346</v>
      </c>
      <c r="AN38" s="5">
        <f t="shared" si="3"/>
        <v>0.10089661247152676</v>
      </c>
      <c r="AO38">
        <f t="shared" si="4"/>
        <v>3.3739612244705488</v>
      </c>
      <c r="AS38">
        <v>761672.05428272253</v>
      </c>
      <c r="AT38">
        <f t="shared" si="17"/>
        <v>98.306113440741555</v>
      </c>
      <c r="AU38">
        <v>748600.72113633459</v>
      </c>
      <c r="AV38">
        <f t="shared" si="18"/>
        <v>96.619046215568588</v>
      </c>
      <c r="AW38">
        <f t="shared" si="5"/>
        <v>11603.371525149132</v>
      </c>
      <c r="AX38">
        <f t="shared" si="19"/>
        <v>97.948142327982922</v>
      </c>
      <c r="AY38" s="9">
        <v>11412.6</v>
      </c>
      <c r="AZ38">
        <f t="shared" si="20"/>
        <v>97.746601916801552</v>
      </c>
      <c r="BA38">
        <v>11520.5</v>
      </c>
      <c r="BB38">
        <f t="shared" si="21"/>
        <v>97.248594621296888</v>
      </c>
      <c r="BC38">
        <f t="shared" si="22"/>
        <v>98.67074351002509</v>
      </c>
      <c r="BG38" s="3">
        <v>39171</v>
      </c>
      <c r="BH38">
        <v>105.349</v>
      </c>
      <c r="BK38">
        <v>125.26109420289855</v>
      </c>
      <c r="BL38">
        <v>124.86745717539998</v>
      </c>
      <c r="BM38">
        <v>125.26109420289855</v>
      </c>
      <c r="BN38">
        <v>124.88206689414029</v>
      </c>
      <c r="BT38" s="3">
        <v>39171</v>
      </c>
      <c r="BU38">
        <v>13056.1</v>
      </c>
      <c r="BV38">
        <f t="shared" si="23"/>
        <v>97.97463604982741</v>
      </c>
      <c r="BY38">
        <v>823836</v>
      </c>
      <c r="BZ38">
        <f t="shared" si="24"/>
        <v>97.689260224137129</v>
      </c>
    </row>
    <row r="39" spans="1:78" x14ac:dyDescent="0.25">
      <c r="A39" s="1">
        <v>39217</v>
      </c>
      <c r="B39">
        <v>98.732368017360727</v>
      </c>
      <c r="D39" s="3">
        <v>39262</v>
      </c>
      <c r="E39" s="8">
        <v>13204</v>
      </c>
      <c r="F39">
        <f t="shared" si="6"/>
        <v>98.602067029093732</v>
      </c>
      <c r="G39">
        <v>13194.1</v>
      </c>
      <c r="H39">
        <f t="shared" si="7"/>
        <v>98.732368017360727</v>
      </c>
      <c r="K39">
        <v>828984</v>
      </c>
      <c r="L39">
        <f t="shared" si="8"/>
        <v>98.283969089154411</v>
      </c>
      <c r="M39">
        <v>801563.93279301701</v>
      </c>
      <c r="N39">
        <f t="shared" si="9"/>
        <v>95.033058290159914</v>
      </c>
      <c r="Q39">
        <v>13214.9</v>
      </c>
      <c r="R39">
        <f t="shared" si="10"/>
        <v>98.888015864107459</v>
      </c>
      <c r="S39">
        <f t="shared" si="11"/>
        <v>98.683463767250132</v>
      </c>
      <c r="U39">
        <v>98.732368017360727</v>
      </c>
      <c r="W39">
        <v>98.602067029093732</v>
      </c>
      <c r="Y39">
        <v>819644</v>
      </c>
      <c r="Z39">
        <f t="shared" si="12"/>
        <v>98.130754965238239</v>
      </c>
      <c r="AA39">
        <v>788502.98527769546</v>
      </c>
      <c r="AB39">
        <f t="shared" si="13"/>
        <v>94.402439641654667</v>
      </c>
      <c r="AD39">
        <v>13153.131957</v>
      </c>
      <c r="AE39">
        <f t="shared" si="14"/>
        <v>98.425801302054111</v>
      </c>
      <c r="AG39" s="6">
        <v>13156.5</v>
      </c>
      <c r="AH39">
        <f t="shared" si="15"/>
        <v>98.451004602087778</v>
      </c>
      <c r="AJ39">
        <f t="shared" si="0"/>
        <v>-0.15752208944644364</v>
      </c>
      <c r="AK39">
        <f t="shared" si="16"/>
        <v>-8.2516687814285949E-2</v>
      </c>
      <c r="AL39">
        <f t="shared" si="1"/>
        <v>3.8733907230927205</v>
      </c>
      <c r="AM39">
        <f t="shared" si="2"/>
        <v>0.31098580742316545</v>
      </c>
      <c r="AN39" s="5">
        <f t="shared" si="3"/>
        <v>0.2853826897216043</v>
      </c>
      <c r="AO39">
        <f t="shared" si="4"/>
        <v>3.3636119289507196</v>
      </c>
      <c r="AS39">
        <v>768217.26393142715</v>
      </c>
      <c r="AT39">
        <f t="shared" si="17"/>
        <v>99.150878741767244</v>
      </c>
      <c r="AU39">
        <v>753244.92843306926</v>
      </c>
      <c r="AV39">
        <f t="shared" si="18"/>
        <v>97.218456377446032</v>
      </c>
      <c r="AW39">
        <f t="shared" si="5"/>
        <v>11696.274379834687</v>
      </c>
      <c r="AX39">
        <f t="shared" si="19"/>
        <v>98.732368017360713</v>
      </c>
      <c r="AY39" s="10">
        <v>11520.1</v>
      </c>
      <c r="AZ39">
        <f t="shared" si="20"/>
        <v>98.667317591236497</v>
      </c>
      <c r="BA39">
        <v>11596.9</v>
      </c>
      <c r="BB39">
        <f t="shared" si="21"/>
        <v>97.8935139068372</v>
      </c>
      <c r="BC39">
        <f t="shared" si="22"/>
        <v>99.32509399864675</v>
      </c>
      <c r="BG39" s="3">
        <v>39262</v>
      </c>
      <c r="BH39">
        <v>106.169</v>
      </c>
      <c r="BK39">
        <v>125.42810359231413</v>
      </c>
      <c r="BL39">
        <v>125.31515842446193</v>
      </c>
      <c r="BM39">
        <v>125.42810359231413</v>
      </c>
      <c r="BN39">
        <v>125.28954512328993</v>
      </c>
      <c r="BT39" s="3">
        <v>39262</v>
      </c>
      <c r="BU39">
        <v>13173.6</v>
      </c>
      <c r="BV39">
        <f t="shared" si="23"/>
        <v>98.856371004052235</v>
      </c>
      <c r="BY39">
        <v>828890</v>
      </c>
      <c r="BZ39">
        <f t="shared" si="24"/>
        <v>98.288556104837653</v>
      </c>
    </row>
    <row r="40" spans="1:78" x14ac:dyDescent="0.25">
      <c r="A40" s="1">
        <v>39309</v>
      </c>
      <c r="B40">
        <v>99.289108392262506</v>
      </c>
      <c r="D40" s="3">
        <v>39353</v>
      </c>
      <c r="E40" s="8">
        <v>13321.1</v>
      </c>
      <c r="F40">
        <f t="shared" si="6"/>
        <v>99.476521894975804</v>
      </c>
      <c r="G40">
        <v>13268.5</v>
      </c>
      <c r="H40">
        <f t="shared" si="7"/>
        <v>99.289108392262506</v>
      </c>
      <c r="K40">
        <v>834351</v>
      </c>
      <c r="L40">
        <f t="shared" si="8"/>
        <v>98.92027818812555</v>
      </c>
      <c r="M40">
        <v>806607.39266616199</v>
      </c>
      <c r="N40">
        <f t="shared" si="9"/>
        <v>95.631008617638571</v>
      </c>
      <c r="Q40">
        <v>13299</v>
      </c>
      <c r="R40">
        <f t="shared" si="10"/>
        <v>99.517342013694019</v>
      </c>
      <c r="S40">
        <f t="shared" si="11"/>
        <v>99.311488141466029</v>
      </c>
      <c r="U40">
        <v>99.289108392262506</v>
      </c>
      <c r="W40">
        <v>99.476521894975804</v>
      </c>
      <c r="Y40">
        <v>825289</v>
      </c>
      <c r="Z40">
        <f t="shared" si="12"/>
        <v>98.806594856433406</v>
      </c>
      <c r="AA40">
        <v>791914.22273454326</v>
      </c>
      <c r="AB40">
        <f t="shared" si="13"/>
        <v>94.810845372686885</v>
      </c>
      <c r="AD40">
        <v>13233.895586000001</v>
      </c>
      <c r="AE40">
        <f t="shared" si="14"/>
        <v>99.03016115538594</v>
      </c>
      <c r="AG40" s="6">
        <v>13236.800000000001</v>
      </c>
      <c r="AH40">
        <f t="shared" si="15"/>
        <v>99.051895087364841</v>
      </c>
      <c r="AJ40">
        <f t="shared" si="0"/>
        <v>-0.22960394014603894</v>
      </c>
      <c r="AK40">
        <f t="shared" si="16"/>
        <v>0.16603998540457879</v>
      </c>
      <c r="AL40">
        <f t="shared" si="1"/>
        <v>4.1280546702248238</v>
      </c>
      <c r="AM40">
        <f t="shared" si="2"/>
        <v>0.26114193000505453</v>
      </c>
      <c r="AN40" s="5">
        <f t="shared" si="3"/>
        <v>0.23919755757843567</v>
      </c>
      <c r="AO40">
        <f t="shared" si="4"/>
        <v>3.3817129513069708</v>
      </c>
      <c r="AS40">
        <v>771034.24656469573</v>
      </c>
      <c r="AT40">
        <f t="shared" si="17"/>
        <v>99.514455969984539</v>
      </c>
      <c r="AU40">
        <v>757821.71810848394</v>
      </c>
      <c r="AV40">
        <f t="shared" si="18"/>
        <v>97.809165203502985</v>
      </c>
      <c r="AW40">
        <f t="shared" si="5"/>
        <v>11762.228314840462</v>
      </c>
      <c r="AX40">
        <f t="shared" si="19"/>
        <v>99.289108392262506</v>
      </c>
      <c r="AY40" s="10">
        <v>11658.9</v>
      </c>
      <c r="AZ40">
        <f t="shared" si="20"/>
        <v>99.856111410878995</v>
      </c>
      <c r="BA40">
        <v>11673.5</v>
      </c>
      <c r="BB40">
        <f t="shared" si="21"/>
        <v>98.540121462758492</v>
      </c>
      <c r="BC40">
        <f t="shared" si="22"/>
        <v>99.981157446662721</v>
      </c>
      <c r="BG40" s="3">
        <v>39353</v>
      </c>
      <c r="BH40">
        <v>106.706</v>
      </c>
      <c r="BK40">
        <v>125.46149209486164</v>
      </c>
      <c r="BL40">
        <v>125.33845840397093</v>
      </c>
      <c r="BM40">
        <v>125.46149209486164</v>
      </c>
      <c r="BN40">
        <v>125.33378946750975</v>
      </c>
      <c r="BT40" s="3">
        <v>39353</v>
      </c>
      <c r="BU40">
        <v>13269.8</v>
      </c>
      <c r="BV40">
        <f t="shared" si="23"/>
        <v>99.578268047426079</v>
      </c>
      <c r="BY40">
        <v>834246</v>
      </c>
      <c r="BZ40">
        <f t="shared" si="24"/>
        <v>98.923662701005426</v>
      </c>
    </row>
    <row r="41" spans="1:78" x14ac:dyDescent="0.25">
      <c r="A41" s="1">
        <v>39401</v>
      </c>
      <c r="B41">
        <v>100</v>
      </c>
      <c r="D41" s="3">
        <v>39447</v>
      </c>
      <c r="E41" s="8">
        <v>13391.2</v>
      </c>
      <c r="F41">
        <f t="shared" si="6"/>
        <v>100</v>
      </c>
      <c r="G41">
        <v>13363.5</v>
      </c>
      <c r="H41">
        <f t="shared" si="7"/>
        <v>100</v>
      </c>
      <c r="K41">
        <v>843458</v>
      </c>
      <c r="L41">
        <f t="shared" si="8"/>
        <v>100</v>
      </c>
      <c r="M41">
        <v>811724.11585260602</v>
      </c>
      <c r="N41">
        <f t="shared" si="9"/>
        <v>96.237645010493225</v>
      </c>
      <c r="Q41">
        <v>13383.1</v>
      </c>
      <c r="R41">
        <f t="shared" si="10"/>
        <v>100.14666816328058</v>
      </c>
      <c r="S41">
        <f t="shared" si="11"/>
        <v>99.93951251568194</v>
      </c>
      <c r="U41">
        <v>100</v>
      </c>
      <c r="W41">
        <v>100</v>
      </c>
      <c r="Y41">
        <v>835257</v>
      </c>
      <c r="Z41">
        <f t="shared" si="12"/>
        <v>100</v>
      </c>
      <c r="AA41">
        <v>795193.21817315219</v>
      </c>
      <c r="AB41">
        <f t="shared" si="13"/>
        <v>95.203418609260652</v>
      </c>
      <c r="AD41">
        <v>13314.142540000001</v>
      </c>
      <c r="AE41">
        <f t="shared" si="14"/>
        <v>99.630654693755389</v>
      </c>
      <c r="AG41" s="6">
        <v>13316.599999999999</v>
      </c>
      <c r="AH41">
        <f t="shared" si="15"/>
        <v>99.649044037864314</v>
      </c>
      <c r="AJ41">
        <f t="shared" si="0"/>
        <v>-0.14656071058307768</v>
      </c>
      <c r="AK41">
        <f t="shared" si="16"/>
        <v>6.0505785377134809E-2</v>
      </c>
      <c r="AL41">
        <f t="shared" si="1"/>
        <v>4.9154335074370392</v>
      </c>
      <c r="AM41">
        <f t="shared" si="2"/>
        <v>0.37002907017338649</v>
      </c>
      <c r="AN41" s="5">
        <f t="shared" si="3"/>
        <v>0.35157325728508482</v>
      </c>
      <c r="AO41">
        <f t="shared" si="4"/>
        <v>3.8349584586843601</v>
      </c>
      <c r="AS41">
        <v>774796.22337206395</v>
      </c>
      <c r="AT41">
        <f t="shared" si="17"/>
        <v>100</v>
      </c>
      <c r="AU41">
        <v>762332.8445670238</v>
      </c>
      <c r="AV41">
        <f t="shared" si="18"/>
        <v>98.391399128044654</v>
      </c>
      <c r="AW41">
        <f t="shared" si="5"/>
        <v>11846.443688839772</v>
      </c>
      <c r="AX41">
        <f t="shared" si="19"/>
        <v>100</v>
      </c>
      <c r="AY41" s="10">
        <v>11675.7</v>
      </c>
      <c r="AZ41">
        <f t="shared" si="20"/>
        <v>100</v>
      </c>
      <c r="BA41">
        <v>11750.2</v>
      </c>
      <c r="BB41">
        <f t="shared" si="21"/>
        <v>99.187573153870304</v>
      </c>
      <c r="BC41">
        <f t="shared" si="22"/>
        <v>100.63807737437584</v>
      </c>
      <c r="BG41" s="3">
        <v>39447</v>
      </c>
      <c r="BH41">
        <v>106.943</v>
      </c>
      <c r="BK41">
        <v>124.43803323085932</v>
      </c>
      <c r="BL41">
        <v>124.28371315036104</v>
      </c>
      <c r="BM41">
        <v>124.43803323085932</v>
      </c>
      <c r="BN41">
        <v>124.28810851680912</v>
      </c>
      <c r="BT41" s="3">
        <v>39447</v>
      </c>
      <c r="BU41">
        <v>13326</v>
      </c>
      <c r="BV41">
        <f t="shared" si="23"/>
        <v>100</v>
      </c>
      <c r="BY41">
        <v>843323</v>
      </c>
      <c r="BZ41">
        <f t="shared" si="24"/>
        <v>100</v>
      </c>
    </row>
    <row r="42" spans="1:78" x14ac:dyDescent="0.25">
      <c r="A42" s="1">
        <v>39493</v>
      </c>
      <c r="B42">
        <v>99.818161409810315</v>
      </c>
      <c r="D42" s="3">
        <v>39538</v>
      </c>
      <c r="E42" s="8">
        <v>13366.9</v>
      </c>
      <c r="F42">
        <f t="shared" si="6"/>
        <v>99.818537547045821</v>
      </c>
      <c r="G42">
        <v>13339.2</v>
      </c>
      <c r="H42">
        <f t="shared" si="7"/>
        <v>99.818161409810301</v>
      </c>
      <c r="K42">
        <v>834738</v>
      </c>
      <c r="L42">
        <f t="shared" si="8"/>
        <v>98.966160733551646</v>
      </c>
      <c r="M42">
        <v>816431.01972474996</v>
      </c>
      <c r="N42">
        <f t="shared" si="9"/>
        <v>96.795693410312069</v>
      </c>
      <c r="Q42">
        <v>13466.5</v>
      </c>
      <c r="R42">
        <f t="shared" si="10"/>
        <v>100.77075616417855</v>
      </c>
      <c r="S42">
        <f t="shared" si="11"/>
        <v>100.56230957643825</v>
      </c>
      <c r="U42">
        <v>99.818161409810301</v>
      </c>
      <c r="W42">
        <v>99.818537547045821</v>
      </c>
      <c r="Y42">
        <v>826123</v>
      </c>
      <c r="Z42">
        <f t="shared" si="12"/>
        <v>98.906444363830531</v>
      </c>
      <c r="AA42">
        <v>798358.74176266266</v>
      </c>
      <c r="AB42">
        <f t="shared" si="13"/>
        <v>95.582406584160651</v>
      </c>
      <c r="AD42">
        <v>13393.046477</v>
      </c>
      <c r="AE42">
        <f t="shared" si="14"/>
        <v>100.2210983425001</v>
      </c>
      <c r="AG42" s="6">
        <v>13394.6</v>
      </c>
      <c r="AH42">
        <f t="shared" si="15"/>
        <v>100.23272346316459</v>
      </c>
      <c r="AJ42">
        <f t="shared" si="0"/>
        <v>-0.94980513105728626</v>
      </c>
      <c r="AK42">
        <f t="shared" si="16"/>
        <v>-0.74236181336290452</v>
      </c>
      <c r="AL42">
        <f t="shared" ref="AL42:AL64" si="25">100*LN(Z42/AB42)</f>
        <v>3.4185625333518965</v>
      </c>
      <c r="AM42">
        <f t="shared" si="2"/>
        <v>-0.40285839704026205</v>
      </c>
      <c r="AN42" s="5">
        <f t="shared" si="3"/>
        <v>-0.41445719877206794</v>
      </c>
      <c r="AO42">
        <f t="shared" ref="AO42:AO68" si="26">100*LN(L42/N42)</f>
        <v>2.2175477201817722</v>
      </c>
      <c r="AS42">
        <v>775903.21654743783</v>
      </c>
      <c r="AT42">
        <f t="shared" si="17"/>
        <v>100.1428753963921</v>
      </c>
      <c r="AU42">
        <v>766782.22757737758</v>
      </c>
      <c r="AV42">
        <f t="shared" si="18"/>
        <v>98.9656640606987</v>
      </c>
      <c r="AW42">
        <f t="shared" si="5"/>
        <v>11824.902282648371</v>
      </c>
      <c r="AX42">
        <f t="shared" si="19"/>
        <v>99.818161409810315</v>
      </c>
      <c r="AY42" s="10">
        <v>11701.9</v>
      </c>
      <c r="AZ42">
        <f t="shared" si="20"/>
        <v>100.22439768065297</v>
      </c>
      <c r="BA42">
        <v>11827.1</v>
      </c>
      <c r="BB42">
        <f t="shared" si="21"/>
        <v>99.836713115363096</v>
      </c>
      <c r="BC42">
        <f t="shared" si="22"/>
        <v>101.29671026148324</v>
      </c>
      <c r="BG42" s="3">
        <v>39538</v>
      </c>
      <c r="BH42">
        <v>107.416</v>
      </c>
      <c r="BK42">
        <v>124.59870889344575</v>
      </c>
      <c r="BL42">
        <v>125.00543507984167</v>
      </c>
      <c r="BM42">
        <v>124.59870889344575</v>
      </c>
      <c r="BN42">
        <v>125.03411032944825</v>
      </c>
      <c r="BT42" s="3">
        <v>39538</v>
      </c>
      <c r="BU42">
        <v>13266.8</v>
      </c>
      <c r="BV42">
        <f t="shared" si="23"/>
        <v>99.55575566561609</v>
      </c>
      <c r="BY42">
        <v>834541</v>
      </c>
      <c r="BZ42">
        <f t="shared" si="24"/>
        <v>98.958643366776428</v>
      </c>
    </row>
    <row r="43" spans="1:78" x14ac:dyDescent="0.25">
      <c r="A43" s="1">
        <v>39583</v>
      </c>
      <c r="B43">
        <v>99.966326187001911</v>
      </c>
      <c r="D43" s="3">
        <v>39629</v>
      </c>
      <c r="E43" s="8">
        <v>13415.3</v>
      </c>
      <c r="F43">
        <f t="shared" si="6"/>
        <v>100.17996893482287</v>
      </c>
      <c r="G43">
        <v>13359</v>
      </c>
      <c r="H43">
        <f t="shared" si="7"/>
        <v>99.966326187001911</v>
      </c>
      <c r="K43">
        <v>834818</v>
      </c>
      <c r="L43">
        <f t="shared" si="8"/>
        <v>98.975645497464015</v>
      </c>
      <c r="M43">
        <v>821093.20771854499</v>
      </c>
      <c r="N43">
        <f t="shared" si="9"/>
        <v>97.348440315764989</v>
      </c>
      <c r="Q43">
        <v>13550.4</v>
      </c>
      <c r="R43">
        <f t="shared" si="10"/>
        <v>101.39858569985408</v>
      </c>
      <c r="S43">
        <f t="shared" si="11"/>
        <v>101.18884043252285</v>
      </c>
      <c r="U43">
        <v>99.966326187001911</v>
      </c>
      <c r="W43">
        <v>100.17996893482287</v>
      </c>
      <c r="Y43">
        <v>826886</v>
      </c>
      <c r="Z43">
        <f t="shared" si="12"/>
        <v>98.9977934934996</v>
      </c>
      <c r="AA43">
        <v>801436.09905166831</v>
      </c>
      <c r="AB43">
        <f t="shared" si="13"/>
        <v>95.950838969522948</v>
      </c>
      <c r="AD43">
        <v>13471.218204999999</v>
      </c>
      <c r="AE43">
        <f t="shared" si="14"/>
        <v>100.80606282036891</v>
      </c>
      <c r="AG43" s="6">
        <v>13472.2</v>
      </c>
      <c r="AH43">
        <f t="shared" si="15"/>
        <v>100.81340966064279</v>
      </c>
      <c r="AJ43">
        <f t="shared" si="0"/>
        <v>-1.4225752177522466</v>
      </c>
      <c r="AK43">
        <f t="shared" si="16"/>
        <v>-1.0020220531195903</v>
      </c>
      <c r="AL43">
        <f t="shared" si="25"/>
        <v>3.1261595706342611</v>
      </c>
      <c r="AM43">
        <f t="shared" si="2"/>
        <v>-0.83651097068823432</v>
      </c>
      <c r="AN43" s="5">
        <f t="shared" si="3"/>
        <v>-0.84379879878015807</v>
      </c>
      <c r="AO43">
        <f t="shared" si="26"/>
        <v>1.6577104514099412</v>
      </c>
      <c r="AS43">
        <v>775726.59263632633</v>
      </c>
      <c r="AT43">
        <f t="shared" si="17"/>
        <v>100.12007922034172</v>
      </c>
      <c r="AU43">
        <v>771175.88084591448</v>
      </c>
      <c r="AV43">
        <f t="shared" si="18"/>
        <v>99.532736167660573</v>
      </c>
      <c r="AX43">
        <f t="shared" si="19"/>
        <v>0</v>
      </c>
      <c r="AY43" s="10"/>
      <c r="AZ43">
        <f t="shared" si="20"/>
        <v>0</v>
      </c>
      <c r="BA43">
        <v>11904</v>
      </c>
      <c r="BB43">
        <f t="shared" si="21"/>
        <v>100.48585307685589</v>
      </c>
      <c r="BC43">
        <f t="shared" si="22"/>
        <v>101.95534314859066</v>
      </c>
      <c r="BG43" s="3">
        <v>39629</v>
      </c>
      <c r="BH43">
        <v>108.33</v>
      </c>
      <c r="BK43">
        <v>122.47439393939392</v>
      </c>
      <c r="BL43">
        <v>122.81782430281588</v>
      </c>
      <c r="BM43">
        <v>122.47439393939392</v>
      </c>
      <c r="BN43">
        <v>122.78831996281905</v>
      </c>
      <c r="BT43" s="3">
        <v>39629</v>
      </c>
      <c r="BU43">
        <v>13310.5</v>
      </c>
      <c r="BV43">
        <f t="shared" si="23"/>
        <v>99.883686027315022</v>
      </c>
      <c r="BY43">
        <v>834737</v>
      </c>
      <c r="BZ43">
        <f t="shared" si="24"/>
        <v>98.981884758271747</v>
      </c>
    </row>
    <row r="44" spans="1:78" x14ac:dyDescent="0.25">
      <c r="A44" s="1">
        <v>39675</v>
      </c>
      <c r="B44">
        <v>98.95237026228159</v>
      </c>
      <c r="D44" s="3">
        <v>39721</v>
      </c>
      <c r="E44" s="8">
        <v>13324.6</v>
      </c>
      <c r="F44">
        <f t="shared" si="6"/>
        <v>99.502658462273729</v>
      </c>
      <c r="G44">
        <v>13223.5</v>
      </c>
      <c r="H44">
        <f t="shared" si="7"/>
        <v>98.95237026228159</v>
      </c>
      <c r="K44">
        <v>835466</v>
      </c>
      <c r="L44">
        <f t="shared" si="8"/>
        <v>99.052472085154207</v>
      </c>
      <c r="M44">
        <v>825647.65273595403</v>
      </c>
      <c r="N44">
        <f t="shared" si="9"/>
        <v>97.888413262539927</v>
      </c>
      <c r="Q44">
        <v>13632.4</v>
      </c>
      <c r="R44">
        <f t="shared" si="10"/>
        <v>102.01219740337487</v>
      </c>
      <c r="S44">
        <f t="shared" si="11"/>
        <v>101.80118286635999</v>
      </c>
      <c r="U44">
        <v>98.95237026228159</v>
      </c>
      <c r="W44">
        <v>99.502658462273729</v>
      </c>
      <c r="Y44">
        <v>827218</v>
      </c>
      <c r="Z44">
        <f t="shared" si="12"/>
        <v>99.037541738650503</v>
      </c>
      <c r="AA44">
        <v>804455.33923947811</v>
      </c>
      <c r="AB44">
        <f t="shared" si="13"/>
        <v>96.312313364566606</v>
      </c>
      <c r="AD44">
        <v>13547.077415</v>
      </c>
      <c r="AE44">
        <f t="shared" si="14"/>
        <v>101.37372256519625</v>
      </c>
      <c r="AG44" s="6">
        <v>13547.800000000001</v>
      </c>
      <c r="AH44">
        <f t="shared" si="15"/>
        <v>101.37912971901073</v>
      </c>
      <c r="AJ44">
        <f t="shared" si="0"/>
        <v>-3.0453762617917235</v>
      </c>
      <c r="AK44">
        <f t="shared" si="16"/>
        <v>-2.2837361539865237</v>
      </c>
      <c r="AL44">
        <f t="shared" si="25"/>
        <v>2.7902812466826292</v>
      </c>
      <c r="AM44">
        <f t="shared" si="2"/>
        <v>-2.4175285370059987</v>
      </c>
      <c r="AN44" s="5">
        <f t="shared" si="3"/>
        <v>-2.4228622758460174</v>
      </c>
      <c r="AO44">
        <f t="shared" si="26"/>
        <v>1.1821541036025465</v>
      </c>
      <c r="AS44">
        <v>777512.46135721717</v>
      </c>
      <c r="AT44">
        <f t="shared" si="17"/>
        <v>100.35057449987708</v>
      </c>
      <c r="AU44">
        <v>775521.43130155141</v>
      </c>
      <c r="AV44">
        <f t="shared" si="18"/>
        <v>100.09359982762065</v>
      </c>
      <c r="AX44">
        <f t="shared" si="19"/>
        <v>0</v>
      </c>
      <c r="AZ44">
        <f t="shared" si="20"/>
        <v>0</v>
      </c>
      <c r="BA44">
        <v>11980.8</v>
      </c>
      <c r="BB44">
        <f t="shared" si="21"/>
        <v>101.13414890315818</v>
      </c>
      <c r="BC44">
        <f t="shared" si="22"/>
        <v>102.61311955600092</v>
      </c>
      <c r="BG44" s="3">
        <v>39721</v>
      </c>
      <c r="BH44">
        <v>109.539</v>
      </c>
      <c r="BK44">
        <v>124.55751301838258</v>
      </c>
      <c r="BL44">
        <v>125.15097976847521</v>
      </c>
      <c r="BM44">
        <v>124.55751301838258</v>
      </c>
      <c r="BN44">
        <v>125.13879759272857</v>
      </c>
      <c r="BT44" s="3">
        <v>39721</v>
      </c>
      <c r="BU44">
        <v>13186.9</v>
      </c>
      <c r="BV44">
        <f t="shared" si="23"/>
        <v>98.956175896743204</v>
      </c>
      <c r="BY44">
        <v>835349</v>
      </c>
      <c r="BZ44">
        <f t="shared" si="24"/>
        <v>99.054454817430567</v>
      </c>
    </row>
    <row r="45" spans="1:78" x14ac:dyDescent="0.25">
      <c r="A45" s="1">
        <v>39767</v>
      </c>
      <c r="B45">
        <v>97.232760878512366</v>
      </c>
      <c r="D45" s="3">
        <v>39813</v>
      </c>
      <c r="E45" s="8">
        <v>13141.9</v>
      </c>
      <c r="F45">
        <f t="shared" si="6"/>
        <v>98.138329649321932</v>
      </c>
      <c r="G45">
        <v>12993.7</v>
      </c>
      <c r="H45">
        <f t="shared" si="7"/>
        <v>97.232760878512366</v>
      </c>
      <c r="K45">
        <v>800094</v>
      </c>
      <c r="L45">
        <f t="shared" si="8"/>
        <v>94.858783721299702</v>
      </c>
      <c r="M45">
        <v>830267.56971448904</v>
      </c>
      <c r="N45">
        <f t="shared" si="9"/>
        <v>98.436148535491867</v>
      </c>
      <c r="Q45">
        <v>13711.1</v>
      </c>
      <c r="R45">
        <f t="shared" si="10"/>
        <v>102.60111497736372</v>
      </c>
      <c r="S45">
        <f t="shared" si="11"/>
        <v>102.38888225103052</v>
      </c>
      <c r="U45">
        <v>97.232760878512366</v>
      </c>
      <c r="W45">
        <v>98.138329649321932</v>
      </c>
      <c r="Y45">
        <v>794145</v>
      </c>
      <c r="Z45">
        <f t="shared" si="12"/>
        <v>95.07792212456765</v>
      </c>
      <c r="AA45">
        <v>807450.94143113343</v>
      </c>
      <c r="AB45">
        <f t="shared" si="13"/>
        <v>96.670957732905379</v>
      </c>
      <c r="AD45">
        <v>13619.895736</v>
      </c>
      <c r="AE45">
        <f t="shared" si="14"/>
        <v>101.91862712612713</v>
      </c>
      <c r="AG45" s="6">
        <v>13621</v>
      </c>
      <c r="AH45">
        <f t="shared" si="15"/>
        <v>101.92689041044636</v>
      </c>
      <c r="AJ45">
        <f t="shared" si="0"/>
        <v>-5.3741099149033866</v>
      </c>
      <c r="AK45">
        <f t="shared" si="16"/>
        <v>-4.2400124507146062</v>
      </c>
      <c r="AL45">
        <f t="shared" si="25"/>
        <v>-1.6616235384025999</v>
      </c>
      <c r="AM45">
        <f t="shared" si="2"/>
        <v>-4.7067020866208358</v>
      </c>
      <c r="AN45" s="5">
        <f t="shared" si="3"/>
        <v>-4.7148094852270175</v>
      </c>
      <c r="AO45">
        <f t="shared" si="26"/>
        <v>-3.7018801224228168</v>
      </c>
      <c r="AS45">
        <v>779031.20978197153</v>
      </c>
      <c r="AT45">
        <f t="shared" si="17"/>
        <v>100.54659357933834</v>
      </c>
      <c r="AU45">
        <v>779827.43040255574</v>
      </c>
      <c r="AV45">
        <f t="shared" si="18"/>
        <v>100.64935874475421</v>
      </c>
      <c r="AW45">
        <f>AW41*(1+BD45/100)</f>
        <v>11994.52423495027</v>
      </c>
      <c r="AX45">
        <f t="shared" si="19"/>
        <v>101.25</v>
      </c>
      <c r="AY45">
        <f>AY41*(1+BD45/100)</f>
        <v>11821.64625</v>
      </c>
      <c r="AZ45">
        <f t="shared" si="20"/>
        <v>101.25</v>
      </c>
      <c r="BA45">
        <v>12057.1</v>
      </c>
      <c r="BB45">
        <f t="shared" si="21"/>
        <v>101.77822405350798</v>
      </c>
      <c r="BC45">
        <f t="shared" si="22"/>
        <v>103.26661356492544</v>
      </c>
      <c r="BD45">
        <v>1.25</v>
      </c>
      <c r="BG45" s="3">
        <v>39813</v>
      </c>
      <c r="BH45">
        <v>109.21599999999999</v>
      </c>
      <c r="BK45">
        <v>137.04537909992374</v>
      </c>
      <c r="BL45">
        <v>137.28979502950702</v>
      </c>
      <c r="BM45">
        <v>137.04537909992374</v>
      </c>
      <c r="BN45">
        <v>137.2943353271335</v>
      </c>
      <c r="BT45" s="3">
        <v>39813</v>
      </c>
      <c r="BU45">
        <v>12883.5</v>
      </c>
      <c r="BV45">
        <f t="shared" si="23"/>
        <v>96.679423683025661</v>
      </c>
      <c r="BY45">
        <v>799948</v>
      </c>
      <c r="BZ45">
        <f t="shared" si="24"/>
        <v>94.85665634638211</v>
      </c>
    </row>
    <row r="46" spans="1:78" x14ac:dyDescent="0.25">
      <c r="A46" s="1">
        <v>39859</v>
      </c>
      <c r="B46">
        <v>96.02723837318068</v>
      </c>
      <c r="D46" s="3">
        <v>39903</v>
      </c>
      <c r="E46" s="8">
        <v>12925.4</v>
      </c>
      <c r="F46">
        <f t="shared" si="6"/>
        <v>96.521596272178741</v>
      </c>
      <c r="G46">
        <v>12832.6</v>
      </c>
      <c r="H46">
        <f t="shared" si="7"/>
        <v>96.02723837318068</v>
      </c>
      <c r="K46">
        <v>779391</v>
      </c>
      <c r="L46">
        <f t="shared" si="8"/>
        <v>92.404245380327183</v>
      </c>
      <c r="M46">
        <v>834338.34082070703</v>
      </c>
      <c r="N46">
        <f t="shared" si="9"/>
        <v>98.918777321539082</v>
      </c>
      <c r="Q46">
        <v>13786.1</v>
      </c>
      <c r="R46">
        <f t="shared" si="10"/>
        <v>103.16234519399858</v>
      </c>
      <c r="S46">
        <f t="shared" si="11"/>
        <v>102.94895155027181</v>
      </c>
      <c r="U46">
        <v>96.02723837318068</v>
      </c>
      <c r="W46">
        <v>96.521596272178741</v>
      </c>
      <c r="Y46">
        <v>770710</v>
      </c>
      <c r="Z46">
        <f t="shared" si="12"/>
        <v>92.272198856160443</v>
      </c>
      <c r="AA46">
        <v>810461.44625033042</v>
      </c>
      <c r="AB46">
        <f t="shared" si="13"/>
        <v>97.031386297909549</v>
      </c>
      <c r="AD46">
        <v>13689.205115999999</v>
      </c>
      <c r="AE46">
        <f t="shared" si="14"/>
        <v>102.43727403749017</v>
      </c>
      <c r="AG46" s="6">
        <v>13690.300000000001</v>
      </c>
      <c r="AH46">
        <f t="shared" si="15"/>
        <v>102.44546713061698</v>
      </c>
      <c r="AJ46">
        <f t="shared" si="0"/>
        <v>-7.1672030037054952</v>
      </c>
      <c r="AK46">
        <f t="shared" si="16"/>
        <v>-6.4466470481576765</v>
      </c>
      <c r="AL46">
        <f t="shared" si="25"/>
        <v>-5.0291604268300674</v>
      </c>
      <c r="AM46">
        <f t="shared" si="2"/>
        <v>-6.4618766367098557</v>
      </c>
      <c r="AN46" s="5">
        <f t="shared" si="3"/>
        <v>-6.4698744730180362</v>
      </c>
      <c r="AO46">
        <f t="shared" si="26"/>
        <v>-6.8126159034536258</v>
      </c>
      <c r="AS46">
        <v>780520.05093508586</v>
      </c>
      <c r="AT46">
        <f t="shared" si="17"/>
        <v>100.73875264106357</v>
      </c>
      <c r="AU46">
        <v>784102.96241996938</v>
      </c>
      <c r="AV46">
        <f t="shared" si="18"/>
        <v>101.2011853913537</v>
      </c>
      <c r="AX46">
        <f t="shared" si="19"/>
        <v>0</v>
      </c>
      <c r="AZ46">
        <f t="shared" si="20"/>
        <v>0</v>
      </c>
      <c r="BA46">
        <v>12132.9</v>
      </c>
      <c r="BB46">
        <f t="shared" si="21"/>
        <v>102.41807852790531</v>
      </c>
      <c r="BC46">
        <f t="shared" si="22"/>
        <v>103.9158251753642</v>
      </c>
      <c r="BG46" s="3">
        <v>39903</v>
      </c>
      <c r="BH46">
        <v>109.48399999999999</v>
      </c>
      <c r="BK46">
        <v>145.43673304473307</v>
      </c>
      <c r="BL46">
        <v>144.58801250871298</v>
      </c>
      <c r="BM46">
        <v>145.43673304473307</v>
      </c>
      <c r="BN46">
        <v>144.63686896661204</v>
      </c>
      <c r="BT46" s="3">
        <v>39903</v>
      </c>
      <c r="BU46">
        <v>12663.2</v>
      </c>
      <c r="BV46">
        <f t="shared" si="23"/>
        <v>95.026264445444994</v>
      </c>
      <c r="BY46">
        <v>779169</v>
      </c>
      <c r="BZ46">
        <f t="shared" si="24"/>
        <v>92.392713112295056</v>
      </c>
    </row>
    <row r="47" spans="1:78" x14ac:dyDescent="0.25">
      <c r="A47" s="1">
        <v>39948</v>
      </c>
      <c r="B47">
        <v>95.858121001234707</v>
      </c>
      <c r="D47" s="3">
        <v>39994</v>
      </c>
      <c r="E47" s="8">
        <v>12901.5</v>
      </c>
      <c r="F47">
        <f t="shared" si="6"/>
        <v>96.343120855487186</v>
      </c>
      <c r="G47">
        <v>12810</v>
      </c>
      <c r="H47">
        <f t="shared" si="7"/>
        <v>95.858121001234707</v>
      </c>
      <c r="K47">
        <v>782296</v>
      </c>
      <c r="L47">
        <f t="shared" si="8"/>
        <v>92.748660869895119</v>
      </c>
      <c r="M47">
        <v>837638.28553467605</v>
      </c>
      <c r="N47">
        <f t="shared" si="9"/>
        <v>99.310017278237453</v>
      </c>
      <c r="Q47">
        <v>13854.4</v>
      </c>
      <c r="R47">
        <f t="shared" si="10"/>
        <v>103.67343884461405</v>
      </c>
      <c r="S47">
        <f t="shared" si="11"/>
        <v>103.45898799211422</v>
      </c>
      <c r="U47">
        <v>95.858121001234707</v>
      </c>
      <c r="W47">
        <v>96.343120855487186</v>
      </c>
      <c r="Y47">
        <v>776209</v>
      </c>
      <c r="Z47">
        <f t="shared" si="12"/>
        <v>92.930559097379614</v>
      </c>
      <c r="AA47">
        <v>813523.86096401338</v>
      </c>
      <c r="AB47">
        <f t="shared" si="13"/>
        <v>97.398029703913082</v>
      </c>
      <c r="AD47">
        <v>13753.105339</v>
      </c>
      <c r="AE47">
        <f t="shared" si="14"/>
        <v>102.91544385078758</v>
      </c>
      <c r="AG47" s="6">
        <v>13753</v>
      </c>
      <c r="AH47">
        <f t="shared" si="15"/>
        <v>102.91465559172373</v>
      </c>
      <c r="AJ47">
        <f t="shared" si="0"/>
        <v>-7.8376755802756719</v>
      </c>
      <c r="AK47">
        <f t="shared" si="16"/>
        <v>-7.1259288033892769</v>
      </c>
      <c r="AL47">
        <f t="shared" si="25"/>
        <v>-4.6953443651935727</v>
      </c>
      <c r="AM47">
        <f t="shared" si="2"/>
        <v>-7.1038525541646607</v>
      </c>
      <c r="AN47" s="5">
        <f t="shared" si="3"/>
        <v>-7.103086622392782</v>
      </c>
      <c r="AO47">
        <f t="shared" si="26"/>
        <v>-6.8353181575223507</v>
      </c>
      <c r="AS47">
        <v>782314.2097298773</v>
      </c>
      <c r="AT47">
        <f t="shared" si="17"/>
        <v>100.97031788888872</v>
      </c>
      <c r="AU47">
        <v>788357.20721295709</v>
      </c>
      <c r="AV47">
        <f t="shared" si="18"/>
        <v>101.75026457690683</v>
      </c>
      <c r="AX47">
        <f t="shared" si="19"/>
        <v>0</v>
      </c>
      <c r="AZ47">
        <f t="shared" si="20"/>
        <v>0</v>
      </c>
      <c r="BA47">
        <v>12207.8</v>
      </c>
      <c r="BB47">
        <f t="shared" si="21"/>
        <v>103.05033578558815</v>
      </c>
      <c r="BC47">
        <f t="shared" si="22"/>
        <v>104.55732846852865</v>
      </c>
      <c r="BG47" s="3">
        <v>39994</v>
      </c>
      <c r="BH47">
        <v>109.55800000000001</v>
      </c>
      <c r="BK47">
        <v>142.52302308802305</v>
      </c>
      <c r="BL47">
        <v>141.10137891159576</v>
      </c>
      <c r="BM47">
        <v>142.52302308802305</v>
      </c>
      <c r="BN47">
        <v>141.35878672071661</v>
      </c>
      <c r="BT47" s="3">
        <v>39994</v>
      </c>
      <c r="BU47">
        <v>12641.3</v>
      </c>
      <c r="BV47">
        <f t="shared" si="23"/>
        <v>94.861924058232034</v>
      </c>
      <c r="BY47">
        <v>782296</v>
      </c>
      <c r="BZ47">
        <f t="shared" si="24"/>
        <v>92.763508169467684</v>
      </c>
    </row>
    <row r="48" spans="1:78" x14ac:dyDescent="0.25">
      <c r="A48" s="1">
        <v>40040</v>
      </c>
      <c r="B48">
        <v>96.238260934635377</v>
      </c>
      <c r="D48" s="3">
        <v>40086</v>
      </c>
      <c r="E48" s="8">
        <v>12973</v>
      </c>
      <c r="F48">
        <f t="shared" si="6"/>
        <v>96.877053587430552</v>
      </c>
      <c r="G48">
        <v>12860.8</v>
      </c>
      <c r="H48">
        <f t="shared" si="7"/>
        <v>96.238260934635392</v>
      </c>
      <c r="K48">
        <v>782050</v>
      </c>
      <c r="L48">
        <f t="shared" si="8"/>
        <v>92.719495220864587</v>
      </c>
      <c r="M48">
        <v>841040.07663727202</v>
      </c>
      <c r="N48">
        <f t="shared" si="9"/>
        <v>99.713332096829021</v>
      </c>
      <c r="Q48">
        <v>13917.8</v>
      </c>
      <c r="R48">
        <f t="shared" si="10"/>
        <v>104.1478654544094</v>
      </c>
      <c r="S48">
        <f t="shared" si="11"/>
        <v>103.93243323973952</v>
      </c>
      <c r="U48">
        <v>96.238260934635392</v>
      </c>
      <c r="W48">
        <v>96.877053587430552</v>
      </c>
      <c r="Y48">
        <v>778878</v>
      </c>
      <c r="Z48">
        <f t="shared" si="12"/>
        <v>93.250101465776396</v>
      </c>
      <c r="AA48">
        <v>816669.3380267605</v>
      </c>
      <c r="AB48">
        <f t="shared" si="13"/>
        <v>97.774617635860636</v>
      </c>
      <c r="AD48">
        <v>13813.714927999999</v>
      </c>
      <c r="AE48">
        <f t="shared" si="14"/>
        <v>103.36898962098252</v>
      </c>
      <c r="AG48" s="6">
        <v>13813.2</v>
      </c>
      <c r="AH48">
        <f t="shared" si="15"/>
        <v>103.36513637894264</v>
      </c>
      <c r="AJ48">
        <f t="shared" si="0"/>
        <v>-7.8984671165935643</v>
      </c>
      <c r="AK48">
        <f t="shared" si="16"/>
        <v>-7.0298321849805099</v>
      </c>
      <c r="AL48">
        <f t="shared" si="25"/>
        <v>-4.737986335232506</v>
      </c>
      <c r="AM48">
        <f t="shared" si="2"/>
        <v>-7.1478008725332023</v>
      </c>
      <c r="AN48" s="5">
        <f t="shared" si="3"/>
        <v>-7.1440731454134641</v>
      </c>
      <c r="AO48">
        <f t="shared" si="26"/>
        <v>-7.2720635269350753</v>
      </c>
      <c r="AS48">
        <v>785023.16110875481</v>
      </c>
      <c r="AT48">
        <f t="shared" si="17"/>
        <v>101.3199519342236</v>
      </c>
      <c r="AU48">
        <v>792598.99304717197</v>
      </c>
      <c r="AV48">
        <f t="shared" si="18"/>
        <v>102.29773573206474</v>
      </c>
      <c r="AX48">
        <f t="shared" si="19"/>
        <v>0</v>
      </c>
      <c r="AZ48">
        <f t="shared" si="20"/>
        <v>0</v>
      </c>
      <c r="BA48">
        <v>12281.9</v>
      </c>
      <c r="BB48">
        <f t="shared" si="21"/>
        <v>103.675839961747</v>
      </c>
      <c r="BC48">
        <f t="shared" si="22"/>
        <v>105.1919799241159</v>
      </c>
      <c r="BG48" s="3">
        <v>40086</v>
      </c>
      <c r="BH48">
        <v>109.75</v>
      </c>
      <c r="BK48">
        <v>137.08674634544198</v>
      </c>
      <c r="BL48">
        <v>135.10112969659971</v>
      </c>
      <c r="BM48">
        <v>137.08674634544198</v>
      </c>
      <c r="BN48">
        <v>135.50802775927306</v>
      </c>
      <c r="BT48" s="3">
        <v>40086</v>
      </c>
      <c r="BU48">
        <v>12694.5</v>
      </c>
      <c r="BV48">
        <f t="shared" si="23"/>
        <v>95.261143628995953</v>
      </c>
      <c r="BY48">
        <v>781960</v>
      </c>
      <c r="BZ48">
        <f t="shared" si="24"/>
        <v>92.723665784047157</v>
      </c>
    </row>
    <row r="49" spans="1:78" x14ac:dyDescent="0.25">
      <c r="A49" s="1">
        <v>40132</v>
      </c>
      <c r="B49">
        <v>97.4220825382572</v>
      </c>
      <c r="D49" s="3">
        <v>40178</v>
      </c>
      <c r="E49" s="8">
        <v>13149.5</v>
      </c>
      <c r="F49">
        <f t="shared" si="6"/>
        <v>98.195083338311719</v>
      </c>
      <c r="G49">
        <v>13019</v>
      </c>
      <c r="H49">
        <f t="shared" si="7"/>
        <v>97.422082538257186</v>
      </c>
      <c r="K49">
        <v>786590</v>
      </c>
      <c r="L49">
        <f t="shared" si="8"/>
        <v>93.257755572891597</v>
      </c>
      <c r="M49">
        <v>844529.65821347595</v>
      </c>
      <c r="N49">
        <f t="shared" si="9"/>
        <v>100.12705531436964</v>
      </c>
      <c r="Q49">
        <v>13976.9</v>
      </c>
      <c r="R49">
        <f t="shared" si="10"/>
        <v>104.59011486511767</v>
      </c>
      <c r="S49">
        <f t="shared" si="11"/>
        <v>104.37376784754166</v>
      </c>
      <c r="U49">
        <v>97.422082538257186</v>
      </c>
      <c r="W49">
        <v>98.195083338311719</v>
      </c>
      <c r="Y49">
        <v>782198</v>
      </c>
      <c r="Z49">
        <f t="shared" si="12"/>
        <v>93.647583917285345</v>
      </c>
      <c r="AA49">
        <v>819923.50680162152</v>
      </c>
      <c r="AB49">
        <f t="shared" si="13"/>
        <v>98.164218534130384</v>
      </c>
      <c r="AD49">
        <v>13871.972296</v>
      </c>
      <c r="AE49">
        <f t="shared" si="14"/>
        <v>103.80493355782542</v>
      </c>
      <c r="AG49" s="6">
        <v>13871.7</v>
      </c>
      <c r="AH49">
        <f t="shared" si="15"/>
        <v>103.80289594791783</v>
      </c>
      <c r="AJ49">
        <f t="shared" si="0"/>
        <v>-7.0996137950768174</v>
      </c>
      <c r="AK49">
        <f t="shared" si="16"/>
        <v>-6.1022231778828244</v>
      </c>
      <c r="AL49">
        <f t="shared" si="25"/>
        <v>-4.7103146091448869</v>
      </c>
      <c r="AM49">
        <f t="shared" si="2"/>
        <v>-6.3460594004438224</v>
      </c>
      <c r="AN49" s="5">
        <f t="shared" si="3"/>
        <v>-6.3440964591496378</v>
      </c>
      <c r="AO49">
        <f t="shared" si="26"/>
        <v>-7.1072707914176094</v>
      </c>
      <c r="AS49">
        <v>789228.30011132779</v>
      </c>
      <c r="AT49">
        <f t="shared" si="17"/>
        <v>101.86269322228399</v>
      </c>
      <c r="AU49">
        <v>796836.39161743829</v>
      </c>
      <c r="AV49">
        <f t="shared" si="18"/>
        <v>102.8446406397609</v>
      </c>
      <c r="AW49">
        <f>AW45*(1+BD49/100)</f>
        <v>12288.39007870655</v>
      </c>
      <c r="AX49">
        <f t="shared" si="19"/>
        <v>103.73062499999999</v>
      </c>
      <c r="AY49">
        <f>AY45*(1+BD49/100)</f>
        <v>12111.276583125</v>
      </c>
      <c r="AZ49">
        <f t="shared" si="20"/>
        <v>103.73062499999999</v>
      </c>
      <c r="BA49">
        <v>12355.1</v>
      </c>
      <c r="BB49">
        <f t="shared" si="21"/>
        <v>104.29374692119137</v>
      </c>
      <c r="BC49">
        <f t="shared" si="22"/>
        <v>105.81892306242879</v>
      </c>
      <c r="BD49">
        <v>2.4500000000000002</v>
      </c>
      <c r="BG49" s="3">
        <v>40178</v>
      </c>
      <c r="BH49">
        <v>109.66500000000001</v>
      </c>
      <c r="BK49">
        <v>135.58518759018759</v>
      </c>
      <c r="BL49">
        <v>133.51457588355962</v>
      </c>
      <c r="BM49">
        <v>135.58518759018759</v>
      </c>
      <c r="BN49">
        <v>133.9345005252145</v>
      </c>
      <c r="BT49" s="3">
        <v>40178</v>
      </c>
      <c r="BU49">
        <v>12813.5</v>
      </c>
      <c r="BV49">
        <f t="shared" si="23"/>
        <v>96.154134774125765</v>
      </c>
      <c r="BY49">
        <v>786409</v>
      </c>
      <c r="BZ49">
        <f t="shared" si="24"/>
        <v>93.251221655285107</v>
      </c>
    </row>
    <row r="50" spans="1:78" x14ac:dyDescent="0.25">
      <c r="A50" s="1">
        <v>40224</v>
      </c>
      <c r="B50">
        <v>98.31855427096194</v>
      </c>
      <c r="D50" s="3">
        <v>40268</v>
      </c>
      <c r="E50" s="8">
        <v>13248.2</v>
      </c>
      <c r="F50">
        <f t="shared" si="6"/>
        <v>98.932134536113267</v>
      </c>
      <c r="G50">
        <v>13138.8</v>
      </c>
      <c r="H50">
        <f t="shared" si="7"/>
        <v>98.318554270961954</v>
      </c>
      <c r="K50">
        <v>801843</v>
      </c>
      <c r="L50">
        <f t="shared" si="8"/>
        <v>95.066144372333895</v>
      </c>
      <c r="M50">
        <v>848352.19600574498</v>
      </c>
      <c r="N50">
        <f t="shared" si="9"/>
        <v>100.58025367069196</v>
      </c>
      <c r="Q50">
        <v>14031.4</v>
      </c>
      <c r="R50">
        <f t="shared" si="10"/>
        <v>104.99794215587234</v>
      </c>
      <c r="S50">
        <f t="shared" si="11"/>
        <v>104.78075153832367</v>
      </c>
      <c r="U50">
        <v>98.318554270961954</v>
      </c>
      <c r="W50">
        <v>98.932134536113267</v>
      </c>
      <c r="Y50">
        <v>793433</v>
      </c>
      <c r="Z50">
        <f t="shared" si="12"/>
        <v>94.992678900027173</v>
      </c>
      <c r="AA50">
        <v>823306.33189936751</v>
      </c>
      <c r="AB50">
        <f t="shared" si="13"/>
        <v>98.569222634394876</v>
      </c>
      <c r="AD50">
        <v>13928.22005</v>
      </c>
      <c r="AE50">
        <f t="shared" si="14"/>
        <v>104.22583941332734</v>
      </c>
      <c r="AG50" s="6">
        <v>13928.699999999999</v>
      </c>
      <c r="AH50">
        <f t="shared" si="15"/>
        <v>104.22943091256033</v>
      </c>
      <c r="AJ50">
        <f t="shared" si="0"/>
        <v>-6.5727990623305672</v>
      </c>
      <c r="AK50">
        <f t="shared" si="16"/>
        <v>-5.7435981161239509</v>
      </c>
      <c r="AL50">
        <f t="shared" si="25"/>
        <v>-3.6959244793518584</v>
      </c>
      <c r="AM50">
        <f t="shared" si="2"/>
        <v>-5.8347316765547745</v>
      </c>
      <c r="AN50" s="5">
        <f t="shared" si="3"/>
        <v>-5.8381774989873083</v>
      </c>
      <c r="AO50">
        <f t="shared" si="26"/>
        <v>-5.6383046942218762</v>
      </c>
      <c r="AS50">
        <v>794376.56059423834</v>
      </c>
      <c r="AT50">
        <f t="shared" si="17"/>
        <v>102.52715961068537</v>
      </c>
      <c r="AU50">
        <v>801076.45266565075</v>
      </c>
      <c r="AV50">
        <f t="shared" si="18"/>
        <v>103.39188918335329</v>
      </c>
      <c r="AX50">
        <f t="shared" si="19"/>
        <v>0</v>
      </c>
      <c r="AZ50">
        <f t="shared" si="20"/>
        <v>0</v>
      </c>
      <c r="BA50">
        <v>12427.4</v>
      </c>
      <c r="BB50">
        <f t="shared" si="21"/>
        <v>104.90405666392127</v>
      </c>
      <c r="BC50">
        <f t="shared" si="22"/>
        <v>106.43815788346737</v>
      </c>
      <c r="BG50" s="3">
        <v>40268</v>
      </c>
      <c r="BH50">
        <v>109.952</v>
      </c>
      <c r="BK50">
        <v>132.64050724637681</v>
      </c>
      <c r="BL50">
        <v>130.30715002831207</v>
      </c>
      <c r="BM50">
        <v>132.64050724637681</v>
      </c>
      <c r="BN50">
        <v>130.7795876744016</v>
      </c>
      <c r="BT50" s="3">
        <v>40268</v>
      </c>
      <c r="BU50">
        <v>12937.7</v>
      </c>
      <c r="BV50">
        <f t="shared" si="23"/>
        <v>97.08614738105959</v>
      </c>
      <c r="BY50">
        <v>801528</v>
      </c>
      <c r="BZ50">
        <f t="shared" si="24"/>
        <v>95.044010420681047</v>
      </c>
    </row>
    <row r="51" spans="1:78" x14ac:dyDescent="0.25">
      <c r="A51" s="1">
        <v>40313</v>
      </c>
      <c r="B51">
        <v>98.738354473004819</v>
      </c>
      <c r="D51" s="3">
        <v>40359</v>
      </c>
      <c r="E51" s="3"/>
      <c r="G51">
        <v>13194.9</v>
      </c>
      <c r="H51">
        <f t="shared" si="7"/>
        <v>98.738354473004833</v>
      </c>
      <c r="K51">
        <v>817567</v>
      </c>
      <c r="L51">
        <f t="shared" si="8"/>
        <v>96.930374719310265</v>
      </c>
      <c r="M51">
        <v>851918.75992925698</v>
      </c>
      <c r="N51">
        <f t="shared" si="9"/>
        <v>101.00310388060306</v>
      </c>
      <c r="Q51">
        <v>14084.8</v>
      </c>
      <c r="R51">
        <f t="shared" si="10"/>
        <v>105.39753807011637</v>
      </c>
      <c r="S51">
        <f t="shared" si="11"/>
        <v>105.17952087938347</v>
      </c>
      <c r="Y51">
        <v>800898.29249999975</v>
      </c>
      <c r="Z51">
        <f t="shared" si="12"/>
        <v>95.886450816934158</v>
      </c>
      <c r="AA51">
        <v>826832.05567946297</v>
      </c>
      <c r="AB51">
        <f t="shared" si="13"/>
        <v>98.991335083628513</v>
      </c>
      <c r="AD51">
        <v>13985.768955</v>
      </c>
      <c r="AE51">
        <f t="shared" si="14"/>
        <v>104.656481872264</v>
      </c>
      <c r="AG51" s="6">
        <v>13987.9</v>
      </c>
      <c r="AH51">
        <f t="shared" si="15"/>
        <v>104.67242863022412</v>
      </c>
      <c r="AL51">
        <f t="shared" si="25"/>
        <v>-3.1867634483466025</v>
      </c>
      <c r="AM51">
        <f t="shared" si="2"/>
        <v>-5.8209918112901802</v>
      </c>
      <c r="AN51" s="5">
        <f t="shared" si="3"/>
        <v>-5.8362278892429957</v>
      </c>
      <c r="AO51">
        <f t="shared" si="26"/>
        <v>-4.1158313487652354</v>
      </c>
      <c r="AS51">
        <v>799706.19835850061</v>
      </c>
      <c r="AT51">
        <f t="shared" si="17"/>
        <v>103.21503567454467</v>
      </c>
      <c r="AU51">
        <v>805325.17339394323</v>
      </c>
      <c r="AV51">
        <f t="shared" si="18"/>
        <v>103.94025539889847</v>
      </c>
      <c r="AX51">
        <f t="shared" si="19"/>
        <v>0</v>
      </c>
      <c r="AZ51">
        <f t="shared" si="20"/>
        <v>0</v>
      </c>
      <c r="BA51">
        <v>12498.8</v>
      </c>
      <c r="BB51">
        <f t="shared" si="21"/>
        <v>105.50676918993669</v>
      </c>
      <c r="BC51">
        <f t="shared" si="22"/>
        <v>107.04968438723159</v>
      </c>
      <c r="BG51" s="3">
        <v>40359</v>
      </c>
      <c r="BH51">
        <v>110.488</v>
      </c>
      <c r="BK51">
        <v>131.19999999999999</v>
      </c>
      <c r="BL51">
        <v>129.25794609539591</v>
      </c>
      <c r="BM51">
        <v>131.21715295815295</v>
      </c>
      <c r="BN51">
        <v>129.64420663939154</v>
      </c>
      <c r="BT51" s="3">
        <v>40359</v>
      </c>
      <c r="BU51">
        <v>13058.5</v>
      </c>
      <c r="BV51">
        <f t="shared" si="23"/>
        <v>97.992645955275407</v>
      </c>
      <c r="BY51">
        <v>817652</v>
      </c>
      <c r="BZ51">
        <f t="shared" si="24"/>
        <v>96.955970606754477</v>
      </c>
    </row>
    <row r="52" spans="1:78" x14ac:dyDescent="0.25">
      <c r="A52" s="1">
        <v>40405</v>
      </c>
      <c r="B52">
        <v>99.363939087813819</v>
      </c>
      <c r="D52" s="3">
        <v>40451</v>
      </c>
      <c r="E52" s="3"/>
      <c r="G52">
        <v>13278.5</v>
      </c>
      <c r="H52">
        <f t="shared" si="7"/>
        <v>99.363939087813819</v>
      </c>
      <c r="K52">
        <v>833381</v>
      </c>
      <c r="L52">
        <f t="shared" si="8"/>
        <v>98.805275425688066</v>
      </c>
      <c r="M52">
        <v>855518.06913785602</v>
      </c>
      <c r="N52">
        <f t="shared" si="9"/>
        <v>101.42983635674284</v>
      </c>
      <c r="Q52">
        <v>14138.6</v>
      </c>
      <c r="R52">
        <f t="shared" si="10"/>
        <v>105.80012721218243</v>
      </c>
      <c r="S52">
        <f t="shared" si="11"/>
        <v>105.58127725670589</v>
      </c>
      <c r="Y52">
        <v>808163.34416425019</v>
      </c>
      <c r="Z52">
        <f t="shared" si="12"/>
        <v>96.756249174116491</v>
      </c>
      <c r="AA52">
        <v>830510.41174910939</v>
      </c>
      <c r="AB52">
        <f t="shared" si="13"/>
        <v>99.431721224618215</v>
      </c>
      <c r="AD52">
        <v>14044.693243</v>
      </c>
      <c r="AE52">
        <f t="shared" si="14"/>
        <v>105.0974164178546</v>
      </c>
      <c r="AG52" s="6">
        <v>14048.3</v>
      </c>
      <c r="AH52">
        <f t="shared" si="15"/>
        <v>105.12440603135406</v>
      </c>
      <c r="AL52">
        <f t="shared" si="25"/>
        <v>-2.7276268989640857</v>
      </c>
      <c r="AM52">
        <f t="shared" si="2"/>
        <v>-5.6098433445129565</v>
      </c>
      <c r="AN52" s="5">
        <f t="shared" si="3"/>
        <v>-5.6355206156290567</v>
      </c>
      <c r="AO52">
        <f t="shared" si="26"/>
        <v>-2.6216293699897886</v>
      </c>
      <c r="AS52">
        <v>804885.61304149288</v>
      </c>
      <c r="AT52">
        <f t="shared" si="17"/>
        <v>103.88352301699072</v>
      </c>
      <c r="AU52">
        <v>809587.6182439212</v>
      </c>
      <c r="AV52">
        <f t="shared" si="18"/>
        <v>104.49039293460136</v>
      </c>
      <c r="AX52">
        <f t="shared" si="19"/>
        <v>0</v>
      </c>
      <c r="AZ52">
        <f t="shared" si="20"/>
        <v>0</v>
      </c>
      <c r="BA52">
        <v>12570</v>
      </c>
      <c r="BB52">
        <f t="shared" si="21"/>
        <v>106.1077934455711</v>
      </c>
      <c r="BC52">
        <f t="shared" si="22"/>
        <v>107.65949793160152</v>
      </c>
      <c r="BG52" s="3">
        <v>40451</v>
      </c>
      <c r="BH52">
        <v>111.045</v>
      </c>
      <c r="BK52">
        <v>131</v>
      </c>
      <c r="BL52">
        <v>128.98181413101256</v>
      </c>
      <c r="BM52">
        <v>128.29606060606065</v>
      </c>
      <c r="BN52">
        <v>126.66436751896545</v>
      </c>
      <c r="BT52" s="3">
        <v>40451</v>
      </c>
      <c r="BU52">
        <v>13139.6</v>
      </c>
      <c r="BV52">
        <f t="shared" si="23"/>
        <v>98.601230676872277</v>
      </c>
      <c r="BY52">
        <v>833331</v>
      </c>
      <c r="BZ52">
        <f t="shared" si="24"/>
        <v>98.815163347851296</v>
      </c>
    </row>
    <row r="53" spans="1:78" x14ac:dyDescent="0.25">
      <c r="A53" s="1">
        <v>40497</v>
      </c>
      <c r="D53" s="3">
        <v>40543</v>
      </c>
      <c r="E53" s="3"/>
      <c r="G53">
        <v>13380.7</v>
      </c>
      <c r="H53">
        <f t="shared" si="7"/>
        <v>100.12870879634826</v>
      </c>
      <c r="K53">
        <v>846603</v>
      </c>
      <c r="L53">
        <f t="shared" si="8"/>
        <v>100.37286978130506</v>
      </c>
      <c r="M53">
        <v>859215.28110619297</v>
      </c>
      <c r="N53">
        <f t="shared" si="9"/>
        <v>101.86817613991366</v>
      </c>
      <c r="Q53">
        <v>14194.7</v>
      </c>
      <c r="R53">
        <f t="shared" si="10"/>
        <v>106.21992741422531</v>
      </c>
      <c r="S53">
        <f t="shared" si="11"/>
        <v>106.00020909253838</v>
      </c>
      <c r="U53">
        <f>U49*(1+V53/100)</f>
        <v>100.58830022075054</v>
      </c>
      <c r="V53">
        <v>3.25</v>
      </c>
      <c r="W53">
        <f>W49*(1+V53/100)</f>
        <v>101.38642354680685</v>
      </c>
      <c r="Y53">
        <v>815493.79776987794</v>
      </c>
      <c r="Z53">
        <f t="shared" si="12"/>
        <v>97.633877689127772</v>
      </c>
      <c r="AA53">
        <v>834347.20240217354</v>
      </c>
      <c r="AB53">
        <f t="shared" si="13"/>
        <v>99.891075729047898</v>
      </c>
      <c r="AD53">
        <v>14109.789381000001</v>
      </c>
      <c r="AE53">
        <f t="shared" si="14"/>
        <v>105.58453534627905</v>
      </c>
      <c r="AG53" s="6">
        <v>14110.300000000001</v>
      </c>
      <c r="AH53">
        <f t="shared" si="15"/>
        <v>105.58835634377222</v>
      </c>
      <c r="AJ53">
        <f>100*LN(U53/R53)</f>
        <v>-5.4475780731109573</v>
      </c>
      <c r="AK53">
        <f t="shared" si="16"/>
        <v>-4.450187455916967</v>
      </c>
      <c r="AL53">
        <f t="shared" si="25"/>
        <v>-2.2855808960844004</v>
      </c>
      <c r="AM53">
        <f t="shared" si="2"/>
        <v>-5.3055468599577003</v>
      </c>
      <c r="AN53" s="5">
        <f t="shared" si="3"/>
        <v>-5.3091656932871203</v>
      </c>
      <c r="AO53">
        <f t="shared" si="26"/>
        <v>-1.4787637202361135</v>
      </c>
      <c r="AS53">
        <v>809996.29411929031</v>
      </c>
      <c r="AT53">
        <f t="shared" si="17"/>
        <v>104.54313917458565</v>
      </c>
      <c r="AU53">
        <v>813868.06935847457</v>
      </c>
      <c r="AV53">
        <f t="shared" si="18"/>
        <v>105.04285447034866</v>
      </c>
      <c r="AW53">
        <f>AW49*(1+BD53/100)</f>
        <v>12638.609195949686</v>
      </c>
      <c r="AX53">
        <f t="shared" si="19"/>
        <v>106.68694781249999</v>
      </c>
      <c r="AY53">
        <f>AY49*(1+BD53/100)</f>
        <v>12456.447965744062</v>
      </c>
      <c r="AZ53">
        <f t="shared" si="20"/>
        <v>106.68694781249999</v>
      </c>
      <c r="BA53">
        <v>12641.5</v>
      </c>
      <c r="BB53">
        <f t="shared" si="21"/>
        <v>106.71135010677702</v>
      </c>
      <c r="BC53">
        <f t="shared" si="22"/>
        <v>108.27188091506291</v>
      </c>
      <c r="BD53">
        <v>2.85</v>
      </c>
      <c r="BG53" s="3">
        <v>40543</v>
      </c>
      <c r="BH53">
        <v>111.14100000000001</v>
      </c>
      <c r="BK53">
        <v>129.31872207719854</v>
      </c>
      <c r="BL53">
        <v>127.04025427205099</v>
      </c>
      <c r="BM53">
        <v>124.75489177489179</v>
      </c>
      <c r="BN53">
        <v>123.10849910593284</v>
      </c>
      <c r="BT53" s="3">
        <v>40543</v>
      </c>
      <c r="BU53">
        <v>13216.1</v>
      </c>
      <c r="BV53">
        <f t="shared" si="23"/>
        <v>99.175296413027169</v>
      </c>
      <c r="BY53">
        <v>846371</v>
      </c>
      <c r="BZ53">
        <f t="shared" si="24"/>
        <v>100.36142735345769</v>
      </c>
    </row>
    <row r="54" spans="1:78" x14ac:dyDescent="0.25">
      <c r="A54" s="1">
        <v>40589</v>
      </c>
      <c r="D54" s="3">
        <v>40633</v>
      </c>
      <c r="E54" s="3"/>
      <c r="G54">
        <v>13444.3</v>
      </c>
      <c r="H54">
        <f t="shared" si="7"/>
        <v>100.60463202005462</v>
      </c>
      <c r="K54">
        <v>853584</v>
      </c>
      <c r="L54">
        <f t="shared" si="8"/>
        <v>101.20053399220826</v>
      </c>
      <c r="M54">
        <v>861838.89126155304</v>
      </c>
      <c r="N54">
        <f t="shared" si="9"/>
        <v>102.17923017643476</v>
      </c>
      <c r="Q54">
        <v>14256.2</v>
      </c>
      <c r="R54">
        <f t="shared" si="10"/>
        <v>106.6801361918659</v>
      </c>
      <c r="S54">
        <f t="shared" si="11"/>
        <v>106.45946591791623</v>
      </c>
      <c r="Y54">
        <v>822791.85980226519</v>
      </c>
      <c r="Z54">
        <f t="shared" si="12"/>
        <v>98.507628167410175</v>
      </c>
      <c r="AA54">
        <v>837801.20398754778</v>
      </c>
      <c r="AB54">
        <f t="shared" si="13"/>
        <v>100.30460133677991</v>
      </c>
      <c r="AD54">
        <v>14178.34043</v>
      </c>
      <c r="AE54">
        <f t="shared" si="14"/>
        <v>106.09750761402327</v>
      </c>
      <c r="AG54" s="6">
        <v>14177.8</v>
      </c>
      <c r="AH54">
        <f t="shared" si="15"/>
        <v>106.09346353874359</v>
      </c>
      <c r="AL54">
        <f t="shared" si="25"/>
        <v>-1.8077581152782605</v>
      </c>
      <c r="AM54">
        <f t="shared" si="2"/>
        <v>-5.3160253887435047</v>
      </c>
      <c r="AN54" s="5">
        <f t="shared" si="3"/>
        <v>-5.3122136570207115</v>
      </c>
      <c r="AO54">
        <f t="shared" si="26"/>
        <v>-0.96243964374080371</v>
      </c>
      <c r="AS54">
        <v>814945.55185857788</v>
      </c>
      <c r="AT54">
        <f t="shared" si="17"/>
        <v>105.18192103618888</v>
      </c>
      <c r="AU54">
        <v>818170.15453306353</v>
      </c>
      <c r="AV54">
        <f t="shared" si="18"/>
        <v>105.59810823189454</v>
      </c>
      <c r="AX54">
        <f t="shared" si="19"/>
        <v>0</v>
      </c>
      <c r="AZ54">
        <f t="shared" si="20"/>
        <v>0</v>
      </c>
      <c r="BA54">
        <v>12713.9</v>
      </c>
      <c r="BB54">
        <f t="shared" si="21"/>
        <v>107.32250398469742</v>
      </c>
      <c r="BC54">
        <f t="shared" si="22"/>
        <v>108.89197221579862</v>
      </c>
      <c r="BG54" s="3">
        <v>40633</v>
      </c>
      <c r="BH54">
        <v>111.706</v>
      </c>
      <c r="BK54">
        <v>126.89058548086034</v>
      </c>
      <c r="BL54">
        <v>124.57816164265016</v>
      </c>
      <c r="BM54">
        <v>120.271044168392</v>
      </c>
      <c r="BN54">
        <v>119.7216659965852</v>
      </c>
      <c r="BT54" s="3">
        <v>40633</v>
      </c>
      <c r="BU54">
        <v>13227.9</v>
      </c>
      <c r="BV54">
        <f t="shared" si="23"/>
        <v>99.263845114813151</v>
      </c>
      <c r="BY54">
        <v>853122</v>
      </c>
      <c r="BZ54">
        <f t="shared" si="24"/>
        <v>101.16195099623751</v>
      </c>
    </row>
    <row r="55" spans="1:78" x14ac:dyDescent="0.25">
      <c r="A55" s="1">
        <v>40678</v>
      </c>
      <c r="K55">
        <v>858679.25059999991</v>
      </c>
      <c r="L55">
        <f t="shared" si="8"/>
        <v>101.80462460490028</v>
      </c>
      <c r="M55">
        <v>865004.34381935804</v>
      </c>
      <c r="N55">
        <f t="shared" si="9"/>
        <v>102.55452480376712</v>
      </c>
      <c r="Q55">
        <v>14322.7</v>
      </c>
      <c r="R55">
        <f t="shared" si="10"/>
        <v>107.17776031728215</v>
      </c>
      <c r="S55">
        <f t="shared" si="11"/>
        <v>106.95606069657686</v>
      </c>
      <c r="Y55">
        <v>829874.04434701358</v>
      </c>
      <c r="Z55">
        <f t="shared" si="12"/>
        <v>99.355533009243089</v>
      </c>
      <c r="AA55">
        <v>842118.53593592125</v>
      </c>
      <c r="AB55">
        <f t="shared" si="13"/>
        <v>100.82148798943574</v>
      </c>
      <c r="AD55">
        <v>14247.175588</v>
      </c>
      <c r="AE55">
        <f t="shared" si="14"/>
        <v>106.61260588917574</v>
      </c>
      <c r="AG55" s="7">
        <v>14245.8</v>
      </c>
      <c r="AH55">
        <f t="shared" si="15"/>
        <v>106.60231226849254</v>
      </c>
      <c r="AL55">
        <f t="shared" si="25"/>
        <v>-1.4646847879082425</v>
      </c>
      <c r="AN55" s="5"/>
      <c r="AO55">
        <f t="shared" si="26"/>
        <v>-0.73390750251423664</v>
      </c>
      <c r="AS55">
        <v>819733.71035507508</v>
      </c>
      <c r="AT55">
        <f t="shared" si="17"/>
        <v>105.79991043160153</v>
      </c>
      <c r="AU55">
        <v>822496.96432980231</v>
      </c>
      <c r="AV55">
        <f t="shared" si="18"/>
        <v>106.15655310632974</v>
      </c>
      <c r="AZ55">
        <f t="shared" si="20"/>
        <v>0</v>
      </c>
      <c r="BA55">
        <v>12787.5</v>
      </c>
      <c r="BB55">
        <f t="shared" si="21"/>
        <v>107.94378748490378</v>
      </c>
      <c r="BC55">
        <f t="shared" si="22"/>
        <v>109.52234127290012</v>
      </c>
      <c r="BK55">
        <v>124.91887118572085</v>
      </c>
      <c r="BL55">
        <v>122.71256155580696</v>
      </c>
      <c r="BM55">
        <v>120.804188912425</v>
      </c>
      <c r="BN55">
        <v>120.54010742695635</v>
      </c>
      <c r="BT55" s="3">
        <v>40724</v>
      </c>
      <c r="BU55">
        <v>13270.1</v>
      </c>
      <c r="BV55">
        <f t="shared" si="23"/>
        <v>99.580519285607082</v>
      </c>
      <c r="BY55">
        <v>861242</v>
      </c>
      <c r="BZ55">
        <f t="shared" si="24"/>
        <v>102.12480864390038</v>
      </c>
    </row>
    <row r="56" spans="1:78" x14ac:dyDescent="0.25">
      <c r="A56" s="1">
        <v>40770</v>
      </c>
      <c r="K56">
        <v>863839.06609470001</v>
      </c>
      <c r="L56">
        <f t="shared" si="8"/>
        <v>102.41637000238305</v>
      </c>
      <c r="M56">
        <v>868435.08463486598</v>
      </c>
      <c r="N56">
        <f t="shared" si="9"/>
        <v>102.96127188726243</v>
      </c>
      <c r="Q56">
        <v>14393.5</v>
      </c>
      <c r="R56">
        <f t="shared" si="10"/>
        <v>107.70756164178546</v>
      </c>
      <c r="S56">
        <f t="shared" si="11"/>
        <v>107.48476611506064</v>
      </c>
      <c r="Y56">
        <v>837001.85620672465</v>
      </c>
      <c r="Z56">
        <f t="shared" si="12"/>
        <v>100.20890051884925</v>
      </c>
      <c r="AA56">
        <v>846538.56729716237</v>
      </c>
      <c r="AB56">
        <f t="shared" si="13"/>
        <v>101.35067018859614</v>
      </c>
      <c r="AD56">
        <v>14316.846097</v>
      </c>
      <c r="AE56">
        <f t="shared" si="14"/>
        <v>107.13395515396415</v>
      </c>
      <c r="AG56" s="7">
        <v>14315.099999999999</v>
      </c>
      <c r="AH56">
        <f t="shared" si="15"/>
        <v>107.12088898866313</v>
      </c>
      <c r="AL56">
        <f t="shared" si="25"/>
        <v>-1.1329473252537567</v>
      </c>
      <c r="AN56" s="5"/>
      <c r="AO56">
        <f t="shared" si="26"/>
        <v>-0.53063532958074933</v>
      </c>
      <c r="AS56">
        <v>824430.70839319681</v>
      </c>
      <c r="AT56">
        <f t="shared" si="17"/>
        <v>106.40613409357029</v>
      </c>
      <c r="AU56">
        <v>826851.1427707054</v>
      </c>
      <c r="AV56">
        <f t="shared" si="18"/>
        <v>106.71853034751361</v>
      </c>
      <c r="AZ56">
        <f t="shared" si="20"/>
        <v>0</v>
      </c>
      <c r="BA56">
        <v>12862.4</v>
      </c>
      <c r="BB56">
        <f t="shared" si="21"/>
        <v>108.57604474258662</v>
      </c>
      <c r="BC56">
        <f t="shared" si="22"/>
        <v>110.16384456606455</v>
      </c>
      <c r="BK56">
        <v>124.09059152515374</v>
      </c>
      <c r="BL56">
        <v>121.82525946573524</v>
      </c>
      <c r="BM56">
        <v>121.63622186330454</v>
      </c>
      <c r="BN56">
        <v>121.64912840380534</v>
      </c>
    </row>
    <row r="57" spans="1:78" x14ac:dyDescent="0.25">
      <c r="A57" s="1">
        <v>40862</v>
      </c>
      <c r="H57">
        <f>H53*(1+I57/100)</f>
        <v>102.78211957945149</v>
      </c>
      <c r="I57">
        <v>2.65</v>
      </c>
      <c r="K57">
        <v>869306.06298121274</v>
      </c>
      <c r="L57">
        <f t="shared" si="8"/>
        <v>103.06453468711101</v>
      </c>
      <c r="M57">
        <v>872013.514257762</v>
      </c>
      <c r="N57">
        <f t="shared" si="9"/>
        <v>103.38552888913995</v>
      </c>
      <c r="Q57">
        <v>14468.4</v>
      </c>
      <c r="R57">
        <f t="shared" si="10"/>
        <v>108.26804355146481</v>
      </c>
      <c r="S57">
        <f t="shared" si="11"/>
        <v>108.04408865523627</v>
      </c>
      <c r="U57">
        <f>U53*(1+V57/100)</f>
        <v>104.46094977924943</v>
      </c>
      <c r="V57">
        <v>3.85</v>
      </c>
      <c r="W57">
        <f>W53*(1+V57/100)</f>
        <v>105.28980085335891</v>
      </c>
      <c r="Y57">
        <v>843898.26037425781</v>
      </c>
      <c r="Z57">
        <f t="shared" si="12"/>
        <v>101.0345630595443</v>
      </c>
      <c r="AA57">
        <v>851113.49317108642</v>
      </c>
      <c r="AB57">
        <f t="shared" si="13"/>
        <v>101.89839692107776</v>
      </c>
      <c r="AD57">
        <v>14386.882734000001</v>
      </c>
      <c r="AE57">
        <f t="shared" si="14"/>
        <v>107.65804418004265</v>
      </c>
      <c r="AG57" s="7">
        <v>14385.7</v>
      </c>
      <c r="AH57">
        <f t="shared" si="15"/>
        <v>107.64919369925543</v>
      </c>
      <c r="AJ57">
        <f>100*LN(U57/R57)</f>
        <v>-3.5796721826787765</v>
      </c>
      <c r="AK57">
        <f t="shared" si="16"/>
        <v>-2.5822815654847844</v>
      </c>
      <c r="AL57">
        <f t="shared" si="25"/>
        <v>-0.85135414098730156</v>
      </c>
      <c r="AM57">
        <f>100*LN(H57/AE57)</f>
        <v>-4.6348542491732143</v>
      </c>
      <c r="AN57" s="5">
        <f>100*LN(H57/AH57)</f>
        <v>-4.626632992071614</v>
      </c>
      <c r="AO57">
        <f t="shared" si="26"/>
        <v>-0.31096571745768103</v>
      </c>
      <c r="AZ57">
        <f t="shared" si="20"/>
        <v>0</v>
      </c>
      <c r="BA57">
        <v>12938.7</v>
      </c>
      <c r="BB57">
        <f t="shared" si="21"/>
        <v>109.22011989293642</v>
      </c>
      <c r="BC57">
        <f t="shared" si="22"/>
        <v>110.81733857498908</v>
      </c>
      <c r="BK57">
        <v>124.00987775911352</v>
      </c>
      <c r="BL57">
        <v>121.62645699917276</v>
      </c>
      <c r="BM57">
        <v>120.31951252320381</v>
      </c>
      <c r="BN57">
        <v>120.3735403923434</v>
      </c>
    </row>
    <row r="58" spans="1:78" x14ac:dyDescent="0.25">
      <c r="A58" s="1">
        <v>40954</v>
      </c>
      <c r="K58">
        <v>875300.63578826212</v>
      </c>
      <c r="L58">
        <f t="shared" si="8"/>
        <v>103.77524853499074</v>
      </c>
      <c r="M58">
        <v>875813.72544888803</v>
      </c>
      <c r="N58">
        <f t="shared" si="9"/>
        <v>103.83608021370218</v>
      </c>
      <c r="Q58">
        <v>14546.7</v>
      </c>
      <c r="R58">
        <f t="shared" si="10"/>
        <v>108.85396789763161</v>
      </c>
      <c r="S58">
        <f t="shared" si="11"/>
        <v>108.62880100364418</v>
      </c>
      <c r="Y58">
        <v>850595.4888922231</v>
      </c>
      <c r="Z58">
        <f t="shared" si="12"/>
        <v>101.83637956847092</v>
      </c>
      <c r="AA58">
        <v>855722.93378556578</v>
      </c>
      <c r="AB58">
        <f t="shared" si="13"/>
        <v>102.45025588358622</v>
      </c>
      <c r="AD58">
        <v>14455.144206999999</v>
      </c>
      <c r="AE58">
        <f t="shared" si="14"/>
        <v>108.16884953043738</v>
      </c>
      <c r="AG58" s="7">
        <v>14455.6</v>
      </c>
      <c r="AH58">
        <f t="shared" si="15"/>
        <v>108.17226026115912</v>
      </c>
      <c r="AL58">
        <f t="shared" si="25"/>
        <v>-0.60099688999181855</v>
      </c>
      <c r="AN58" s="5"/>
      <c r="AO58">
        <f t="shared" si="26"/>
        <v>-5.8601503895716903E-2</v>
      </c>
      <c r="AZ58">
        <f t="shared" si="20"/>
        <v>0</v>
      </c>
      <c r="BA58">
        <v>13016.8</v>
      </c>
      <c r="BB58">
        <f t="shared" si="21"/>
        <v>109.87938947671519</v>
      </c>
      <c r="BC58">
        <f t="shared" si="22"/>
        <v>111.48624921846226</v>
      </c>
      <c r="BK58">
        <v>123.87246863429871</v>
      </c>
      <c r="BL58">
        <v>121.51793710520005</v>
      </c>
      <c r="BM58">
        <v>120.26</v>
      </c>
      <c r="BN58">
        <v>120.26017956208275</v>
      </c>
    </row>
    <row r="59" spans="1:78" x14ac:dyDescent="0.25">
      <c r="A59" s="1">
        <v>41044</v>
      </c>
      <c r="K59">
        <v>881341.06571005227</v>
      </c>
      <c r="L59">
        <f t="shared" si="8"/>
        <v>104.49139918170819</v>
      </c>
      <c r="M59">
        <v>879899.71910850704</v>
      </c>
      <c r="N59">
        <f t="shared" si="9"/>
        <v>104.32051377881376</v>
      </c>
      <c r="Q59">
        <v>14628.1</v>
      </c>
      <c r="R59">
        <f t="shared" si="10"/>
        <v>109.46308975941932</v>
      </c>
      <c r="S59">
        <f t="shared" si="11"/>
        <v>109.23666288308739</v>
      </c>
      <c r="Y59">
        <v>857191.15929243178</v>
      </c>
      <c r="Z59">
        <f t="shared" si="12"/>
        <v>102.62603717088653</v>
      </c>
      <c r="AA59">
        <v>860429.96085736295</v>
      </c>
      <c r="AB59">
        <f t="shared" si="13"/>
        <v>103.01379825100094</v>
      </c>
      <c r="AD59">
        <v>14524.543138999999</v>
      </c>
      <c r="AE59">
        <f t="shared" si="14"/>
        <v>108.68816656564522</v>
      </c>
      <c r="AG59" s="7">
        <v>14527.1</v>
      </c>
      <c r="AH59">
        <f t="shared" si="15"/>
        <v>108.70729973435103</v>
      </c>
      <c r="AL59">
        <f t="shared" si="25"/>
        <v>-0.37712687222822222</v>
      </c>
      <c r="AN59" s="5"/>
      <c r="AO59">
        <f t="shared" si="26"/>
        <v>0.16367403432174316</v>
      </c>
      <c r="AZ59">
        <f t="shared" si="20"/>
        <v>0</v>
      </c>
      <c r="BA59">
        <v>13096.2</v>
      </c>
      <c r="BB59">
        <f t="shared" si="21"/>
        <v>110.54963281797043</v>
      </c>
      <c r="BC59">
        <f t="shared" si="22"/>
        <v>112.1662940979984</v>
      </c>
      <c r="BK59">
        <v>123.94043214292168</v>
      </c>
      <c r="BL59">
        <v>121.54409777669862</v>
      </c>
      <c r="BM59">
        <v>120.18586329272746</v>
      </c>
      <c r="BN59">
        <v>120.15358063448214</v>
      </c>
    </row>
    <row r="60" spans="1:78" x14ac:dyDescent="0.25">
      <c r="A60" s="1">
        <v>41136</v>
      </c>
      <c r="K60">
        <v>887193.32442220836</v>
      </c>
      <c r="L60">
        <f t="shared" si="8"/>
        <v>105.1852403346946</v>
      </c>
      <c r="M60">
        <v>884239.73770485295</v>
      </c>
      <c r="N60">
        <f t="shared" si="9"/>
        <v>104.83506442583425</v>
      </c>
      <c r="Q60">
        <v>14712.4</v>
      </c>
      <c r="R60">
        <f t="shared" si="10"/>
        <v>110.0939125229169</v>
      </c>
      <c r="S60">
        <f t="shared" si="11"/>
        <v>109.86618077543461</v>
      </c>
      <c r="Y60">
        <v>863771.26472840575</v>
      </c>
      <c r="Z60">
        <f t="shared" si="12"/>
        <v>103.4138312792836</v>
      </c>
      <c r="AA60">
        <v>865266.5095030925</v>
      </c>
      <c r="AB60">
        <f t="shared" si="13"/>
        <v>103.59284741140661</v>
      </c>
      <c r="AD60">
        <v>14595.639493000001</v>
      </c>
      <c r="AE60">
        <f t="shared" si="14"/>
        <v>109.22018552774348</v>
      </c>
      <c r="AG60" s="7">
        <v>14600.5</v>
      </c>
      <c r="AH60">
        <f t="shared" si="15"/>
        <v>109.25655703969768</v>
      </c>
      <c r="AL60">
        <f t="shared" si="25"/>
        <v>-0.17295690929505428</v>
      </c>
      <c r="AN60" s="5"/>
      <c r="AO60">
        <f t="shared" si="26"/>
        <v>0.33346893174007897</v>
      </c>
      <c r="AZ60">
        <f t="shared" si="20"/>
        <v>0</v>
      </c>
      <c r="BA60">
        <v>13176.6</v>
      </c>
      <c r="BB60">
        <f t="shared" si="21"/>
        <v>111.22831751113065</v>
      </c>
      <c r="BC60">
        <f t="shared" si="22"/>
        <v>112.85490377450601</v>
      </c>
      <c r="BK60">
        <v>124.12731107056379</v>
      </c>
      <c r="BL60">
        <v>121.65307421547701</v>
      </c>
      <c r="BM60">
        <v>120.13346716226717</v>
      </c>
      <c r="BN60">
        <v>119.89985544957548</v>
      </c>
    </row>
    <row r="61" spans="1:78" x14ac:dyDescent="0.25">
      <c r="A61" s="1">
        <v>41228</v>
      </c>
      <c r="H61">
        <f>H57*(1+I61/100)</f>
        <v>106.32810270494257</v>
      </c>
      <c r="I61">
        <v>3.45</v>
      </c>
      <c r="K61">
        <v>892729.29262079648</v>
      </c>
      <c r="L61">
        <f t="shared" si="8"/>
        <v>105.84158222706957</v>
      </c>
      <c r="M61">
        <v>888645.35383741395</v>
      </c>
      <c r="N61">
        <f t="shared" si="9"/>
        <v>105.35739228715762</v>
      </c>
      <c r="Q61">
        <v>14799.3</v>
      </c>
      <c r="R61">
        <f t="shared" si="10"/>
        <v>110.74419126725783</v>
      </c>
      <c r="S61">
        <f t="shared" si="11"/>
        <v>110.51511440348885</v>
      </c>
      <c r="U61">
        <f>U57*(1+V61/100)</f>
        <v>108.90054014486753</v>
      </c>
      <c r="V61">
        <v>4.25</v>
      </c>
      <c r="W61">
        <f>W57*(1+V61/100)</f>
        <v>109.76461738962666</v>
      </c>
      <c r="Y61">
        <v>870335.39848436508</v>
      </c>
      <c r="Z61">
        <f t="shared" si="12"/>
        <v>104.19971320017252</v>
      </c>
      <c r="AA61">
        <v>870264.31859256211</v>
      </c>
      <c r="AB61">
        <f t="shared" si="13"/>
        <v>104.19120325750782</v>
      </c>
      <c r="AD61">
        <v>14669.263461</v>
      </c>
      <c r="AE61">
        <f t="shared" si="14"/>
        <v>109.77111880121225</v>
      </c>
      <c r="AG61" s="7">
        <v>14676.199999999999</v>
      </c>
      <c r="AH61">
        <f t="shared" si="15"/>
        <v>109.82302540502114</v>
      </c>
      <c r="AJ61">
        <f>100*LN(U61/R61)</f>
        <v>-1.6787968561059592</v>
      </c>
      <c r="AK61">
        <f>100*LN(W61/S61)</f>
        <v>-0.68140623891196694</v>
      </c>
      <c r="AL61">
        <f t="shared" si="25"/>
        <v>8.1672875325837016E-3</v>
      </c>
      <c r="AM61">
        <f>100*LN(H61/AE61)</f>
        <v>-3.1867837834209247</v>
      </c>
      <c r="AN61" s="5">
        <f>100*LN(H61/AH61)</f>
        <v>-3.2340588188853174</v>
      </c>
      <c r="AO61">
        <f t="shared" si="26"/>
        <v>0.45851623031269961</v>
      </c>
      <c r="AZ61">
        <f t="shared" si="20"/>
        <v>0</v>
      </c>
      <c r="BA61">
        <v>13257.8</v>
      </c>
      <c r="BB61">
        <f t="shared" si="21"/>
        <v>111.91375528581484</v>
      </c>
      <c r="BC61">
        <f t="shared" si="22"/>
        <v>113.55036528859083</v>
      </c>
      <c r="BK61">
        <v>124.29257292350098</v>
      </c>
      <c r="BL61">
        <v>121.78538352619971</v>
      </c>
      <c r="BM61">
        <v>120.18387147636876</v>
      </c>
      <c r="BN61">
        <v>119.92986893759455</v>
      </c>
    </row>
    <row r="62" spans="1:78" x14ac:dyDescent="0.25">
      <c r="A62" s="1">
        <v>41320</v>
      </c>
      <c r="K62">
        <v>898193.73839202267</v>
      </c>
      <c r="L62">
        <f t="shared" si="8"/>
        <v>106.48944445271995</v>
      </c>
      <c r="M62">
        <v>892973.64321217604</v>
      </c>
      <c r="N62">
        <f t="shared" si="9"/>
        <v>105.87055232295812</v>
      </c>
      <c r="Q62">
        <v>14888</v>
      </c>
      <c r="R62">
        <f t="shared" si="10"/>
        <v>111.407939536798</v>
      </c>
      <c r="S62">
        <f t="shared" si="11"/>
        <v>111.17748969472488</v>
      </c>
      <c r="Y62">
        <v>876903.41241885826</v>
      </c>
      <c r="Z62">
        <f t="shared" si="12"/>
        <v>104.98605967012048</v>
      </c>
      <c r="AA62">
        <v>875372.82895088533</v>
      </c>
      <c r="AB62">
        <f t="shared" si="13"/>
        <v>104.80281266135877</v>
      </c>
      <c r="AD62">
        <v>14747.239890000001</v>
      </c>
      <c r="AE62">
        <f t="shared" si="14"/>
        <v>110.35462184308004</v>
      </c>
      <c r="AG62" s="7">
        <v>14755.599999999999</v>
      </c>
      <c r="AH62">
        <f t="shared" si="15"/>
        <v>110.41718112769857</v>
      </c>
      <c r="AL62">
        <f t="shared" si="25"/>
        <v>0.17469663984496761</v>
      </c>
      <c r="AN62" s="5"/>
      <c r="AO62">
        <f t="shared" si="26"/>
        <v>0.58287237836271033</v>
      </c>
      <c r="AZ62">
        <f t="shared" si="20"/>
        <v>0</v>
      </c>
      <c r="BA62">
        <v>13339.3</v>
      </c>
      <c r="BB62">
        <f t="shared" si="21"/>
        <v>112.60172546607053</v>
      </c>
      <c r="BC62">
        <f t="shared" si="22"/>
        <v>114.24839624176708</v>
      </c>
      <c r="BK62">
        <v>124.33485638201665</v>
      </c>
      <c r="BL62">
        <v>121.77620719026814</v>
      </c>
      <c r="BM62">
        <v>120.20255408854676</v>
      </c>
      <c r="BN62">
        <v>119.73248579915672</v>
      </c>
    </row>
    <row r="63" spans="1:78" x14ac:dyDescent="0.25">
      <c r="A63" s="1">
        <v>41409</v>
      </c>
      <c r="K63">
        <v>903519.65464705415</v>
      </c>
      <c r="L63">
        <f t="shared" si="8"/>
        <v>107.12088268142031</v>
      </c>
      <c r="M63">
        <v>897714.63018515799</v>
      </c>
      <c r="N63">
        <f t="shared" si="9"/>
        <v>106.43264159983757</v>
      </c>
      <c r="Q63">
        <v>14979</v>
      </c>
      <c r="R63">
        <f t="shared" si="10"/>
        <v>112.08889886631496</v>
      </c>
      <c r="S63">
        <f t="shared" si="11"/>
        <v>111.857040444471</v>
      </c>
      <c r="Y63">
        <v>883486.15220469586</v>
      </c>
      <c r="Z63">
        <f t="shared" si="12"/>
        <v>105.77416917244582</v>
      </c>
      <c r="AA63">
        <v>880582.03908790636</v>
      </c>
      <c r="AB63">
        <f t="shared" si="13"/>
        <v>105.42647820825283</v>
      </c>
      <c r="AD63">
        <v>14828.593269000001</v>
      </c>
      <c r="AE63">
        <f t="shared" si="14"/>
        <v>110.963394836682</v>
      </c>
      <c r="AG63" s="7">
        <v>14837.6</v>
      </c>
      <c r="AH63">
        <f t="shared" si="15"/>
        <v>111.03079283121937</v>
      </c>
      <c r="AL63">
        <f t="shared" si="25"/>
        <v>0.32925209520514004</v>
      </c>
      <c r="AN63" s="5"/>
      <c r="AO63">
        <f t="shared" si="26"/>
        <v>0.64456296538389002</v>
      </c>
      <c r="AZ63">
        <f t="shared" si="20"/>
        <v>0</v>
      </c>
      <c r="BA63">
        <v>13421.1</v>
      </c>
      <c r="BB63">
        <f t="shared" si="21"/>
        <v>113.29222805189772</v>
      </c>
      <c r="BC63">
        <f t="shared" si="22"/>
        <v>114.94899663403478</v>
      </c>
      <c r="BK63">
        <v>124.41303591120278</v>
      </c>
      <c r="BL63">
        <v>121.78355256162774</v>
      </c>
      <c r="BM63">
        <v>120.19321245487146</v>
      </c>
      <c r="BN63">
        <v>119.66220588440258</v>
      </c>
    </row>
    <row r="64" spans="1:78" x14ac:dyDescent="0.25">
      <c r="A64" s="1">
        <v>41501</v>
      </c>
      <c r="K64">
        <v>908746.05713714275</v>
      </c>
      <c r="L64">
        <f t="shared" si="8"/>
        <v>107.74052260303924</v>
      </c>
      <c r="M64">
        <v>902765.01545322104</v>
      </c>
      <c r="N64">
        <f t="shared" si="9"/>
        <v>107.03141299901371</v>
      </c>
      <c r="Q64">
        <v>15072.1</v>
      </c>
      <c r="R64">
        <f t="shared" si="10"/>
        <v>112.7855726418977</v>
      </c>
      <c r="S64">
        <f t="shared" si="11"/>
        <v>112.55227313459585</v>
      </c>
      <c r="Y64">
        <v>890066.49434772087</v>
      </c>
      <c r="Z64">
        <f t="shared" si="12"/>
        <v>106.56199162027028</v>
      </c>
      <c r="AA64">
        <v>885881.96849031094</v>
      </c>
      <c r="AB64">
        <f t="shared" si="13"/>
        <v>106.06100499490707</v>
      </c>
      <c r="AD64">
        <v>14913.048199000001</v>
      </c>
      <c r="AE64">
        <f t="shared" si="14"/>
        <v>111.59537695214577</v>
      </c>
      <c r="AG64" s="7">
        <v>14922</v>
      </c>
      <c r="AH64">
        <f t="shared" si="15"/>
        <v>111.66236390167246</v>
      </c>
      <c r="AL64">
        <f t="shared" si="25"/>
        <v>0.47124493630814956</v>
      </c>
      <c r="AN64" s="5"/>
      <c r="AO64">
        <f t="shared" si="26"/>
        <v>0.66033970290777944</v>
      </c>
      <c r="AZ64">
        <f t="shared" si="20"/>
        <v>0</v>
      </c>
      <c r="BA64">
        <v>13503.1</v>
      </c>
      <c r="BB64">
        <f t="shared" si="21"/>
        <v>113.98441890810591</v>
      </c>
      <c r="BC64">
        <f t="shared" si="22"/>
        <v>115.65130998569678</v>
      </c>
      <c r="BK64">
        <v>124.42259265773599</v>
      </c>
      <c r="BL64">
        <v>121.78653879023726</v>
      </c>
      <c r="BM64">
        <v>120.25657228688854</v>
      </c>
      <c r="BN64">
        <v>119.6840949537376</v>
      </c>
    </row>
    <row r="65" spans="1:66" x14ac:dyDescent="0.25">
      <c r="A65" s="1">
        <v>41593</v>
      </c>
      <c r="H65">
        <f>H61*(1+I65/100)</f>
        <v>110.42173465908286</v>
      </c>
      <c r="I65">
        <v>3.85</v>
      </c>
      <c r="K65">
        <v>913905.14555293089</v>
      </c>
      <c r="L65">
        <f t="shared" si="8"/>
        <v>108.35218179837418</v>
      </c>
      <c r="M65">
        <v>907865.66985192802</v>
      </c>
      <c r="N65">
        <f t="shared" si="9"/>
        <v>107.63614428364282</v>
      </c>
      <c r="Q65">
        <v>15167.4</v>
      </c>
      <c r="R65">
        <f t="shared" si="10"/>
        <v>113.49870917050174</v>
      </c>
      <c r="S65">
        <f t="shared" si="11"/>
        <v>113.26393452416512</v>
      </c>
      <c r="AD65">
        <v>15000.297726000001</v>
      </c>
      <c r="AE65">
        <f t="shared" si="14"/>
        <v>112.2482712313391</v>
      </c>
      <c r="AG65" s="7">
        <v>15008.6</v>
      </c>
      <c r="AH65">
        <f t="shared" si="15"/>
        <v>112.31039772514686</v>
      </c>
      <c r="AM65">
        <f>100*LN(H65/AE65)</f>
        <v>-1.6406139068407866</v>
      </c>
      <c r="AN65" s="5">
        <f>100*LN(H65/AH65)</f>
        <v>-1.6959459905955856</v>
      </c>
      <c r="AO65">
        <f t="shared" si="26"/>
        <v>0.66303596208360527</v>
      </c>
      <c r="AZ65">
        <f t="shared" si="20"/>
        <v>0</v>
      </c>
      <c r="BA65">
        <v>13585.1</v>
      </c>
      <c r="BB65">
        <f t="shared" si="21"/>
        <v>114.67660976431408</v>
      </c>
      <c r="BC65">
        <f t="shared" si="22"/>
        <v>116.35362333735878</v>
      </c>
      <c r="BM65">
        <v>120.2674292151664</v>
      </c>
      <c r="BN65">
        <v>119.86193671803423</v>
      </c>
    </row>
    <row r="66" spans="1:66" x14ac:dyDescent="0.25">
      <c r="A66" s="1">
        <v>41685</v>
      </c>
      <c r="K66">
        <v>918880.15020834166</v>
      </c>
      <c r="L66">
        <f t="shared" si="8"/>
        <v>108.9420161061181</v>
      </c>
      <c r="M66">
        <v>913077.95898845396</v>
      </c>
      <c r="N66">
        <f t="shared" si="9"/>
        <v>108.25411093242982</v>
      </c>
      <c r="Q66">
        <v>15265</v>
      </c>
      <c r="R66">
        <f t="shared" si="10"/>
        <v>114.22905675908258</v>
      </c>
      <c r="S66">
        <f t="shared" si="11"/>
        <v>113.99277137224445</v>
      </c>
      <c r="AD66">
        <v>15089.700429</v>
      </c>
      <c r="AE66">
        <f t="shared" si="14"/>
        <v>112.91727787630487</v>
      </c>
      <c r="AG66" s="7">
        <v>15097.2</v>
      </c>
      <c r="AH66">
        <f t="shared" si="15"/>
        <v>112.97339768773151</v>
      </c>
      <c r="AO66">
        <f t="shared" si="26"/>
        <v>0.63344359151676577</v>
      </c>
      <c r="AZ66">
        <f t="shared" si="20"/>
        <v>0</v>
      </c>
      <c r="BA66">
        <v>13667.1</v>
      </c>
      <c r="BB66">
        <f t="shared" si="21"/>
        <v>115.36880062052226</v>
      </c>
      <c r="BC66">
        <f t="shared" si="22"/>
        <v>117.05593668902078</v>
      </c>
      <c r="BM66">
        <v>120.27828614344426</v>
      </c>
      <c r="BN66">
        <v>119.73443028579273</v>
      </c>
    </row>
    <row r="67" spans="1:66" x14ac:dyDescent="0.25">
      <c r="A67" s="1">
        <v>41774</v>
      </c>
      <c r="K67">
        <v>923848.8997068773</v>
      </c>
      <c r="L67">
        <f t="shared" si="8"/>
        <v>109.53110880528459</v>
      </c>
      <c r="M67">
        <v>918337.90936701396</v>
      </c>
      <c r="N67">
        <f t="shared" si="9"/>
        <v>108.87772827657264</v>
      </c>
      <c r="Q67">
        <v>15364.6</v>
      </c>
      <c r="R67">
        <f t="shared" si="10"/>
        <v>114.97437048677368</v>
      </c>
      <c r="S67">
        <f t="shared" si="11"/>
        <v>114.73654340163689</v>
      </c>
      <c r="AD67">
        <v>15181.306183000001</v>
      </c>
      <c r="AE67">
        <f t="shared" si="14"/>
        <v>113.60277010513713</v>
      </c>
      <c r="AG67" s="7">
        <v>15187.8</v>
      </c>
      <c r="AH67">
        <f t="shared" si="15"/>
        <v>113.65136378942643</v>
      </c>
      <c r="AO67">
        <f t="shared" si="26"/>
        <v>0.59831139304129299</v>
      </c>
      <c r="AZ67">
        <f t="shared" si="20"/>
        <v>0</v>
      </c>
      <c r="BA67">
        <v>13749</v>
      </c>
      <c r="BB67">
        <f t="shared" si="21"/>
        <v>116.06014734153995</v>
      </c>
      <c r="BC67">
        <f t="shared" si="22"/>
        <v>117.75739356098563</v>
      </c>
      <c r="BM67">
        <v>120.28914307172214</v>
      </c>
      <c r="BN67">
        <v>119.66668671499841</v>
      </c>
    </row>
    <row r="68" spans="1:66" x14ac:dyDescent="0.25">
      <c r="A68" s="1">
        <v>41866</v>
      </c>
      <c r="K68">
        <v>928847.97972665681</v>
      </c>
      <c r="L68">
        <f t="shared" si="8"/>
        <v>110.12379747736779</v>
      </c>
      <c r="M68">
        <v>923638.99380265595</v>
      </c>
      <c r="N68">
        <f t="shared" si="9"/>
        <v>109.50622245596769</v>
      </c>
      <c r="Q68">
        <v>15465.7</v>
      </c>
      <c r="R68">
        <f t="shared" si="10"/>
        <v>115.73090881879747</v>
      </c>
      <c r="S68">
        <f t="shared" si="11"/>
        <v>115.49151681701416</v>
      </c>
      <c r="AD68">
        <v>15274.670376</v>
      </c>
      <c r="AE68">
        <f t="shared" si="14"/>
        <v>114.30142085531484</v>
      </c>
      <c r="AG68" s="7">
        <v>15280.6</v>
      </c>
      <c r="AH68">
        <f t="shared" si="15"/>
        <v>114.34579264414263</v>
      </c>
      <c r="AO68">
        <f t="shared" si="26"/>
        <v>0.56237908575370654</v>
      </c>
      <c r="AZ68">
        <f t="shared" si="20"/>
        <v>0</v>
      </c>
      <c r="BA68">
        <v>13830.8</v>
      </c>
      <c r="BB68">
        <f t="shared" si="21"/>
        <v>116.75064992736714</v>
      </c>
      <c r="BC68">
        <f t="shared" si="22"/>
        <v>118.45799395325334</v>
      </c>
      <c r="BM68">
        <v>120.3</v>
      </c>
      <c r="BN68">
        <v>119.72244925716116</v>
      </c>
    </row>
    <row r="69" spans="1:66" x14ac:dyDescent="0.25">
      <c r="A69" s="1">
        <v>41958</v>
      </c>
      <c r="M69">
        <v>928974.91856112902</v>
      </c>
      <c r="N69">
        <f t="shared" si="9"/>
        <v>110.13884728832129</v>
      </c>
      <c r="Q69">
        <v>15567.8</v>
      </c>
      <c r="R69">
        <f t="shared" si="10"/>
        <v>116.4949302203764</v>
      </c>
      <c r="S69">
        <f t="shared" si="11"/>
        <v>116.25395782304797</v>
      </c>
      <c r="AD69">
        <v>15369.436183</v>
      </c>
      <c r="AE69">
        <f t="shared" si="14"/>
        <v>115.01055998054402</v>
      </c>
      <c r="AG69" s="7">
        <v>15375.3</v>
      </c>
      <c r="AH69">
        <f t="shared" si="15"/>
        <v>115.05443933101358</v>
      </c>
      <c r="AZ69">
        <f t="shared" si="20"/>
        <v>0</v>
      </c>
      <c r="BA69">
        <v>13912.6</v>
      </c>
      <c r="BB69">
        <f t="shared" si="21"/>
        <v>117.44115251319433</v>
      </c>
      <c r="BC69">
        <f t="shared" si="22"/>
        <v>119.15859434552104</v>
      </c>
    </row>
    <row r="70" spans="1:66" x14ac:dyDescent="0.25">
      <c r="M70">
        <v>934306.85237826104</v>
      </c>
      <c r="N70">
        <f t="shared" si="9"/>
        <v>110.77099895646981</v>
      </c>
      <c r="Q70">
        <v>15670.4</v>
      </c>
      <c r="R70">
        <f t="shared" si="10"/>
        <v>117.26269315673289</v>
      </c>
      <c r="S70">
        <f t="shared" si="11"/>
        <v>117.02013262441005</v>
      </c>
      <c r="AD70">
        <v>15465.180378999999</v>
      </c>
      <c r="AE70">
        <f t="shared" si="14"/>
        <v>115.72702045871216</v>
      </c>
      <c r="AG70" s="7">
        <v>15471.9</v>
      </c>
      <c r="AH70">
        <f t="shared" si="15"/>
        <v>115.77730385003929</v>
      </c>
      <c r="AZ70">
        <f t="shared" si="20"/>
        <v>0</v>
      </c>
      <c r="BA70">
        <v>13994.4</v>
      </c>
      <c r="BB70">
        <f t="shared" si="21"/>
        <v>118.1316550990215</v>
      </c>
      <c r="BC70">
        <f t="shared" si="22"/>
        <v>119.85919473778873</v>
      </c>
    </row>
    <row r="71" spans="1:66" x14ac:dyDescent="0.25">
      <c r="M71">
        <v>939652.45483590104</v>
      </c>
      <c r="N71">
        <f t="shared" si="9"/>
        <v>111.40477117247106</v>
      </c>
      <c r="Q71">
        <v>15772.8</v>
      </c>
      <c r="R71">
        <f t="shared" si="10"/>
        <v>118.02895947917835</v>
      </c>
      <c r="S71">
        <f t="shared" si="11"/>
        <v>117.78481390764084</v>
      </c>
      <c r="AD71">
        <v>15561.494831</v>
      </c>
      <c r="AE71">
        <f t="shared" si="14"/>
        <v>116.44774820219254</v>
      </c>
      <c r="AG71" s="7">
        <v>15570.9</v>
      </c>
      <c r="AH71">
        <f t="shared" si="15"/>
        <v>116.51812773599731</v>
      </c>
      <c r="AZ71">
        <f t="shared" si="20"/>
        <v>0</v>
      </c>
      <c r="BA71">
        <v>14076.3</v>
      </c>
      <c r="BB71">
        <f t="shared" si="21"/>
        <v>118.82300182003918</v>
      </c>
      <c r="BC71">
        <f t="shared" si="22"/>
        <v>120.56065160975358</v>
      </c>
    </row>
    <row r="72" spans="1:66" x14ac:dyDescent="0.25">
      <c r="M72">
        <v>945047.207636929</v>
      </c>
      <c r="N72">
        <f t="shared" si="9"/>
        <v>112.04437063101292</v>
      </c>
      <c r="Q72">
        <v>15874.9</v>
      </c>
      <c r="R72">
        <f t="shared" si="10"/>
        <v>118.79298088075728</v>
      </c>
      <c r="S72">
        <f t="shared" si="11"/>
        <v>118.54725491367465</v>
      </c>
      <c r="AD72">
        <v>15658.563458000001</v>
      </c>
      <c r="AE72">
        <f t="shared" si="14"/>
        <v>117.17411948965466</v>
      </c>
      <c r="AG72" s="7">
        <v>15671.5</v>
      </c>
      <c r="AH72">
        <f t="shared" si="15"/>
        <v>117.27092453324353</v>
      </c>
      <c r="AZ72">
        <f t="shared" si="20"/>
        <v>0</v>
      </c>
      <c r="BA72">
        <v>14158.3</v>
      </c>
      <c r="BB72">
        <f t="shared" si="21"/>
        <v>119.51519267624737</v>
      </c>
      <c r="BC72">
        <f t="shared" si="22"/>
        <v>121.26296496141558</v>
      </c>
    </row>
    <row r="73" spans="1:66" x14ac:dyDescent="0.25">
      <c r="M73">
        <v>950486.93716276297</v>
      </c>
      <c r="N73">
        <f t="shared" si="9"/>
        <v>112.689302509759</v>
      </c>
      <c r="Q73">
        <v>15976.5</v>
      </c>
      <c r="R73">
        <f t="shared" si="10"/>
        <v>119.55326074755865</v>
      </c>
      <c r="S73">
        <f t="shared" si="11"/>
        <v>119.30596212438019</v>
      </c>
      <c r="AD73">
        <v>15756.353462999999</v>
      </c>
      <c r="AE73">
        <f t="shared" si="14"/>
        <v>117.90588889886631</v>
      </c>
      <c r="AG73" s="7">
        <v>15773.6</v>
      </c>
      <c r="AH73">
        <f t="shared" si="15"/>
        <v>118.03494593482246</v>
      </c>
      <c r="AZ73">
        <f t="shared" si="20"/>
        <v>0</v>
      </c>
      <c r="BA73">
        <v>14240.5</v>
      </c>
      <c r="BB73">
        <f t="shared" si="21"/>
        <v>120.20907180283655</v>
      </c>
      <c r="BC73">
        <f t="shared" si="22"/>
        <v>121.96699127247187</v>
      </c>
    </row>
    <row r="74" spans="1:66" x14ac:dyDescent="0.25">
      <c r="M74">
        <v>955986.75347953395</v>
      </c>
      <c r="N74">
        <f t="shared" si="9"/>
        <v>113.34135825133367</v>
      </c>
      <c r="Q74">
        <v>16077</v>
      </c>
      <c r="R74">
        <f t="shared" si="10"/>
        <v>120.30530923784937</v>
      </c>
      <c r="S74">
        <f t="shared" si="11"/>
        <v>120.05645498536352</v>
      </c>
      <c r="AD74">
        <v>15854.759706999999</v>
      </c>
      <c r="AE74">
        <f t="shared" si="14"/>
        <v>118.64226966737755</v>
      </c>
      <c r="AG74" s="7">
        <v>15876.9</v>
      </c>
      <c r="AH74">
        <f t="shared" si="15"/>
        <v>118.80794701986756</v>
      </c>
      <c r="AZ74">
        <f t="shared" si="20"/>
        <v>0</v>
      </c>
      <c r="BA74">
        <v>14322.9</v>
      </c>
      <c r="BB74">
        <f t="shared" si="21"/>
        <v>120.90463919980671</v>
      </c>
      <c r="BC74">
        <f t="shared" si="22"/>
        <v>122.67273054292247</v>
      </c>
    </row>
    <row r="75" spans="1:66" x14ac:dyDescent="0.25">
      <c r="M75">
        <v>961498.55732539098</v>
      </c>
      <c r="N75">
        <f t="shared" ref="N75:N93" si="27">100*M75/$K$41</f>
        <v>113.99483522894928</v>
      </c>
      <c r="Q75">
        <v>16176.8</v>
      </c>
      <c r="R75">
        <f t="shared" ref="R75:R93" si="28">100*Q75/$G$41</f>
        <v>121.05211957945149</v>
      </c>
      <c r="S75">
        <f t="shared" ref="S75:S93" si="29">100*Q75/$E$41</f>
        <v>120.80172053288726</v>
      </c>
      <c r="AD75">
        <v>15954.263628000001</v>
      </c>
      <c r="AE75">
        <f t="shared" ref="AE75:AE97" si="30">100*AD75/$G$41</f>
        <v>119.38686442922886</v>
      </c>
      <c r="AG75" s="7">
        <v>15981.5</v>
      </c>
      <c r="AH75">
        <f t="shared" ref="AH75:AH97" si="31">100*AG75/$G$41</f>
        <v>119.5906760953343</v>
      </c>
      <c r="AZ75">
        <f t="shared" ref="AZ75:AZ85" si="32">100*AY75/$AY$41</f>
        <v>0</v>
      </c>
      <c r="BA75">
        <v>14405.6</v>
      </c>
      <c r="BB75">
        <f t="shared" ref="BB75:BB85" si="33">100*BA75/$AW$41</f>
        <v>121.60273900234839</v>
      </c>
      <c r="BC75">
        <f t="shared" ref="BC75:BC85" si="34">100*BA75/$AY$41</f>
        <v>123.38103925246452</v>
      </c>
    </row>
    <row r="76" spans="1:66" x14ac:dyDescent="0.25">
      <c r="M76">
        <v>967038.28488986206</v>
      </c>
      <c r="N76">
        <f t="shared" si="27"/>
        <v>114.6516228300475</v>
      </c>
      <c r="Q76">
        <v>16275.7</v>
      </c>
      <c r="R76">
        <f t="shared" si="28"/>
        <v>121.79219515845399</v>
      </c>
      <c r="S76">
        <f t="shared" si="29"/>
        <v>121.54026524882012</v>
      </c>
      <c r="AD76">
        <v>16054.286641000001</v>
      </c>
      <c r="AE76">
        <f t="shared" si="30"/>
        <v>120.13534359262171</v>
      </c>
      <c r="AG76" s="7">
        <v>16086.800000000001</v>
      </c>
      <c r="AH76">
        <f t="shared" si="31"/>
        <v>120.37864331948965</v>
      </c>
      <c r="AZ76">
        <f t="shared" si="32"/>
        <v>0</v>
      </c>
      <c r="BA76">
        <v>14488.5</v>
      </c>
      <c r="BB76">
        <f t="shared" si="33"/>
        <v>122.30252707527104</v>
      </c>
      <c r="BC76">
        <f t="shared" si="34"/>
        <v>124.09106092140085</v>
      </c>
    </row>
    <row r="77" spans="1:66" x14ac:dyDescent="0.25">
      <c r="M77">
        <v>972603.70544294699</v>
      </c>
      <c r="N77">
        <f t="shared" si="27"/>
        <v>115.31145658028581</v>
      </c>
      <c r="Q77">
        <v>16373.8</v>
      </c>
      <c r="R77">
        <f t="shared" si="28"/>
        <v>122.52628428181239</v>
      </c>
      <c r="S77">
        <f t="shared" si="29"/>
        <v>122.27283589222772</v>
      </c>
      <c r="AD77">
        <v>16154.605109</v>
      </c>
      <c r="AE77">
        <f t="shared" si="30"/>
        <v>120.88603366632994</v>
      </c>
      <c r="AG77" s="7">
        <v>16192.4</v>
      </c>
      <c r="AH77">
        <f t="shared" si="31"/>
        <v>121.16885546451154</v>
      </c>
      <c r="AZ77">
        <f t="shared" si="32"/>
        <v>0</v>
      </c>
      <c r="BA77">
        <v>14571.8</v>
      </c>
      <c r="BB77">
        <f t="shared" si="33"/>
        <v>123.00569168895569</v>
      </c>
      <c r="BC77">
        <f t="shared" si="34"/>
        <v>124.80450850912578</v>
      </c>
    </row>
    <row r="78" spans="1:66" x14ac:dyDescent="0.25">
      <c r="M78">
        <v>978196.48652389797</v>
      </c>
      <c r="N78">
        <f t="shared" si="27"/>
        <v>115.97453418236569</v>
      </c>
      <c r="Q78">
        <v>16471.2</v>
      </c>
      <c r="R78">
        <f t="shared" si="28"/>
        <v>123.25513525648221</v>
      </c>
      <c r="S78">
        <f t="shared" si="29"/>
        <v>123.00017922217575</v>
      </c>
      <c r="AD78">
        <v>16255.241171</v>
      </c>
      <c r="AE78">
        <f t="shared" si="30"/>
        <v>121.63910031803044</v>
      </c>
      <c r="AG78" s="7">
        <v>16297.4</v>
      </c>
      <c r="AH78">
        <f t="shared" si="31"/>
        <v>121.95457776780034</v>
      </c>
      <c r="AZ78">
        <f t="shared" si="32"/>
        <v>0</v>
      </c>
      <c r="BA78">
        <v>14655.5</v>
      </c>
      <c r="BB78">
        <f t="shared" si="33"/>
        <v>123.71223284340233</v>
      </c>
      <c r="BC78">
        <f t="shared" si="34"/>
        <v>125.52138201563932</v>
      </c>
    </row>
    <row r="79" spans="1:66" x14ac:dyDescent="0.25">
      <c r="M79">
        <v>983807.14147350495</v>
      </c>
      <c r="N79">
        <f t="shared" si="27"/>
        <v>116.63973090225061</v>
      </c>
      <c r="Q79">
        <v>16567.599999999999</v>
      </c>
      <c r="R79">
        <f t="shared" si="28"/>
        <v>123.97650316159687</v>
      </c>
      <c r="S79">
        <f t="shared" si="29"/>
        <v>123.72005496146721</v>
      </c>
      <c r="AD79">
        <v>16355.275912999999</v>
      </c>
      <c r="AE79">
        <f t="shared" si="30"/>
        <v>122.38766725034608</v>
      </c>
      <c r="AG79" s="7">
        <v>16401.800000000003</v>
      </c>
      <c r="AH79">
        <f t="shared" si="31"/>
        <v>122.7358102293561</v>
      </c>
      <c r="AZ79">
        <f t="shared" si="32"/>
        <v>0</v>
      </c>
      <c r="BA79">
        <v>14739.5</v>
      </c>
      <c r="BB79">
        <f t="shared" si="33"/>
        <v>124.42130640342047</v>
      </c>
      <c r="BC79">
        <f t="shared" si="34"/>
        <v>126.24082496124429</v>
      </c>
    </row>
    <row r="80" spans="1:66" x14ac:dyDescent="0.25">
      <c r="M80">
        <v>989438.08377476397</v>
      </c>
      <c r="N80">
        <f t="shared" si="27"/>
        <v>117.30733288139587</v>
      </c>
      <c r="Q80">
        <v>16663.2</v>
      </c>
      <c r="R80">
        <f t="shared" si="28"/>
        <v>124.69188461106747</v>
      </c>
      <c r="S80">
        <f t="shared" si="29"/>
        <v>124.43395662823346</v>
      </c>
      <c r="AD80">
        <v>16454.905605</v>
      </c>
      <c r="AE80">
        <f t="shared" si="30"/>
        <v>123.13320316533841</v>
      </c>
      <c r="AG80" s="7">
        <v>16506</v>
      </c>
      <c r="AH80">
        <f t="shared" si="31"/>
        <v>123.51554607700079</v>
      </c>
      <c r="AZ80">
        <f t="shared" si="32"/>
        <v>0</v>
      </c>
      <c r="BA80">
        <v>14824</v>
      </c>
      <c r="BB80">
        <f t="shared" si="33"/>
        <v>125.1346006393911</v>
      </c>
      <c r="BC80">
        <f t="shared" si="34"/>
        <v>126.96455030533501</v>
      </c>
    </row>
    <row r="81" spans="13:55" x14ac:dyDescent="0.25">
      <c r="M81">
        <v>995088.61567638</v>
      </c>
      <c r="N81">
        <f t="shared" si="27"/>
        <v>117.97725739472267</v>
      </c>
      <c r="Q81">
        <v>16758.099999999999</v>
      </c>
      <c r="R81">
        <f t="shared" si="28"/>
        <v>125.40202791184943</v>
      </c>
      <c r="S81">
        <f t="shared" si="29"/>
        <v>125.14263098154009</v>
      </c>
      <c r="AD81">
        <v>16554.064987000002</v>
      </c>
      <c r="AE81">
        <f t="shared" si="30"/>
        <v>123.87521971788829</v>
      </c>
      <c r="AG81" s="7">
        <v>16609.900000000001</v>
      </c>
      <c r="AH81">
        <f t="shared" si="31"/>
        <v>124.29303700377896</v>
      </c>
      <c r="AZ81">
        <f t="shared" si="32"/>
        <v>0</v>
      </c>
      <c r="BA81">
        <v>14908.9</v>
      </c>
      <c r="BB81">
        <f t="shared" si="33"/>
        <v>125.85127141612371</v>
      </c>
      <c r="BC81">
        <f t="shared" si="34"/>
        <v>127.69170156821431</v>
      </c>
    </row>
    <row r="82" spans="13:55" x14ac:dyDescent="0.25">
      <c r="M82">
        <v>1000725.44628493</v>
      </c>
      <c r="N82">
        <f t="shared" si="27"/>
        <v>118.64555748892417</v>
      </c>
      <c r="Q82">
        <v>16852.3</v>
      </c>
      <c r="R82">
        <f t="shared" si="28"/>
        <v>126.10693306394283</v>
      </c>
      <c r="S82">
        <f t="shared" si="29"/>
        <v>125.84607802138717</v>
      </c>
      <c r="AD82">
        <v>16652.381777999999</v>
      </c>
      <c r="AE82">
        <f t="shared" si="30"/>
        <v>124.6109311033786</v>
      </c>
      <c r="AG82" s="7">
        <v>16713.100000000002</v>
      </c>
      <c r="AH82">
        <f t="shared" si="31"/>
        <v>125.06528978186854</v>
      </c>
      <c r="AZ82">
        <f t="shared" si="32"/>
        <v>0</v>
      </c>
      <c r="BA82">
        <v>14994.1</v>
      </c>
      <c r="BB82">
        <f t="shared" si="33"/>
        <v>126.57047459842782</v>
      </c>
      <c r="BC82">
        <f t="shared" si="34"/>
        <v>128.42142227018508</v>
      </c>
    </row>
    <row r="83" spans="13:55" x14ac:dyDescent="0.25">
      <c r="M83">
        <v>1006427.06400985</v>
      </c>
      <c r="N83">
        <f t="shared" si="27"/>
        <v>119.32153871441731</v>
      </c>
      <c r="Q83">
        <v>16946.099999999999</v>
      </c>
      <c r="R83">
        <f t="shared" si="28"/>
        <v>126.80884498821415</v>
      </c>
      <c r="S83">
        <f t="shared" si="29"/>
        <v>126.5465380249716</v>
      </c>
      <c r="AD83">
        <v>16750.579707000001</v>
      </c>
      <c r="AE83">
        <f t="shared" si="30"/>
        <v>125.34575303625549</v>
      </c>
      <c r="AG83" s="7">
        <v>16816.5</v>
      </c>
      <c r="AH83">
        <f t="shared" si="31"/>
        <v>125.83903917386912</v>
      </c>
      <c r="AZ83">
        <f t="shared" si="32"/>
        <v>0</v>
      </c>
      <c r="BA83">
        <v>15079.7</v>
      </c>
      <c r="BB83">
        <f t="shared" si="33"/>
        <v>127.29305432149393</v>
      </c>
      <c r="BC83">
        <f t="shared" si="34"/>
        <v>129.15456889094443</v>
      </c>
    </row>
    <row r="84" spans="13:55" x14ac:dyDescent="0.25">
      <c r="M84">
        <v>1012160.95808258</v>
      </c>
      <c r="N84">
        <f t="shared" si="27"/>
        <v>120.00134660914711</v>
      </c>
      <c r="Q84">
        <v>17039.8</v>
      </c>
      <c r="R84">
        <f t="shared" si="28"/>
        <v>127.51000860552999</v>
      </c>
      <c r="S84">
        <f t="shared" si="29"/>
        <v>127.2462512694904</v>
      </c>
      <c r="AD84">
        <v>16848.831961</v>
      </c>
      <c r="AE84">
        <f t="shared" si="30"/>
        <v>126.08098148688593</v>
      </c>
      <c r="AG84" s="7">
        <v>16919.8</v>
      </c>
      <c r="AH84">
        <f t="shared" si="31"/>
        <v>126.61204025891421</v>
      </c>
      <c r="AZ84">
        <f t="shared" si="32"/>
        <v>0</v>
      </c>
      <c r="BA84">
        <v>15165.8</v>
      </c>
      <c r="BB84">
        <f t="shared" si="33"/>
        <v>128.01985472051251</v>
      </c>
      <c r="BC84">
        <f t="shared" si="34"/>
        <v>129.89199791018953</v>
      </c>
    </row>
    <row r="85" spans="13:55" x14ac:dyDescent="0.25">
      <c r="M85">
        <v>1017927.42570462</v>
      </c>
      <c r="N85">
        <f t="shared" si="27"/>
        <v>120.68501640918932</v>
      </c>
      <c r="Q85">
        <v>17133.599999999999</v>
      </c>
      <c r="R85">
        <f t="shared" si="28"/>
        <v>128.21192052980132</v>
      </c>
      <c r="S85">
        <f t="shared" si="29"/>
        <v>127.94671127307483</v>
      </c>
      <c r="AD85">
        <v>16947.401185999999</v>
      </c>
      <c r="AE85">
        <f t="shared" si="30"/>
        <v>126.81858185355632</v>
      </c>
      <c r="AG85" s="7">
        <v>17022.8</v>
      </c>
      <c r="AH85">
        <f t="shared" si="31"/>
        <v>127.38279642309276</v>
      </c>
      <c r="AZ85">
        <f t="shared" si="32"/>
        <v>0</v>
      </c>
      <c r="BA85">
        <v>15252.8</v>
      </c>
      <c r="BB85">
        <f t="shared" si="33"/>
        <v>128.75425233624557</v>
      </c>
      <c r="BC85">
        <f t="shared" si="34"/>
        <v>130.63713524670897</v>
      </c>
    </row>
    <row r="86" spans="13:55" x14ac:dyDescent="0.25">
      <c r="M86">
        <v>1023743.45987109</v>
      </c>
      <c r="N86">
        <f t="shared" si="27"/>
        <v>121.37456279637991</v>
      </c>
      <c r="Q86">
        <v>17228</v>
      </c>
      <c r="R86">
        <f t="shared" si="28"/>
        <v>128.91832229580575</v>
      </c>
      <c r="S86">
        <f t="shared" si="29"/>
        <v>128.65165183105321</v>
      </c>
      <c r="AD86">
        <v>17046.849888000001</v>
      </c>
      <c r="AE86">
        <f t="shared" si="30"/>
        <v>127.56276340778989</v>
      </c>
      <c r="AG86" s="7">
        <v>17126</v>
      </c>
      <c r="AH86">
        <f t="shared" si="31"/>
        <v>128.15504920118232</v>
      </c>
    </row>
    <row r="87" spans="13:55" x14ac:dyDescent="0.25">
      <c r="M87">
        <v>1029569.78086307</v>
      </c>
      <c r="N87">
        <f t="shared" si="27"/>
        <v>122.06532878496262</v>
      </c>
      <c r="Q87">
        <v>17323</v>
      </c>
      <c r="R87">
        <f t="shared" si="28"/>
        <v>129.62921390354325</v>
      </c>
      <c r="S87">
        <f t="shared" si="29"/>
        <v>129.36107294342551</v>
      </c>
      <c r="AD87">
        <v>17146.950214</v>
      </c>
      <c r="AE87">
        <f t="shared" si="30"/>
        <v>128.31182110973921</v>
      </c>
      <c r="AG87" s="7">
        <v>17228.8</v>
      </c>
      <c r="AH87">
        <f t="shared" si="31"/>
        <v>128.92430875144984</v>
      </c>
    </row>
    <row r="88" spans="13:55" x14ac:dyDescent="0.25">
      <c r="M88">
        <v>1035423.31276077</v>
      </c>
      <c r="N88">
        <f t="shared" si="27"/>
        <v>122.75932088625278</v>
      </c>
      <c r="Q88">
        <v>17418.7</v>
      </c>
      <c r="R88">
        <f t="shared" si="28"/>
        <v>130.34534365996933</v>
      </c>
      <c r="S88">
        <f t="shared" si="29"/>
        <v>130.07572136925742</v>
      </c>
      <c r="AD88">
        <v>17247.577676000001</v>
      </c>
      <c r="AE88">
        <f t="shared" si="30"/>
        <v>129.06482340704159</v>
      </c>
      <c r="AG88" s="7">
        <v>17331.099999999999</v>
      </c>
      <c r="AH88">
        <f t="shared" si="31"/>
        <v>129.68982676693977</v>
      </c>
    </row>
    <row r="89" spans="13:55" x14ac:dyDescent="0.25">
      <c r="M89">
        <v>1041304.5020088101</v>
      </c>
      <c r="N89">
        <f t="shared" si="27"/>
        <v>123.45659203052315</v>
      </c>
      <c r="Q89">
        <v>17515.400000000001</v>
      </c>
      <c r="R89">
        <f t="shared" si="28"/>
        <v>131.06895648595057</v>
      </c>
      <c r="S89">
        <f t="shared" si="29"/>
        <v>130.79783738574588</v>
      </c>
      <c r="AD89">
        <v>17348.6535</v>
      </c>
      <c r="AE89">
        <f t="shared" si="30"/>
        <v>129.82118082837582</v>
      </c>
      <c r="AG89" s="7">
        <v>17432.8</v>
      </c>
      <c r="AH89">
        <f t="shared" si="31"/>
        <v>130.45085494069667</v>
      </c>
    </row>
    <row r="90" spans="13:55" x14ac:dyDescent="0.25">
      <c r="M90">
        <v>1047213.78578795</v>
      </c>
      <c r="N90">
        <f t="shared" si="27"/>
        <v>124.15719404972744</v>
      </c>
      <c r="Q90">
        <v>17612.900000000001</v>
      </c>
      <c r="R90">
        <f t="shared" si="28"/>
        <v>131.79855576757589</v>
      </c>
      <c r="S90">
        <f t="shared" si="29"/>
        <v>131.52592747475956</v>
      </c>
      <c r="AD90">
        <v>17450.008738</v>
      </c>
      <c r="AE90">
        <f t="shared" si="30"/>
        <v>130.5796291241067</v>
      </c>
      <c r="AG90" s="7">
        <v>17533.599999999999</v>
      </c>
      <c r="AH90">
        <f t="shared" si="31"/>
        <v>131.20514835185392</v>
      </c>
    </row>
    <row r="91" spans="13:55" x14ac:dyDescent="0.25">
      <c r="M91">
        <v>1053151.5598711099</v>
      </c>
      <c r="N91">
        <f t="shared" si="27"/>
        <v>124.86117386652445</v>
      </c>
      <c r="Q91">
        <v>17711.599999999999</v>
      </c>
      <c r="R91">
        <f t="shared" si="28"/>
        <v>132.53713473266731</v>
      </c>
      <c r="S91">
        <f t="shared" si="29"/>
        <v>132.26297867256105</v>
      </c>
      <c r="AD91">
        <v>17551.721108000002</v>
      </c>
      <c r="AE91">
        <f t="shared" si="30"/>
        <v>131.34074986343398</v>
      </c>
      <c r="AG91" s="7">
        <v>17633.099999999999</v>
      </c>
      <c r="AH91">
        <f t="shared" si="31"/>
        <v>131.94971377258949</v>
      </c>
    </row>
    <row r="92" spans="13:55" x14ac:dyDescent="0.25">
      <c r="M92">
        <v>1059118.14541747</v>
      </c>
      <c r="N92">
        <f t="shared" si="27"/>
        <v>125.5685695574018</v>
      </c>
      <c r="Q92">
        <v>17811</v>
      </c>
      <c r="R92">
        <f t="shared" si="28"/>
        <v>133.28095184644741</v>
      </c>
      <c r="S92">
        <f t="shared" si="29"/>
        <v>133.00525718382221</v>
      </c>
      <c r="AD92">
        <v>17653.747748999998</v>
      </c>
      <c r="AE92">
        <f t="shared" si="30"/>
        <v>132.10422231451341</v>
      </c>
      <c r="AG92" s="7">
        <v>17732.3</v>
      </c>
      <c r="AH92">
        <f t="shared" si="31"/>
        <v>132.69203427245856</v>
      </c>
    </row>
    <row r="93" spans="13:55" x14ac:dyDescent="0.25">
      <c r="M93">
        <v>1065064.03323559</v>
      </c>
      <c r="N93">
        <f t="shared" si="27"/>
        <v>126.27351133495563</v>
      </c>
      <c r="Q93">
        <v>17910.8</v>
      </c>
      <c r="R93">
        <f t="shared" si="28"/>
        <v>134.02776218804954</v>
      </c>
      <c r="S93">
        <f t="shared" si="29"/>
        <v>133.75052273134594</v>
      </c>
      <c r="AD93">
        <v>17756.104791999998</v>
      </c>
      <c r="AE93">
        <f t="shared" si="30"/>
        <v>132.87016718673999</v>
      </c>
      <c r="AG93" s="7">
        <v>17831.399999999998</v>
      </c>
      <c r="AH93">
        <f t="shared" si="31"/>
        <v>133.43360646537207</v>
      </c>
    </row>
    <row r="94" spans="13:55" x14ac:dyDescent="0.25">
      <c r="AD94">
        <v>17858.784220000001</v>
      </c>
      <c r="AE94">
        <f t="shared" si="30"/>
        <v>133.63852448834513</v>
      </c>
      <c r="AG94" s="7">
        <v>17930.800000000003</v>
      </c>
      <c r="AH94">
        <f t="shared" si="31"/>
        <v>134.17742357915219</v>
      </c>
    </row>
    <row r="95" spans="13:55" x14ac:dyDescent="0.25">
      <c r="AD95">
        <v>17961.720945000001</v>
      </c>
      <c r="AE95">
        <f t="shared" si="30"/>
        <v>134.40880716129757</v>
      </c>
      <c r="AG95" s="7">
        <v>18031.7</v>
      </c>
      <c r="AH95">
        <f t="shared" si="31"/>
        <v>134.93246529726494</v>
      </c>
    </row>
    <row r="96" spans="13:55" x14ac:dyDescent="0.25">
      <c r="AD96">
        <v>18065.566203999999</v>
      </c>
      <c r="AE96">
        <f t="shared" si="30"/>
        <v>135.18588845736519</v>
      </c>
      <c r="AG96" s="7">
        <v>18132.7</v>
      </c>
      <c r="AH96">
        <f t="shared" si="31"/>
        <v>135.68825532233322</v>
      </c>
    </row>
    <row r="97" spans="30:34" x14ac:dyDescent="0.25">
      <c r="AD97">
        <v>18170.706441999999</v>
      </c>
      <c r="AE97">
        <f t="shared" si="30"/>
        <v>135.97266017136229</v>
      </c>
      <c r="AG97" s="7">
        <v>18233.399999999998</v>
      </c>
      <c r="AH97">
        <f t="shared" si="31"/>
        <v>136.44180042653494</v>
      </c>
    </row>
  </sheetData>
  <mergeCells count="3">
    <mergeCell ref="G2:G7"/>
    <mergeCell ref="BH2:BH7"/>
    <mergeCell ref="BU2:BU7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/>
  <dimension ref="A5:AE96"/>
  <sheetViews>
    <sheetView zoomScaleNormal="100" workbookViewId="0">
      <pane xSplit="1" ySplit="8" topLeftCell="K9" activePane="bottomRight" state="frozen"/>
      <selection pane="topRight" activeCell="B1" sqref="B1"/>
      <selection pane="bottomLeft" activeCell="A9" sqref="A9"/>
      <selection pane="bottomRight" activeCell="J7" sqref="J7"/>
    </sheetView>
  </sheetViews>
  <sheetFormatPr defaultRowHeight="15" x14ac:dyDescent="0.25"/>
  <cols>
    <col min="1" max="1" width="10.375" bestFit="1" customWidth="1"/>
    <col min="2" max="2" width="26.5" bestFit="1" customWidth="1"/>
    <col min="3" max="3" width="32.5" bestFit="1" customWidth="1"/>
    <col min="4" max="5" width="32.5" customWidth="1"/>
    <col min="6" max="6" width="30.375" bestFit="1" customWidth="1"/>
    <col min="7" max="7" width="30.375" customWidth="1"/>
    <col min="8" max="8" width="38.5" bestFit="1" customWidth="1"/>
    <col min="10" max="10" width="24" bestFit="1" customWidth="1"/>
    <col min="11" max="11" width="40.125" bestFit="1" customWidth="1"/>
    <col min="12" max="12" width="30.375" bestFit="1" customWidth="1"/>
    <col min="13" max="13" width="38.5" bestFit="1" customWidth="1"/>
    <col min="15" max="15" width="24" bestFit="1" customWidth="1"/>
    <col min="16" max="16" width="43.25" bestFit="1" customWidth="1"/>
    <col min="17" max="17" width="36" bestFit="1" customWidth="1"/>
    <col min="18" max="18" width="44.125" bestFit="1" customWidth="1"/>
    <col min="20" max="20" width="14.875" bestFit="1" customWidth="1"/>
    <col min="21" max="21" width="26.125" bestFit="1" customWidth="1"/>
    <col min="22" max="22" width="14.875" bestFit="1" customWidth="1"/>
    <col min="23" max="23" width="21.25" bestFit="1" customWidth="1"/>
    <col min="25" max="25" width="14.875" bestFit="1" customWidth="1"/>
    <col min="26" max="26" width="21.25" bestFit="1" customWidth="1"/>
    <col min="27" max="27" width="14.875" bestFit="1" customWidth="1"/>
    <col min="28" max="28" width="16.625" bestFit="1" customWidth="1"/>
    <col min="30" max="30" width="29" bestFit="1" customWidth="1"/>
    <col min="31" max="31" width="39.625" bestFit="1" customWidth="1"/>
  </cols>
  <sheetData>
    <row r="5" spans="1:31" x14ac:dyDescent="0.25">
      <c r="Q5" t="s">
        <v>73</v>
      </c>
      <c r="R5" t="s">
        <v>74</v>
      </c>
      <c r="Z5" t="s">
        <v>38</v>
      </c>
    </row>
    <row r="6" spans="1:31" x14ac:dyDescent="0.25">
      <c r="B6" t="s">
        <v>46</v>
      </c>
      <c r="F6" t="s">
        <v>51</v>
      </c>
      <c r="J6" t="s">
        <v>75</v>
      </c>
      <c r="Y6" t="s">
        <v>42</v>
      </c>
      <c r="AA6" t="s">
        <v>42</v>
      </c>
    </row>
    <row r="7" spans="1:31" x14ac:dyDescent="0.25">
      <c r="B7" t="s">
        <v>14</v>
      </c>
      <c r="C7" s="4" t="s">
        <v>20</v>
      </c>
      <c r="D7" s="4" t="s">
        <v>64</v>
      </c>
      <c r="E7" s="4"/>
      <c r="F7" t="s">
        <v>12</v>
      </c>
      <c r="H7" t="s">
        <v>13</v>
      </c>
      <c r="J7" t="s">
        <v>59</v>
      </c>
      <c r="K7" t="s">
        <v>56</v>
      </c>
      <c r="L7" t="s">
        <v>57</v>
      </c>
      <c r="M7" t="s">
        <v>58</v>
      </c>
      <c r="T7" t="s">
        <v>34</v>
      </c>
      <c r="U7" t="s">
        <v>38</v>
      </c>
      <c r="W7" t="s">
        <v>60</v>
      </c>
      <c r="Y7" t="s">
        <v>43</v>
      </c>
      <c r="Z7" t="s">
        <v>44</v>
      </c>
      <c r="AA7" t="s">
        <v>45</v>
      </c>
      <c r="AB7" t="s">
        <v>44</v>
      </c>
      <c r="AD7" t="s">
        <v>48</v>
      </c>
      <c r="AE7" t="s">
        <v>49</v>
      </c>
    </row>
    <row r="8" spans="1:31" x14ac:dyDescent="0.25">
      <c r="B8" t="s">
        <v>4</v>
      </c>
      <c r="C8" s="4" t="s">
        <v>21</v>
      </c>
      <c r="D8" s="4" t="s">
        <v>65</v>
      </c>
      <c r="E8" s="4" t="s">
        <v>71</v>
      </c>
      <c r="F8" t="s">
        <v>50</v>
      </c>
      <c r="G8" s="4" t="s">
        <v>72</v>
      </c>
      <c r="H8" t="s">
        <v>52</v>
      </c>
      <c r="J8" t="s">
        <v>14</v>
      </c>
      <c r="K8" t="s">
        <v>33</v>
      </c>
      <c r="L8" t="s">
        <v>12</v>
      </c>
      <c r="M8" t="s">
        <v>13</v>
      </c>
      <c r="O8" t="s">
        <v>29</v>
      </c>
      <c r="P8" t="s">
        <v>30</v>
      </c>
      <c r="Q8" t="s">
        <v>31</v>
      </c>
      <c r="R8" t="s">
        <v>32</v>
      </c>
      <c r="T8" t="s">
        <v>35</v>
      </c>
      <c r="U8" t="s">
        <v>36</v>
      </c>
      <c r="V8" t="s">
        <v>37</v>
      </c>
      <c r="W8" t="s">
        <v>53</v>
      </c>
      <c r="Y8" t="s">
        <v>35</v>
      </c>
      <c r="Z8" t="s">
        <v>36</v>
      </c>
      <c r="AA8" t="s">
        <v>37</v>
      </c>
      <c r="AB8" t="s">
        <v>53</v>
      </c>
      <c r="AD8" t="s">
        <v>55</v>
      </c>
      <c r="AE8" t="s">
        <v>54</v>
      </c>
    </row>
    <row r="9" spans="1:31" x14ac:dyDescent="0.25">
      <c r="A9" s="1">
        <v>36571</v>
      </c>
      <c r="B9">
        <v>82.635537097317325</v>
      </c>
      <c r="C9" s="4">
        <v>80.312459901971778</v>
      </c>
      <c r="D9" s="4">
        <v>80.508100422793433</v>
      </c>
      <c r="E9" s="4">
        <v>78.632267826206572</v>
      </c>
      <c r="F9">
        <v>78.635806406483781</v>
      </c>
      <c r="G9" s="4">
        <v>77.521521499859375</v>
      </c>
      <c r="H9">
        <v>77.498845539307126</v>
      </c>
      <c r="J9">
        <v>82.464603620287946</v>
      </c>
      <c r="K9">
        <v>79.939064460242548</v>
      </c>
      <c r="L9">
        <v>78.600957549592522</v>
      </c>
      <c r="M9">
        <v>77.417761545104</v>
      </c>
      <c r="O9">
        <f>Rådata!AZ10</f>
        <v>83.040845516757017</v>
      </c>
      <c r="P9">
        <f>Rådata!BC10</f>
        <v>80.86624356569628</v>
      </c>
      <c r="Q9">
        <f>Rådata!AT10</f>
        <v>80.433475821533534</v>
      </c>
      <c r="R9">
        <f>Rådata!AV10</f>
        <v>78.889334538321563</v>
      </c>
      <c r="Y9">
        <f>Rådata!BK10</f>
        <v>123.66708764665286</v>
      </c>
      <c r="Z9">
        <f>Rådata!BL10</f>
        <v>122.46227454722329</v>
      </c>
      <c r="AA9">
        <f>Rådata!BM10</f>
        <v>123.66708764665286</v>
      </c>
      <c r="AB9">
        <f>Rådata!BN10</f>
        <v>122.46177201428115</v>
      </c>
      <c r="AD9">
        <f>Rådata!BV10</f>
        <v>82.797538646255447</v>
      </c>
      <c r="AE9">
        <f>Rådata!BZ10</f>
        <v>78.632267826206572</v>
      </c>
    </row>
    <row r="10" spans="1:31" x14ac:dyDescent="0.25">
      <c r="A10" s="1">
        <v>36661</v>
      </c>
      <c r="B10">
        <v>84.248138586448164</v>
      </c>
      <c r="C10" s="4">
        <v>81.045521899203067</v>
      </c>
      <c r="D10" s="4">
        <v>81.24667938788491</v>
      </c>
      <c r="E10" s="4">
        <v>80.251694783611967</v>
      </c>
      <c r="F10">
        <v>80.25023178391811</v>
      </c>
      <c r="G10" s="4">
        <v>78.251791140541656</v>
      </c>
      <c r="H10">
        <v>78.228790736856368</v>
      </c>
      <c r="J10">
        <v>84.073869406774591</v>
      </c>
      <c r="K10">
        <v>80.664914272059264</v>
      </c>
      <c r="L10">
        <v>80.156047779306249</v>
      </c>
      <c r="M10">
        <v>78.059597455552122</v>
      </c>
      <c r="O10">
        <f>Rådata!AZ11</f>
        <v>84.345264095514608</v>
      </c>
      <c r="P10">
        <f>Rådata!BC11</f>
        <v>81.601959625547067</v>
      </c>
      <c r="Q10">
        <f>Rådata!AT11</f>
        <v>81.770899882679558</v>
      </c>
      <c r="R10">
        <f>Rådata!AV11</f>
        <v>79.506792002296137</v>
      </c>
      <c r="T10">
        <f>100*((J10/J9)^4-1)</f>
        <v>8.0373293354211839</v>
      </c>
      <c r="U10">
        <f>100*((L10/L9)^4-1)</f>
        <v>8.1518205874216765</v>
      </c>
      <c r="V10">
        <f>100*((B10/B9)^4-1)</f>
        <v>8.0373293354211839</v>
      </c>
      <c r="W10">
        <f>100*((F10/F9)^4-1)</f>
        <v>8.468541984256305</v>
      </c>
      <c r="Y10">
        <f>Rådata!BK11</f>
        <v>121.72205994729909</v>
      </c>
      <c r="Z10">
        <f>Rådata!BL11</f>
        <v>120.84100807132421</v>
      </c>
      <c r="AA10">
        <f>Rådata!BM11</f>
        <v>121.72205994729909</v>
      </c>
      <c r="AB10">
        <f>Rådata!BN11</f>
        <v>120.84372349491663</v>
      </c>
      <c r="AD10">
        <f>Rådata!BV11</f>
        <v>84.412426834759117</v>
      </c>
      <c r="AE10">
        <f>Rådata!BZ11</f>
        <v>80.251694783611967</v>
      </c>
    </row>
    <row r="11" spans="1:31" x14ac:dyDescent="0.25">
      <c r="A11" s="1">
        <v>36753</v>
      </c>
      <c r="B11">
        <v>84.318479440266401</v>
      </c>
      <c r="C11" s="4">
        <v>81.788857851610729</v>
      </c>
      <c r="D11" s="4">
        <v>81.989748194709463</v>
      </c>
      <c r="E11" s="4">
        <v>80.701463140457449</v>
      </c>
      <c r="F11">
        <v>80.700520950657889</v>
      </c>
      <c r="G11" s="4">
        <v>78.977816865719063</v>
      </c>
      <c r="H11">
        <v>78.954484606939175</v>
      </c>
      <c r="J11">
        <v>84.144064758946172</v>
      </c>
      <c r="K11">
        <v>81.406446024254734</v>
      </c>
      <c r="L11">
        <v>80.605610009853251</v>
      </c>
      <c r="M11">
        <v>78.702737975006542</v>
      </c>
      <c r="O11">
        <f>Rådata!AZ12</f>
        <v>84.248481889736794</v>
      </c>
      <c r="P11">
        <f>Rådata!BC12</f>
        <v>82.33938864479218</v>
      </c>
      <c r="Q11">
        <f>Rådata!AT12</f>
        <v>82.192701738898108</v>
      </c>
      <c r="R11">
        <f>Rådata!AV12</f>
        <v>80.126271239813448</v>
      </c>
      <c r="T11">
        <f t="shared" ref="T11:T60" si="0">100*((J11/J10)^4-1)</f>
        <v>0.33438838185204656</v>
      </c>
      <c r="U11">
        <f t="shared" ref="U11:U63" si="1">100*((L11/L10)^4-1)</f>
        <v>2.2623795375825706</v>
      </c>
      <c r="V11">
        <f t="shared" ref="V11:V64" si="2">100*((B11/B10)^4-1)</f>
        <v>0.33438838185204656</v>
      </c>
      <c r="W11">
        <f t="shared" ref="W11:W67" si="3">100*((F11/F10)^4-1)</f>
        <v>2.2633866857992846</v>
      </c>
      <c r="Y11">
        <f>Rådata!BK12</f>
        <v>124.32128364389234</v>
      </c>
      <c r="Z11">
        <f>Rådata!BL12</f>
        <v>123.66210308839885</v>
      </c>
      <c r="AA11">
        <f>Rådata!BM12</f>
        <v>124.32128364389234</v>
      </c>
      <c r="AB11">
        <f>Rådata!BN12</f>
        <v>123.6619733979788</v>
      </c>
      <c r="AD11">
        <f>Rådata!BV12</f>
        <v>84.483716043824103</v>
      </c>
      <c r="AE11">
        <f>Rådata!BZ12</f>
        <v>80.701463140457449</v>
      </c>
    </row>
    <row r="12" spans="1:31" x14ac:dyDescent="0.25">
      <c r="A12" s="1">
        <v>36845</v>
      </c>
      <c r="B12">
        <v>84.816851872638154</v>
      </c>
      <c r="C12" s="4">
        <v>82.538076731395222</v>
      </c>
      <c r="D12" s="4">
        <v>82.732817001534031</v>
      </c>
      <c r="E12" s="4">
        <v>80.860239789499403</v>
      </c>
      <c r="F12">
        <v>80.858086591152144</v>
      </c>
      <c r="G12" s="4">
        <v>79.690927995645438</v>
      </c>
      <c r="H12">
        <v>79.667261348941139</v>
      </c>
      <c r="J12">
        <v>84.641406296672443</v>
      </c>
      <c r="K12">
        <v>82.157685644303712</v>
      </c>
      <c r="L12">
        <v>80.740658264462311</v>
      </c>
      <c r="M12">
        <v>79.346324419957767</v>
      </c>
      <c r="O12">
        <f>Rådata!AZ13</f>
        <v>84.686143014979834</v>
      </c>
      <c r="P12">
        <f>Rådata!BC13</f>
        <v>83.073391745248671</v>
      </c>
      <c r="Q12">
        <f>Rådata!AT13</f>
        <v>82.209254376285003</v>
      </c>
      <c r="R12">
        <f>Rådata!AV13</f>
        <v>80.747211650162626</v>
      </c>
      <c r="T12">
        <f t="shared" si="0"/>
        <v>2.3852820354232529</v>
      </c>
      <c r="U12">
        <f t="shared" si="1"/>
        <v>0.67185411866483857</v>
      </c>
      <c r="V12">
        <f t="shared" si="2"/>
        <v>2.3852820354231641</v>
      </c>
      <c r="W12">
        <f t="shared" si="3"/>
        <v>0.78327972970422266</v>
      </c>
      <c r="Y12">
        <f>Rådata!BK13</f>
        <v>128.46362193362194</v>
      </c>
      <c r="Z12">
        <f>Rådata!BL13</f>
        <v>127.85604603867993</v>
      </c>
      <c r="AA12">
        <f>Rådata!BM13</f>
        <v>128.46362193362194</v>
      </c>
      <c r="AB12">
        <f>Rådata!BN13</f>
        <v>127.85086106528892</v>
      </c>
      <c r="AD12">
        <f>Rådata!BV13</f>
        <v>84.984241332733006</v>
      </c>
      <c r="AE12">
        <f>Rådata!BZ13</f>
        <v>80.860239789499403</v>
      </c>
    </row>
    <row r="13" spans="1:31" x14ac:dyDescent="0.25">
      <c r="A13" s="1">
        <v>36937</v>
      </c>
      <c r="B13">
        <v>84.537733378231749</v>
      </c>
      <c r="C13" s="4">
        <v>83.291567336401386</v>
      </c>
      <c r="D13" s="4">
        <v>83.471395966625508</v>
      </c>
      <c r="E13" s="4">
        <v>80.503199841579089</v>
      </c>
      <c r="F13">
        <v>80.507150326394438</v>
      </c>
      <c r="G13" s="4">
        <v>80.382789629056006</v>
      </c>
      <c r="H13">
        <v>80.358790977820718</v>
      </c>
      <c r="J13">
        <v>84.362865165183095</v>
      </c>
      <c r="K13">
        <v>82.920873409403185</v>
      </c>
      <c r="L13">
        <v>80.442666149460578</v>
      </c>
      <c r="M13">
        <v>79.989769950659181</v>
      </c>
      <c r="O13">
        <f>Rådata!AZ14</f>
        <v>84.582508971624819</v>
      </c>
      <c r="P13">
        <f>Rådata!BC14</f>
        <v>83.798830048733691</v>
      </c>
      <c r="Q13">
        <f>Rådata!AT14</f>
        <v>82.38581584174517</v>
      </c>
      <c r="R13">
        <f>Rådata!AV14</f>
        <v>81.369359505896426</v>
      </c>
      <c r="T13">
        <f t="shared" si="0"/>
        <v>-1.3098515591327464</v>
      </c>
      <c r="U13">
        <f t="shared" si="1"/>
        <v>-1.4681399099983561</v>
      </c>
      <c r="V13">
        <f t="shared" si="2"/>
        <v>-1.3098515591326576</v>
      </c>
      <c r="W13">
        <f t="shared" si="3"/>
        <v>-1.7247907217755598</v>
      </c>
      <c r="Y13">
        <f>Rådata!BK14</f>
        <v>131.40987615283268</v>
      </c>
      <c r="Z13">
        <f>Rådata!BL14</f>
        <v>130.89879017886219</v>
      </c>
      <c r="AA13">
        <f>Rådata!BM14</f>
        <v>131.40987615283268</v>
      </c>
      <c r="AB13">
        <f>Rådata!BN14</f>
        <v>130.89909540191869</v>
      </c>
      <c r="AD13">
        <f>Rådata!BV14</f>
        <v>84.705087798289057</v>
      </c>
      <c r="AE13">
        <f>Rådata!BZ14</f>
        <v>80.503199841579089</v>
      </c>
    </row>
    <row r="14" spans="1:31" x14ac:dyDescent="0.25">
      <c r="A14" s="1">
        <v>37026</v>
      </c>
      <c r="B14">
        <v>85.092228832266997</v>
      </c>
      <c r="C14" s="4">
        <v>84.034457432558838</v>
      </c>
      <c r="D14" s="4">
        <v>84.195757099562243</v>
      </c>
      <c r="E14" s="4">
        <v>80.797748905223742</v>
      </c>
      <c r="F14">
        <v>80.79690986391735</v>
      </c>
      <c r="G14" s="4">
        <v>81.036110200100211</v>
      </c>
      <c r="H14">
        <v>81.01178955497619</v>
      </c>
      <c r="J14">
        <v>84.916213632833504</v>
      </c>
      <c r="K14">
        <v>83.678087101977411</v>
      </c>
      <c r="L14">
        <v>80.68283175118556</v>
      </c>
      <c r="M14">
        <v>80.632690061375385</v>
      </c>
      <c r="O14">
        <f>Rådata!AZ15</f>
        <v>84.842022319860902</v>
      </c>
      <c r="P14">
        <f>Rådata!BC15</f>
        <v>84.504569319184284</v>
      </c>
      <c r="Q14">
        <f>Rådata!AT15</f>
        <v>82.249619579737242</v>
      </c>
      <c r="R14">
        <f>Rådata!AV15</f>
        <v>81.992683949173767</v>
      </c>
      <c r="T14">
        <f t="shared" si="0"/>
        <v>2.6495854697425658</v>
      </c>
      <c r="U14">
        <f t="shared" si="1"/>
        <v>1.1995787569259564</v>
      </c>
      <c r="V14">
        <f t="shared" si="2"/>
        <v>2.649585469742477</v>
      </c>
      <c r="W14">
        <f t="shared" si="3"/>
        <v>1.4474621812944122</v>
      </c>
      <c r="Y14">
        <f>Rådata!BK15</f>
        <v>134.88135265700484</v>
      </c>
      <c r="Z14">
        <f>Rådata!BL15</f>
        <v>133.63854754603662</v>
      </c>
      <c r="AA14">
        <f>Rådata!BM15</f>
        <v>134.88135265700484</v>
      </c>
      <c r="AB14">
        <f>Rådata!BN15</f>
        <v>133.64190156922425</v>
      </c>
      <c r="AD14">
        <f>Rådata!BV15</f>
        <v>85.259642803541951</v>
      </c>
      <c r="AE14">
        <f>Rådata!BZ15</f>
        <v>80.797748905223742</v>
      </c>
    </row>
    <row r="15" spans="1:31" x14ac:dyDescent="0.25">
      <c r="A15" s="1">
        <v>37118</v>
      </c>
      <c r="B15">
        <v>84.858757062146893</v>
      </c>
      <c r="C15" s="4">
        <v>84.767242062333963</v>
      </c>
      <c r="D15" s="4">
        <v>84.908893628166268</v>
      </c>
      <c r="E15" s="4">
        <v>81.373803394428947</v>
      </c>
      <c r="F15">
        <v>81.373109271593847</v>
      </c>
      <c r="G15" s="4">
        <v>81.672645580284893</v>
      </c>
      <c r="H15">
        <v>81.648009822005122</v>
      </c>
      <c r="J15">
        <v>84.683224804349123</v>
      </c>
      <c r="K15">
        <v>84.430073481092052</v>
      </c>
      <c r="L15">
        <v>81.258103793203773</v>
      </c>
      <c r="M15">
        <v>81.27476184185339</v>
      </c>
      <c r="O15">
        <f>Rådata!AZ16</f>
        <v>84.543967385253126</v>
      </c>
      <c r="P15">
        <f>Rådata!BC16</f>
        <v>85.19060955660045</v>
      </c>
      <c r="Q15">
        <f>Rådata!AT16</f>
        <v>82.659515152923134</v>
      </c>
      <c r="R15">
        <f>Rådata!AV16</f>
        <v>82.617314333815017</v>
      </c>
      <c r="T15">
        <f t="shared" si="0"/>
        <v>-1.0929912054223001</v>
      </c>
      <c r="U15">
        <f t="shared" si="1"/>
        <v>2.8826648660255083</v>
      </c>
      <c r="V15">
        <f t="shared" si="2"/>
        <v>-1.0929912054223001</v>
      </c>
      <c r="W15">
        <f t="shared" si="3"/>
        <v>2.8832413218983444</v>
      </c>
      <c r="Y15">
        <f>Rådata!BK16</f>
        <v>138.71783926218708</v>
      </c>
      <c r="Z15">
        <f>Rådata!BL16</f>
        <v>137.20746183802893</v>
      </c>
      <c r="AA15">
        <f>Rådata!BM16</f>
        <v>138.71783926218708</v>
      </c>
      <c r="AB15">
        <f>Rådata!BN16</f>
        <v>137.2077792384529</v>
      </c>
      <c r="AD15">
        <f>Rådata!BV16</f>
        <v>85.024763619990992</v>
      </c>
      <c r="AE15">
        <f>Rådata!BZ16</f>
        <v>81.373803394428947</v>
      </c>
    </row>
    <row r="16" spans="1:31" x14ac:dyDescent="0.25">
      <c r="A16" s="1">
        <v>37210</v>
      </c>
      <c r="B16">
        <v>85.158079844352159</v>
      </c>
      <c r="C16" s="4">
        <v>85.486372769109892</v>
      </c>
      <c r="D16" s="4">
        <v>85.606315710704536</v>
      </c>
      <c r="E16" s="4">
        <v>82.296344342559138</v>
      </c>
      <c r="F16">
        <v>82.293961287936085</v>
      </c>
      <c r="G16" s="4">
        <v>82.291981230688478</v>
      </c>
      <c r="H16">
        <v>82.267040882198273</v>
      </c>
      <c r="J16">
        <v>84.981928430611148</v>
      </c>
      <c r="K16">
        <v>85.172351992353185</v>
      </c>
      <c r="L16">
        <v>82.15196041457898</v>
      </c>
      <c r="M16">
        <v>81.915662546901217</v>
      </c>
      <c r="O16">
        <f>Rådata!AZ17</f>
        <v>84.877137987444002</v>
      </c>
      <c r="P16">
        <f>Rådata!BC17</f>
        <v>85.855237801587919</v>
      </c>
      <c r="Q16">
        <f>Rådata!AT17</f>
        <v>83.325686208458691</v>
      </c>
      <c r="R16">
        <f>Rådata!AV17</f>
        <v>83.243425524310581</v>
      </c>
      <c r="T16">
        <f t="shared" si="0"/>
        <v>1.4184050038232865</v>
      </c>
      <c r="U16">
        <f t="shared" si="1"/>
        <v>4.4732227800441837</v>
      </c>
      <c r="V16">
        <f t="shared" si="2"/>
        <v>1.4184050038232865</v>
      </c>
      <c r="W16">
        <f t="shared" si="3"/>
        <v>4.6039847886398588</v>
      </c>
      <c r="Y16">
        <f>Rådata!BK17</f>
        <v>139.38622811970637</v>
      </c>
      <c r="Z16">
        <f>Rådata!BL17</f>
        <v>137.46743080374901</v>
      </c>
      <c r="AA16">
        <f>Rådata!BM17</f>
        <v>139.38622811970637</v>
      </c>
      <c r="AB16">
        <f>Rådata!BN17</f>
        <v>137.45999174067703</v>
      </c>
      <c r="AD16">
        <f>Rådata!BV17</f>
        <v>85.321927059882938</v>
      </c>
      <c r="AE16">
        <f>Rådata!BZ17</f>
        <v>82.296344342559138</v>
      </c>
    </row>
    <row r="17" spans="1:31" x14ac:dyDescent="0.25">
      <c r="A17" s="1">
        <v>37302</v>
      </c>
      <c r="B17">
        <v>85.889924046844015</v>
      </c>
      <c r="C17" s="4">
        <v>86.183241186814826</v>
      </c>
      <c r="D17" s="4">
        <v>86.274553821977776</v>
      </c>
      <c r="E17" s="4">
        <v>82.18025596361062</v>
      </c>
      <c r="F17">
        <v>82.1815668355745</v>
      </c>
      <c r="G17" s="4">
        <v>82.873258196953714</v>
      </c>
      <c r="H17">
        <v>82.848033880446337</v>
      </c>
      <c r="J17">
        <v>85.712258796821786</v>
      </c>
      <c r="K17">
        <v>85.893721249775965</v>
      </c>
      <c r="L17">
        <v>82.075816185916437</v>
      </c>
      <c r="M17">
        <v>82.555059299065405</v>
      </c>
      <c r="O17">
        <f>Rådata!AZ18</f>
        <v>85.453548823625127</v>
      </c>
      <c r="P17">
        <f>Rådata!BC18</f>
        <v>86.491602216569447</v>
      </c>
      <c r="Q17">
        <f>Rådata!AT18</f>
        <v>83.646139460325941</v>
      </c>
      <c r="R17">
        <f>Rådata!AV18</f>
        <v>83.871205152904437</v>
      </c>
      <c r="T17">
        <f t="shared" si="0"/>
        <v>3.4821476423841258</v>
      </c>
      <c r="U17">
        <f t="shared" si="1"/>
        <v>-0.37023306525775235</v>
      </c>
      <c r="V17">
        <f t="shared" si="2"/>
        <v>3.4821476423842146</v>
      </c>
      <c r="W17">
        <f t="shared" si="3"/>
        <v>-0.54518899360413986</v>
      </c>
      <c r="Y17">
        <f>Rådata!BK18</f>
        <v>135.02983574879227</v>
      </c>
      <c r="Z17">
        <f>Rådata!BL18</f>
        <v>133.11222907800774</v>
      </c>
      <c r="AA17">
        <f>Rådata!BM18</f>
        <v>135.02983574879227</v>
      </c>
      <c r="AB17">
        <f>Rådata!BN18</f>
        <v>133.11248388828756</v>
      </c>
      <c r="AD17">
        <f>Rådata!BV18</f>
        <v>86.050577817799791</v>
      </c>
      <c r="AE17">
        <f>Rådata!BZ18</f>
        <v>82.18025596361062</v>
      </c>
    </row>
    <row r="18" spans="1:31" x14ac:dyDescent="0.25">
      <c r="A18" s="1">
        <v>37391</v>
      </c>
      <c r="B18">
        <v>86.345642982751528</v>
      </c>
      <c r="C18" s="4">
        <v>86.868582295057436</v>
      </c>
      <c r="D18" s="4">
        <v>86.927077487185244</v>
      </c>
      <c r="E18" s="4">
        <v>83.37730620414716</v>
      </c>
      <c r="F18">
        <v>83.377239886277678</v>
      </c>
      <c r="G18" s="4">
        <v>83.464884950545397</v>
      </c>
      <c r="H18">
        <v>83.439386307068773</v>
      </c>
      <c r="J18">
        <v>86.167035067805713</v>
      </c>
      <c r="K18">
        <v>86.604635880279588</v>
      </c>
      <c r="L18">
        <v>83.252699468546808</v>
      </c>
      <c r="M18">
        <v>83.192649160329367</v>
      </c>
      <c r="O18">
        <f>Rådata!AZ19</f>
        <v>85.918617299176915</v>
      </c>
      <c r="P18">
        <f>Rådata!BC19</f>
        <v>87.108267598516576</v>
      </c>
      <c r="Q18">
        <f>Rådata!AT19</f>
        <v>84.718430926134587</v>
      </c>
      <c r="R18">
        <f>Rådata!AV19</f>
        <v>84.500860212396304</v>
      </c>
      <c r="T18">
        <f t="shared" si="0"/>
        <v>2.1392904975718441</v>
      </c>
      <c r="U18">
        <f t="shared" si="1"/>
        <v>5.8601382716681805</v>
      </c>
      <c r="V18">
        <f t="shared" si="2"/>
        <v>2.1392904975718441</v>
      </c>
      <c r="W18">
        <f t="shared" si="3"/>
        <v>5.9479086624253608</v>
      </c>
      <c r="Y18">
        <f>Rådata!BK19</f>
        <v>134.17522727272728</v>
      </c>
      <c r="Z18">
        <f>Rådata!BL19</f>
        <v>132.19514767912324</v>
      </c>
      <c r="AA18">
        <f>Rådata!BM19</f>
        <v>134.17522727272728</v>
      </c>
      <c r="AB18">
        <f>Rådata!BN19</f>
        <v>132.19872599462664</v>
      </c>
      <c r="AD18">
        <f>Rådata!BV19</f>
        <v>86.508329581269692</v>
      </c>
      <c r="AE18">
        <f>Rådata!BZ19</f>
        <v>83.37730620414716</v>
      </c>
    </row>
    <row r="19" spans="1:31" x14ac:dyDescent="0.25">
      <c r="A19" s="1">
        <v>37483</v>
      </c>
      <c r="B19">
        <v>86.776667789127103</v>
      </c>
      <c r="C19" s="4">
        <v>87.53768850226362</v>
      </c>
      <c r="D19" s="4">
        <v>87.565383320237956</v>
      </c>
      <c r="E19" s="4">
        <v>83.427820657091061</v>
      </c>
      <c r="F19">
        <v>83.427864813659951</v>
      </c>
      <c r="G19" s="4">
        <v>84.038890839475513</v>
      </c>
      <c r="H19">
        <v>84.013140273627016</v>
      </c>
      <c r="J19">
        <v>86.597168289623028</v>
      </c>
      <c r="K19">
        <v>87.300615329470091</v>
      </c>
      <c r="L19">
        <v>83.303462287655179</v>
      </c>
      <c r="M19">
        <v>83.828046654302923</v>
      </c>
      <c r="O19">
        <f>Rådata!AZ20</f>
        <v>86.424796800191857</v>
      </c>
      <c r="P19">
        <f>Rådata!BC20</f>
        <v>87.707803386520723</v>
      </c>
      <c r="Q19">
        <f>Rådata!AT20</f>
        <v>84.897896363066124</v>
      </c>
      <c r="R19">
        <f>Rådata!AV20</f>
        <v>85.132568710600893</v>
      </c>
      <c r="T19">
        <f t="shared" si="0"/>
        <v>2.0117424082692681</v>
      </c>
      <c r="U19">
        <f t="shared" si="1"/>
        <v>0.24412069173271878</v>
      </c>
      <c r="V19">
        <f t="shared" si="2"/>
        <v>2.0117424082692681</v>
      </c>
      <c r="W19">
        <f t="shared" si="3"/>
        <v>0.2430929770461665</v>
      </c>
      <c r="Y19">
        <f>Rådata!BK20</f>
        <v>133.9631168831169</v>
      </c>
      <c r="Z19">
        <f>Rådata!BL20</f>
        <v>131.98597317261382</v>
      </c>
      <c r="AA19">
        <f>Rådata!BM20</f>
        <v>133.9631168831169</v>
      </c>
      <c r="AB19">
        <f>Rådata!BN20</f>
        <v>131.98762236839164</v>
      </c>
      <c r="AD19">
        <f>Rådata!BV20</f>
        <v>86.947321026564609</v>
      </c>
      <c r="AE19">
        <f>Rådata!BZ20</f>
        <v>83.427820657091061</v>
      </c>
    </row>
    <row r="20" spans="1:31" x14ac:dyDescent="0.25">
      <c r="A20" s="1">
        <v>37575</v>
      </c>
      <c r="B20">
        <v>86.79462715605942</v>
      </c>
      <c r="C20" s="4">
        <v>88.190103401055111</v>
      </c>
      <c r="D20" s="4">
        <v>88.190219628091441</v>
      </c>
      <c r="E20" s="4">
        <v>84.10608983746441</v>
      </c>
      <c r="F20">
        <v>84.10531407610101</v>
      </c>
      <c r="G20" s="4">
        <v>84.604943033447441</v>
      </c>
      <c r="H20">
        <v>84.578964672072004</v>
      </c>
      <c r="J20">
        <v>86.615090507198758</v>
      </c>
      <c r="K20">
        <v>87.979419320150541</v>
      </c>
      <c r="L20">
        <v>83.969844012082504</v>
      </c>
      <c r="M20">
        <v>84.460867324842781</v>
      </c>
      <c r="O20">
        <f>Rådata!AZ21</f>
        <v>86.468477264746426</v>
      </c>
      <c r="P20">
        <f>Rådata!BC21</f>
        <v>88.295348458764778</v>
      </c>
      <c r="Q20">
        <f>Rådata!AT21</f>
        <v>85.340026019584371</v>
      </c>
      <c r="R20">
        <f>Rådata!AV21</f>
        <v>85.766548866199088</v>
      </c>
      <c r="T20">
        <f t="shared" si="0"/>
        <v>8.2810015577816642E-2</v>
      </c>
      <c r="U20">
        <f t="shared" si="1"/>
        <v>3.2383791154740216</v>
      </c>
      <c r="V20">
        <f t="shared" si="2"/>
        <v>8.2810015577816642E-2</v>
      </c>
      <c r="W20">
        <f t="shared" si="3"/>
        <v>3.2878489150567791</v>
      </c>
      <c r="Y20">
        <f>Rådata!BK21</f>
        <v>131.46465775770125</v>
      </c>
      <c r="Z20">
        <f>Rådata!BL21</f>
        <v>129.29981708734792</v>
      </c>
      <c r="AA20">
        <f>Rådata!BM21</f>
        <v>131.46465775770125</v>
      </c>
      <c r="AB20">
        <f>Rådata!BN21</f>
        <v>129.29296383509651</v>
      </c>
      <c r="AD20">
        <f>Rådata!BV21</f>
        <v>86.977337535644608</v>
      </c>
      <c r="AE20">
        <f>Rådata!BZ21</f>
        <v>84.10608983746441</v>
      </c>
    </row>
    <row r="21" spans="1:31" x14ac:dyDescent="0.25">
      <c r="A21" s="1">
        <v>37667</v>
      </c>
      <c r="B21">
        <v>87.146331425150592</v>
      </c>
      <c r="C21" s="4">
        <v>88.830184764470388</v>
      </c>
      <c r="D21" s="4">
        <v>88.80906948030082</v>
      </c>
      <c r="E21" s="4">
        <v>84.966021322790908</v>
      </c>
      <c r="F21">
        <v>84.965700722501893</v>
      </c>
      <c r="G21" s="4">
        <v>85.179392007548245</v>
      </c>
      <c r="H21">
        <v>85.153210044030757</v>
      </c>
      <c r="J21">
        <v>86.966067268056634</v>
      </c>
      <c r="K21">
        <v>88.646275165780509</v>
      </c>
      <c r="L21">
        <v>84.811141959899771</v>
      </c>
      <c r="M21">
        <v>85.090635153046989</v>
      </c>
      <c r="O21">
        <f>Rådata!AZ22</f>
        <v>86.727134133285361</v>
      </c>
      <c r="P21">
        <f>Rådata!BC22</f>
        <v>88.878611132523105</v>
      </c>
      <c r="Q21">
        <f>Rådata!AT22</f>
        <v>85.933016994041054</v>
      </c>
      <c r="R21">
        <f>Rådata!AV22</f>
        <v>86.402988457280728</v>
      </c>
      <c r="T21">
        <f t="shared" si="0"/>
        <v>1.6307358906058056</v>
      </c>
      <c r="U21">
        <f t="shared" si="1"/>
        <v>4.0682515373938077</v>
      </c>
      <c r="V21">
        <f t="shared" si="2"/>
        <v>1.6307358906058056</v>
      </c>
      <c r="W21">
        <f t="shared" si="3"/>
        <v>4.1551685271330019</v>
      </c>
      <c r="Y21">
        <f>Rådata!BK22</f>
        <v>130.3001038647343</v>
      </c>
      <c r="Z21">
        <f>Rådata!BL22</f>
        <v>127.11959442341647</v>
      </c>
      <c r="AA21">
        <f>Rådata!BM22</f>
        <v>130.3001038647343</v>
      </c>
      <c r="AB21">
        <f>Rådata!BN22</f>
        <v>127.11942373973119</v>
      </c>
      <c r="AD21">
        <f>Rådata!BV22</f>
        <v>87.339786882785532</v>
      </c>
      <c r="AE21">
        <f>Rådata!BZ22</f>
        <v>84.966021322790908</v>
      </c>
    </row>
    <row r="22" spans="1:31" x14ac:dyDescent="0.25">
      <c r="A22" s="1">
        <v>37756</v>
      </c>
      <c r="B22">
        <v>87.841508586822314</v>
      </c>
      <c r="C22" s="4">
        <v>89.447936453773337</v>
      </c>
      <c r="D22" s="4">
        <v>89.415946421221989</v>
      </c>
      <c r="E22" s="4">
        <v>84.676808292907936</v>
      </c>
      <c r="F22">
        <v>84.676296863625694</v>
      </c>
      <c r="G22" s="4">
        <v>85.722417957833244</v>
      </c>
      <c r="H22">
        <v>85.696074205000613</v>
      </c>
      <c r="J22">
        <v>87.659806440050176</v>
      </c>
      <c r="K22">
        <v>89.290728239440824</v>
      </c>
      <c r="L22">
        <v>84.532066178433709</v>
      </c>
      <c r="M22">
        <v>85.716785602844752</v>
      </c>
      <c r="O22">
        <f>Rådata!AZ23</f>
        <v>87.469702030713364</v>
      </c>
      <c r="P22">
        <f>Rådata!BC23</f>
        <v>89.456734928098527</v>
      </c>
      <c r="Q22">
        <f>Rådata!AT23</f>
        <v>85.768361811613559</v>
      </c>
      <c r="R22">
        <f>Rådata!AV23</f>
        <v>87.042013247705981</v>
      </c>
      <c r="T22">
        <f t="shared" si="0"/>
        <v>3.2292340853296242</v>
      </c>
      <c r="U22">
        <f t="shared" si="1"/>
        <v>-1.3097398419481654</v>
      </c>
      <c r="V22">
        <f t="shared" si="2"/>
        <v>3.229234085329713</v>
      </c>
      <c r="W22">
        <f t="shared" si="3"/>
        <v>-1.3555050673428881</v>
      </c>
      <c r="Y22">
        <f>Rådata!BK23</f>
        <v>127.40857864357865</v>
      </c>
      <c r="Z22">
        <f>Rådata!BL23</f>
        <v>124.48186682116572</v>
      </c>
      <c r="AA22">
        <f>Rådata!BM23</f>
        <v>127.40857864357865</v>
      </c>
      <c r="AB22">
        <f>Rådata!BN23</f>
        <v>124.4842475846408</v>
      </c>
      <c r="AD22">
        <f>Rådata!BV23</f>
        <v>88.079693831607386</v>
      </c>
      <c r="AE22">
        <f>Rådata!BZ23</f>
        <v>84.676808292907936</v>
      </c>
    </row>
    <row r="23" spans="1:31" x14ac:dyDescent="0.25">
      <c r="A23" s="1">
        <v>37848</v>
      </c>
      <c r="B23">
        <v>89.314176675272194</v>
      </c>
      <c r="C23" s="4">
        <v>90.045764852022288</v>
      </c>
      <c r="D23" s="4">
        <v>90.012347064765962</v>
      </c>
      <c r="E23" s="4">
        <v>85.651168057790429</v>
      </c>
      <c r="F23">
        <v>85.650619236523923</v>
      </c>
      <c r="G23" s="4">
        <v>86.255519858112265</v>
      </c>
      <c r="H23">
        <v>86.229055325556217</v>
      </c>
      <c r="J23">
        <v>89.129428281259337</v>
      </c>
      <c r="K23">
        <v>89.915018818328448</v>
      </c>
      <c r="L23">
        <v>85.499912003131968</v>
      </c>
      <c r="M23">
        <v>86.338697246692149</v>
      </c>
      <c r="O23">
        <f>Rådata!AZ24</f>
        <v>89.062754267410099</v>
      </c>
      <c r="P23">
        <f>Rådata!BC24</f>
        <v>90.032289284582504</v>
      </c>
      <c r="Q23">
        <f>Rådata!AT24</f>
        <v>86.609642346873585</v>
      </c>
      <c r="R23">
        <f>Rådata!AV24</f>
        <v>87.683678126790142</v>
      </c>
      <c r="T23">
        <f t="shared" si="0"/>
        <v>6.8765567337922384</v>
      </c>
      <c r="U23">
        <f t="shared" si="1"/>
        <v>4.6590368059780563</v>
      </c>
      <c r="V23">
        <f t="shared" si="2"/>
        <v>6.8765567337921496</v>
      </c>
      <c r="W23">
        <f t="shared" si="3"/>
        <v>4.6826242801082829</v>
      </c>
      <c r="Y23">
        <f>Rådata!BK24</f>
        <v>127.73481460568416</v>
      </c>
      <c r="Z23">
        <f>Rådata!BL24</f>
        <v>124.7691207861822</v>
      </c>
      <c r="AA23">
        <f>Rådata!BM24</f>
        <v>127.73481460568416</v>
      </c>
      <c r="AB23">
        <f>Rådata!BN24</f>
        <v>124.77081522725145</v>
      </c>
      <c r="AD23">
        <f>Rådata!BV24</f>
        <v>89.529491220171096</v>
      </c>
      <c r="AE23">
        <f>Rådata!BZ24</f>
        <v>85.651168057790429</v>
      </c>
    </row>
    <row r="24" spans="1:31" x14ac:dyDescent="0.25">
      <c r="A24" s="1">
        <v>37940</v>
      </c>
      <c r="B24">
        <v>90.117110038537803</v>
      </c>
      <c r="C24" s="4">
        <v>90.623910352826741</v>
      </c>
      <c r="D24" s="4">
        <v>90.596774797021737</v>
      </c>
      <c r="E24" s="4">
        <v>86.054572210173333</v>
      </c>
      <c r="F24">
        <v>86.055618655582137</v>
      </c>
      <c r="G24" s="4">
        <v>86.787226040948724</v>
      </c>
      <c r="H24">
        <v>86.760685296037266</v>
      </c>
      <c r="J24">
        <v>89.930700758707204</v>
      </c>
      <c r="K24">
        <v>90.520640420574708</v>
      </c>
      <c r="L24">
        <v>85.937022976161828</v>
      </c>
      <c r="M24">
        <v>86.955546038482765</v>
      </c>
      <c r="O24">
        <f>Rådata!AZ25</f>
        <v>89.647729900562695</v>
      </c>
      <c r="P24">
        <f>Rådata!BC25</f>
        <v>90.607843641066481</v>
      </c>
      <c r="Q24">
        <f>Rådata!AT25</f>
        <v>87.24038495045825</v>
      </c>
      <c r="R24">
        <f>Rådata!AV25</f>
        <v>88.327836239102439</v>
      </c>
      <c r="T24">
        <f t="shared" si="0"/>
        <v>3.6447783505744624</v>
      </c>
      <c r="U24">
        <f t="shared" si="1"/>
        <v>2.0607013063346669</v>
      </c>
      <c r="V24">
        <f t="shared" si="2"/>
        <v>3.6447783505744624</v>
      </c>
      <c r="W24">
        <f t="shared" si="3"/>
        <v>1.9048597739026452</v>
      </c>
      <c r="Y24">
        <f>Rådata!BK25</f>
        <v>124.95188405797101</v>
      </c>
      <c r="Z24">
        <f>Rådata!BL25</f>
        <v>122.16065633227514</v>
      </c>
      <c r="AA24">
        <f>Rådata!BM25</f>
        <v>124.95188405797101</v>
      </c>
      <c r="AB24">
        <f>Rådata!BN25</f>
        <v>122.15487852129336</v>
      </c>
      <c r="AD24">
        <f>Rådata!BV25</f>
        <v>90.339186552603934</v>
      </c>
      <c r="AE24">
        <f>Rådata!BZ25</f>
        <v>86.054572210173333</v>
      </c>
    </row>
    <row r="25" spans="1:31" x14ac:dyDescent="0.25">
      <c r="A25" s="1">
        <v>38032</v>
      </c>
      <c r="B25">
        <v>90.751674336812954</v>
      </c>
      <c r="C25" s="4">
        <v>91.179467841508597</v>
      </c>
      <c r="D25" s="4">
        <v>91.170726231900332</v>
      </c>
      <c r="E25" s="4">
        <v>87.523997329611547</v>
      </c>
      <c r="F25">
        <v>87.523978668765963</v>
      </c>
      <c r="G25" s="4">
        <v>87.317146649867254</v>
      </c>
      <c r="H25">
        <v>87.290580938024661</v>
      </c>
      <c r="J25">
        <v>90.5639524463827</v>
      </c>
      <c r="K25">
        <v>91.103859250851301</v>
      </c>
      <c r="L25">
        <v>87.374664324872469</v>
      </c>
      <c r="M25">
        <v>87.566355841021206</v>
      </c>
      <c r="O25">
        <f>Rådata!AZ26</f>
        <v>90.303793348578665</v>
      </c>
      <c r="P25">
        <f>Rådata!BC26</f>
        <v>91.186823916339051</v>
      </c>
      <c r="Q25">
        <f>Rådata!AT26</f>
        <v>88.240077129482273</v>
      </c>
      <c r="R25">
        <f>Rådata!AV26</f>
        <v>88.974165145510867</v>
      </c>
      <c r="T25">
        <f t="shared" si="0"/>
        <v>2.8465106941027107</v>
      </c>
      <c r="U25">
        <f t="shared" si="1"/>
        <v>6.8614005647023912</v>
      </c>
      <c r="V25">
        <f t="shared" si="2"/>
        <v>2.8465106941027107</v>
      </c>
      <c r="W25">
        <f t="shared" si="3"/>
        <v>7.0018489174399789</v>
      </c>
      <c r="Y25">
        <f>Rådata!BK26</f>
        <v>126.29858432147563</v>
      </c>
      <c r="Z25">
        <f>Rådata!BL26</f>
        <v>123.58568780930841</v>
      </c>
      <c r="AA25">
        <f>Rådata!BM26</f>
        <v>126.29858432147563</v>
      </c>
      <c r="AB25">
        <f>Rådata!BN26</f>
        <v>123.58558015188243</v>
      </c>
      <c r="AD25">
        <f>Rådata!BV26</f>
        <v>90.934263845114813</v>
      </c>
      <c r="AE25">
        <f>Rådata!BZ26</f>
        <v>87.523997329611547</v>
      </c>
    </row>
    <row r="26" spans="1:31" x14ac:dyDescent="0.25">
      <c r="A26" s="1">
        <v>38122</v>
      </c>
      <c r="B26">
        <v>91.396714932465301</v>
      </c>
      <c r="C26" s="4">
        <v>91.720605784412768</v>
      </c>
      <c r="D26" s="4">
        <v>91.727466606802111</v>
      </c>
      <c r="E26" s="4">
        <v>88.183412524026977</v>
      </c>
      <c r="F26">
        <v>88.183051201126787</v>
      </c>
      <c r="G26" s="4">
        <v>87.863234151701434</v>
      </c>
      <c r="H26">
        <v>87.836696489737022</v>
      </c>
      <c r="J26">
        <v>91.207658760977353</v>
      </c>
      <c r="K26">
        <v>91.673636417946113</v>
      </c>
      <c r="L26">
        <v>88.06139906639514</v>
      </c>
      <c r="M26">
        <v>88.169966500991308</v>
      </c>
      <c r="O26">
        <f>Rådata!AZ27</f>
        <v>91.079763954195457</v>
      </c>
      <c r="P26">
        <f>Rådata!BC27</f>
        <v>91.771799549491675</v>
      </c>
      <c r="Q26">
        <f>Rådata!AT27</f>
        <v>89.226991834032233</v>
      </c>
      <c r="R26">
        <f>Rådata!AV27</f>
        <v>89.62215965599745</v>
      </c>
      <c r="T26">
        <f t="shared" si="0"/>
        <v>2.8735576765968274</v>
      </c>
      <c r="U26">
        <f t="shared" si="1"/>
        <v>3.1811212104886799</v>
      </c>
      <c r="V26">
        <f t="shared" si="2"/>
        <v>2.8735576765969162</v>
      </c>
      <c r="W26">
        <f t="shared" si="3"/>
        <v>3.0462709796878595</v>
      </c>
      <c r="Y26">
        <f>Rådata!BK27</f>
        <v>127.10785714285714</v>
      </c>
      <c r="Z26">
        <f>Rådata!BL27</f>
        <v>124.58806234169207</v>
      </c>
      <c r="AA26">
        <f>Rådata!BM27</f>
        <v>127.10785714285714</v>
      </c>
      <c r="AB26">
        <f>Rådata!BN27</f>
        <v>124.58881431382804</v>
      </c>
      <c r="AD26">
        <f>Rådata!BV27</f>
        <v>91.519585772174693</v>
      </c>
      <c r="AE26">
        <f>Rådata!BZ27</f>
        <v>88.183412524026977</v>
      </c>
    </row>
    <row r="27" spans="1:31" x14ac:dyDescent="0.25">
      <c r="A27" s="1">
        <v>38214</v>
      </c>
      <c r="B27">
        <v>92.067946271560601</v>
      </c>
      <c r="C27" s="4">
        <v>92.251815564784678</v>
      </c>
      <c r="D27" s="4">
        <v>92.275227298237738</v>
      </c>
      <c r="E27" s="4">
        <v>88.864527589073234</v>
      </c>
      <c r="F27">
        <v>88.862515975899214</v>
      </c>
      <c r="G27" s="4">
        <v>88.428475598232836</v>
      </c>
      <c r="H27">
        <v>88.402025963565464</v>
      </c>
      <c r="J27">
        <v>91.877501642869944</v>
      </c>
      <c r="K27">
        <v>92.233705717187405</v>
      </c>
      <c r="L27">
        <v>88.719400136724389</v>
      </c>
      <c r="M27">
        <v>88.765162093561727</v>
      </c>
      <c r="O27">
        <f>Rådata!AZ28</f>
        <v>91.889137268001051</v>
      </c>
      <c r="P27">
        <f>Rådata!BC28</f>
        <v>92.361914060827189</v>
      </c>
      <c r="Q27">
        <f>Rådata!AT28</f>
        <v>89.787313129435802</v>
      </c>
      <c r="R27">
        <f>Rådata!AV28</f>
        <v>90.271183350945975</v>
      </c>
      <c r="T27">
        <f t="shared" si="0"/>
        <v>2.9701813556345824</v>
      </c>
      <c r="U27">
        <f t="shared" si="1"/>
        <v>3.0224948955924757</v>
      </c>
      <c r="V27">
        <f t="shared" si="2"/>
        <v>2.9701813556345824</v>
      </c>
      <c r="W27">
        <f t="shared" si="3"/>
        <v>3.1178702155943094</v>
      </c>
      <c r="Y27">
        <f>Rådata!BK28</f>
        <v>126.77712121212119</v>
      </c>
      <c r="Z27">
        <f>Rådata!BL28</f>
        <v>124.39940943019553</v>
      </c>
      <c r="AA27">
        <f>Rådata!BM28</f>
        <v>126.77712121212119</v>
      </c>
      <c r="AB27">
        <f>Rådata!BN28</f>
        <v>124.40078054595797</v>
      </c>
      <c r="AD27">
        <f>Rådata!BV28</f>
        <v>92.200960528290565</v>
      </c>
      <c r="AE27">
        <f>Rådata!BZ28</f>
        <v>88.864527589073219</v>
      </c>
    </row>
    <row r="28" spans="1:31" x14ac:dyDescent="0.25">
      <c r="A28" s="1">
        <v>38306</v>
      </c>
      <c r="B28">
        <v>92.867138100048635</v>
      </c>
      <c r="C28" s="4">
        <v>92.778004542223229</v>
      </c>
      <c r="D28" s="4">
        <v>92.817001534029259</v>
      </c>
      <c r="E28" s="4">
        <v>89.423388191713016</v>
      </c>
      <c r="F28">
        <v>89.426740869136339</v>
      </c>
      <c r="G28" s="4">
        <v>89.018380241616796</v>
      </c>
      <c r="H28">
        <v>88.992085325714129</v>
      </c>
      <c r="J28">
        <v>92.675040324989538</v>
      </c>
      <c r="K28">
        <v>92.788547702969112</v>
      </c>
      <c r="L28">
        <v>89.34304052525151</v>
      </c>
      <c r="M28">
        <v>89.350684302590764</v>
      </c>
      <c r="O28">
        <f>Rådata!AZ29</f>
        <v>92.468974022970784</v>
      </c>
      <c r="P28">
        <f>Rådata!BC29</f>
        <v>92.960593369134173</v>
      </c>
      <c r="Q28">
        <f>Rådata!AT29</f>
        <v>90.445207866277897</v>
      </c>
      <c r="R28">
        <f>Rådata!AV29</f>
        <v>90.920519222438458</v>
      </c>
      <c r="T28">
        <f t="shared" si="0"/>
        <v>3.5176551080682517</v>
      </c>
      <c r="U28">
        <f t="shared" si="1"/>
        <v>2.8415293335660063</v>
      </c>
      <c r="V28">
        <f t="shared" si="2"/>
        <v>3.5176551080682517</v>
      </c>
      <c r="W28">
        <f t="shared" si="3"/>
        <v>2.5640571433680925</v>
      </c>
      <c r="Y28">
        <f>Rådata!BK29</f>
        <v>123.50207823577391</v>
      </c>
      <c r="Z28">
        <f>Rådata!BL29</f>
        <v>121.6158280747905</v>
      </c>
      <c r="AA28">
        <f>Rådata!BM29</f>
        <v>123.50207823577391</v>
      </c>
      <c r="AB28">
        <f>Rådata!BN29</f>
        <v>121.61307720253491</v>
      </c>
      <c r="AD28">
        <f>Rådata!BV29</f>
        <v>92.955125318925411</v>
      </c>
      <c r="AE28">
        <f>Rådata!BZ29</f>
        <v>89.423388191713016</v>
      </c>
    </row>
    <row r="29" spans="1:31" x14ac:dyDescent="0.25">
      <c r="A29" s="1">
        <v>38398</v>
      </c>
      <c r="B29">
        <v>93.793542110973917</v>
      </c>
      <c r="C29" s="4">
        <v>93.306912440603142</v>
      </c>
      <c r="D29" s="4">
        <v>93.35503423504322</v>
      </c>
      <c r="E29" s="4">
        <v>89.998968366806082</v>
      </c>
      <c r="F29">
        <v>89.999146371247889</v>
      </c>
      <c r="G29" s="4">
        <v>89.624249091641403</v>
      </c>
      <c r="H29">
        <v>89.598186717463832</v>
      </c>
      <c r="J29">
        <v>93.5995280482705</v>
      </c>
      <c r="K29">
        <v>93.345629965947779</v>
      </c>
      <c r="L29">
        <v>89.83678077525839</v>
      </c>
      <c r="M29">
        <v>89.925243116158668</v>
      </c>
      <c r="O29">
        <f>Rådata!AZ30</f>
        <v>93.171287374632783</v>
      </c>
      <c r="P29">
        <f>Rådata!BC30</f>
        <v>93.56783747441267</v>
      </c>
      <c r="Q29">
        <f>Rådata!AT30</f>
        <v>90.988831325721051</v>
      </c>
      <c r="R29">
        <f>Rådata!AV30</f>
        <v>91.569353720556222</v>
      </c>
      <c r="T29">
        <f t="shared" si="0"/>
        <v>4.0503393614118144</v>
      </c>
      <c r="U29">
        <f t="shared" si="1"/>
        <v>2.2289289176945504</v>
      </c>
      <c r="V29">
        <f t="shared" si="2"/>
        <v>4.0503393614118144</v>
      </c>
      <c r="W29">
        <f t="shared" si="3"/>
        <v>2.5850200627640429</v>
      </c>
      <c r="Y29">
        <f>Rådata!BK30</f>
        <v>124.12748930296755</v>
      </c>
      <c r="Z29">
        <f>Rådata!BL30</f>
        <v>122.35389459533117</v>
      </c>
      <c r="AA29">
        <f>Rådata!BM30</f>
        <v>124.12748930296755</v>
      </c>
      <c r="AB29">
        <f>Rådata!BN30</f>
        <v>122.35505993631467</v>
      </c>
      <c r="AD29">
        <f>Rådata!BV30</f>
        <v>93.914152784031216</v>
      </c>
      <c r="AE29">
        <f>Rådata!BZ30</f>
        <v>89.998968366806082</v>
      </c>
    </row>
    <row r="30" spans="1:31" x14ac:dyDescent="0.25">
      <c r="A30" s="1">
        <v>38487</v>
      </c>
      <c r="B30">
        <v>94.193138025217948</v>
      </c>
      <c r="C30" s="4">
        <v>93.837450690313176</v>
      </c>
      <c r="D30" s="4">
        <v>93.889325401279621</v>
      </c>
      <c r="E30" s="4">
        <v>90.760598252389656</v>
      </c>
      <c r="F30">
        <v>90.761010032509034</v>
      </c>
      <c r="G30" s="4">
        <v>90.238007481915602</v>
      </c>
      <c r="H30">
        <v>90.212267300026326</v>
      </c>
      <c r="J30">
        <v>93.998297389330304</v>
      </c>
      <c r="K30">
        <v>93.904952506123422</v>
      </c>
      <c r="L30">
        <v>90.625639773147668</v>
      </c>
      <c r="M30">
        <v>90.48752405623371</v>
      </c>
      <c r="O30">
        <f>Rådata!AZ31</f>
        <v>93.819642505374404</v>
      </c>
      <c r="P30">
        <f>Rådata!BC31</f>
        <v>94.184502856359785</v>
      </c>
      <c r="Q30">
        <f>Rådata!AT31</f>
        <v>91.750833439812283</v>
      </c>
      <c r="R30">
        <f>Rådata!AV31</f>
        <v>92.216775967460435</v>
      </c>
      <c r="T30">
        <f t="shared" si="0"/>
        <v>1.7150725313815229</v>
      </c>
      <c r="U30">
        <f t="shared" si="1"/>
        <v>3.5589451723624377</v>
      </c>
      <c r="V30">
        <f t="shared" si="2"/>
        <v>1.7150725313815229</v>
      </c>
      <c r="W30">
        <f t="shared" si="3"/>
        <v>3.4293320869862143</v>
      </c>
      <c r="Y30">
        <f>Rådata!BK31</f>
        <v>127.19054112554109</v>
      </c>
      <c r="Z30">
        <f>Rådata!BL31</f>
        <v>125.81906265045393</v>
      </c>
      <c r="AA30">
        <f>Rådata!BM31</f>
        <v>127.19054112554109</v>
      </c>
      <c r="AB30">
        <f>Rådata!BN31</f>
        <v>125.81303005980057</v>
      </c>
      <c r="AD30">
        <f>Rådata!BV31</f>
        <v>94.332132672970133</v>
      </c>
      <c r="AE30">
        <f>Rådata!BZ31</f>
        <v>90.760598252389656</v>
      </c>
    </row>
    <row r="31" spans="1:31" x14ac:dyDescent="0.25">
      <c r="A31" s="1">
        <v>38579</v>
      </c>
      <c r="B31">
        <v>94.909267781644033</v>
      </c>
      <c r="C31" s="4">
        <v>94.374139634077892</v>
      </c>
      <c r="D31" s="4">
        <v>94.425113181427022</v>
      </c>
      <c r="E31" s="4">
        <v>92.044566553977532</v>
      </c>
      <c r="F31">
        <v>92.041216041581208</v>
      </c>
      <c r="G31" s="4">
        <v>90.857878647659092</v>
      </c>
      <c r="H31">
        <v>90.832560604617896</v>
      </c>
      <c r="J31">
        <v>94.712945815162186</v>
      </c>
      <c r="K31">
        <v>94.468755600692987</v>
      </c>
      <c r="L31">
        <v>91.871483866642237</v>
      </c>
      <c r="M31">
        <v>91.036176922828432</v>
      </c>
      <c r="O31">
        <f>Rådata!AZ32</f>
        <v>94.84913110134724</v>
      </c>
      <c r="P31">
        <f>Rådata!BC32</f>
        <v>94.80887655558125</v>
      </c>
      <c r="Q31">
        <f>Rådata!AT32</f>
        <v>92.882365923637181</v>
      </c>
      <c r="R31">
        <f>Rådata!AV32</f>
        <v>92.861758981291118</v>
      </c>
      <c r="T31">
        <f t="shared" si="0"/>
        <v>3.0759696949331561</v>
      </c>
      <c r="U31">
        <f t="shared" si="1"/>
        <v>5.6132924655134309</v>
      </c>
      <c r="V31">
        <f t="shared" si="2"/>
        <v>3.0759696949331561</v>
      </c>
      <c r="W31">
        <f t="shared" si="3"/>
        <v>5.762598001651531</v>
      </c>
      <c r="Y31">
        <f>Rådata!BK32</f>
        <v>129.96831858962292</v>
      </c>
      <c r="Z31">
        <f>Rådata!BL32</f>
        <v>128.50985988527808</v>
      </c>
      <c r="AA31">
        <f>Rådata!BM32</f>
        <v>129.96831858962292</v>
      </c>
      <c r="AB31">
        <f>Rådata!BN32</f>
        <v>128.51113768158379</v>
      </c>
      <c r="AD31">
        <f>Rådata!BV32</f>
        <v>95.081044574515985</v>
      </c>
      <c r="AE31">
        <f>Rådata!BZ32</f>
        <v>92.044566553977532</v>
      </c>
    </row>
    <row r="32" spans="1:31" x14ac:dyDescent="0.25">
      <c r="A32" s="1">
        <v>38671</v>
      </c>
      <c r="B32">
        <v>95.399408837505149</v>
      </c>
      <c r="C32" s="4">
        <v>94.919703722827123</v>
      </c>
      <c r="D32" s="4">
        <v>94.966139110263029</v>
      </c>
      <c r="E32" s="4">
        <v>92.353582198042744</v>
      </c>
      <c r="F32">
        <v>92.357177239412039</v>
      </c>
      <c r="G32" s="4">
        <v>91.466213116884404</v>
      </c>
      <c r="H32">
        <v>91.441432129806458</v>
      </c>
      <c r="J32">
        <v>95.202073003166248</v>
      </c>
      <c r="K32">
        <v>95.040773044984761</v>
      </c>
      <c r="L32">
        <v>92.275311670539722</v>
      </c>
      <c r="M32">
        <v>91.569853037030924</v>
      </c>
      <c r="O32">
        <f>Rådata!AZ33</f>
        <v>95.130912921709182</v>
      </c>
      <c r="P32">
        <f>Rådata!BC33</f>
        <v>95.440958572077037</v>
      </c>
      <c r="Q32">
        <f>Rådata!AT33</f>
        <v>93.799585312873887</v>
      </c>
      <c r="R32">
        <f>Rådata!AV33</f>
        <v>93.503175596205224</v>
      </c>
      <c r="T32">
        <f t="shared" si="0"/>
        <v>2.0817819725891917</v>
      </c>
      <c r="U32">
        <f t="shared" si="1"/>
        <v>1.7698558010190268</v>
      </c>
      <c r="V32">
        <f t="shared" si="2"/>
        <v>2.0817819725891917</v>
      </c>
      <c r="W32">
        <f t="shared" si="3"/>
        <v>1.380215935121365</v>
      </c>
      <c r="Y32">
        <f>Rådata!BK33</f>
        <v>131.82634199134199</v>
      </c>
      <c r="Z32">
        <f>Rådata!BL33</f>
        <v>130.41648616244808</v>
      </c>
      <c r="AA32">
        <f>Rådata!BM33</f>
        <v>131.82634199134199</v>
      </c>
      <c r="AB32">
        <f>Rådata!BN33</f>
        <v>130.41525003594094</v>
      </c>
      <c r="AD32">
        <f>Rådata!BV33</f>
        <v>95.569563259792886</v>
      </c>
      <c r="AE32">
        <f>Rådata!BZ33</f>
        <v>92.353582198042744</v>
      </c>
    </row>
    <row r="33" spans="1:31" x14ac:dyDescent="0.25">
      <c r="A33" s="1">
        <v>38763</v>
      </c>
      <c r="B33">
        <v>96.650578067123135</v>
      </c>
      <c r="C33" s="4">
        <v>95.476060612863392</v>
      </c>
      <c r="D33" s="4">
        <v>95.522131178209307</v>
      </c>
      <c r="E33" s="4">
        <v>93.70110859065862</v>
      </c>
      <c r="F33">
        <v>93.705199310457658</v>
      </c>
      <c r="G33" s="4">
        <v>92.078749025198064</v>
      </c>
      <c r="H33">
        <v>92.054625348273774</v>
      </c>
      <c r="J33">
        <v>96.450654160941511</v>
      </c>
      <c r="K33">
        <v>95.622498357130056</v>
      </c>
      <c r="L33">
        <v>93.643752761126223</v>
      </c>
      <c r="M33">
        <v>92.087317295007807</v>
      </c>
      <c r="O33">
        <f>Rådata!AZ34</f>
        <v>96.257183723459832</v>
      </c>
      <c r="P33">
        <f>Rådata!BC34</f>
        <v>96.079035946452876</v>
      </c>
      <c r="Q33">
        <f>Rådata!AT34</f>
        <v>95.07747795885652</v>
      </c>
      <c r="R33">
        <f>Rådata!AV34</f>
        <v>94.139874053449986</v>
      </c>
      <c r="T33">
        <f t="shared" si="0"/>
        <v>5.3501333073088464</v>
      </c>
      <c r="U33">
        <f t="shared" si="1"/>
        <v>6.0652587239246714</v>
      </c>
      <c r="V33">
        <f t="shared" si="2"/>
        <v>5.3501333073087576</v>
      </c>
      <c r="W33">
        <f t="shared" si="3"/>
        <v>5.9673689583032763</v>
      </c>
      <c r="Y33">
        <f>Rådata!BK34</f>
        <v>129.55511067193677</v>
      </c>
      <c r="Z33">
        <f>Rådata!BL34</f>
        <v>128.57447138511191</v>
      </c>
      <c r="AA33">
        <f>Rådata!BM34</f>
        <v>129.55511067193677</v>
      </c>
      <c r="AB33">
        <f>Rådata!BN34</f>
        <v>128.58239510347622</v>
      </c>
      <c r="AD33">
        <f>Rådata!BV34</f>
        <v>96.77622692480864</v>
      </c>
      <c r="AE33">
        <f>Rådata!BZ34</f>
        <v>93.70110859065862</v>
      </c>
    </row>
    <row r="34" spans="1:31" x14ac:dyDescent="0.25">
      <c r="A34" s="1">
        <v>38852</v>
      </c>
      <c r="B34">
        <v>96.999289108392261</v>
      </c>
      <c r="C34" s="4">
        <v>96.046599633329578</v>
      </c>
      <c r="D34" s="4">
        <v>96.092341078310326</v>
      </c>
      <c r="E34" s="4">
        <v>95.06713323364832</v>
      </c>
      <c r="F34">
        <v>95.064128860002512</v>
      </c>
      <c r="G34" s="4">
        <v>92.694443521333937</v>
      </c>
      <c r="H34">
        <v>92.671108155063209</v>
      </c>
      <c r="J34">
        <v>96.798643885536762</v>
      </c>
      <c r="K34">
        <v>96.216171814325818</v>
      </c>
      <c r="L34">
        <v>94.911745726165719</v>
      </c>
      <c r="M34">
        <v>92.587432737545797</v>
      </c>
      <c r="O34">
        <f>Rådata!AZ35</f>
        <v>96.839589917520996</v>
      </c>
      <c r="P34">
        <f>Rådata!BC35</f>
        <v>96.721395719314472</v>
      </c>
      <c r="Q34">
        <f>Rådata!AT35</f>
        <v>96.097643136753831</v>
      </c>
      <c r="R34">
        <f>Rådata!AV35</f>
        <v>94.770722196359529</v>
      </c>
      <c r="T34">
        <f t="shared" si="0"/>
        <v>1.4510116456733391</v>
      </c>
      <c r="U34">
        <f t="shared" si="1"/>
        <v>5.5272467561408023</v>
      </c>
      <c r="V34">
        <f t="shared" si="2"/>
        <v>1.4510116456733391</v>
      </c>
      <c r="W34">
        <f t="shared" si="3"/>
        <v>5.9282838331023546</v>
      </c>
      <c r="Y34">
        <f>Rådata!BK35</f>
        <v>128.09540052700925</v>
      </c>
      <c r="Z34">
        <f>Rådata!BL35</f>
        <v>127.15973092802993</v>
      </c>
      <c r="AA34">
        <f>Rådata!BM35</f>
        <v>128.09540052700925</v>
      </c>
      <c r="AB34">
        <f>Rådata!BN35</f>
        <v>127.14203920061614</v>
      </c>
      <c r="AD34">
        <f>Rådata!BV35</f>
        <v>97.168692781029563</v>
      </c>
      <c r="AE34">
        <f>Rådata!BZ35</f>
        <v>95.06713323364832</v>
      </c>
    </row>
    <row r="35" spans="1:31" x14ac:dyDescent="0.25">
      <c r="A35" s="1">
        <v>38944</v>
      </c>
      <c r="B35">
        <v>97.024731544879714</v>
      </c>
      <c r="C35" s="4">
        <v>96.628668327908102</v>
      </c>
      <c r="D35" s="4">
        <v>96.670782354921982</v>
      </c>
      <c r="E35" s="4">
        <v>96.462565351591266</v>
      </c>
      <c r="F35">
        <v>96.458270595572031</v>
      </c>
      <c r="G35" s="4">
        <v>93.302814881081986</v>
      </c>
      <c r="H35">
        <v>93.280412421224185</v>
      </c>
      <c r="J35">
        <v>96.824033693769039</v>
      </c>
      <c r="K35">
        <v>96.821046657506415</v>
      </c>
      <c r="L35">
        <v>96.240199124341373</v>
      </c>
      <c r="M35">
        <v>93.069297596203185</v>
      </c>
      <c r="O35">
        <f>Rådata!AZ36</f>
        <v>97.096533826665635</v>
      </c>
      <c r="P35">
        <f>Rådata!BC36</f>
        <v>97.368037890661796</v>
      </c>
      <c r="Q35">
        <f>Rådata!AT36</f>
        <v>96.945457607824451</v>
      </c>
      <c r="R35">
        <f>Rådata!AV36</f>
        <v>95.39471020049929</v>
      </c>
      <c r="T35">
        <f t="shared" si="0"/>
        <v>0.10495931923164559</v>
      </c>
      <c r="U35">
        <f t="shared" si="1"/>
        <v>5.7173347490968807</v>
      </c>
      <c r="V35">
        <f t="shared" si="2"/>
        <v>0.10495931923164559</v>
      </c>
      <c r="W35">
        <f t="shared" si="3"/>
        <v>5.9964190554520957</v>
      </c>
      <c r="Y35">
        <f>Rådata!BK36</f>
        <v>126.69213940648724</v>
      </c>
      <c r="Z35">
        <f>Rådata!BL36</f>
        <v>125.91162644161763</v>
      </c>
      <c r="AA35">
        <f>Rådata!BM36</f>
        <v>126.69213940648724</v>
      </c>
      <c r="AB35">
        <f>Rådata!BN36</f>
        <v>125.91177023393787</v>
      </c>
      <c r="AD35">
        <f>Rådata!BV36</f>
        <v>97.181449797388566</v>
      </c>
      <c r="AE35">
        <f>Rådata!BZ36</f>
        <v>96.462565351591266</v>
      </c>
    </row>
    <row r="36" spans="1:31" x14ac:dyDescent="0.25">
      <c r="A36" s="1">
        <v>39036</v>
      </c>
      <c r="B36">
        <v>97.734126538706178</v>
      </c>
      <c r="C36" s="4">
        <v>97.220712754892048</v>
      </c>
      <c r="D36" s="4">
        <v>97.255958394133273</v>
      </c>
      <c r="E36" s="4">
        <v>96.570471812105211</v>
      </c>
      <c r="F36">
        <v>96.572443441167195</v>
      </c>
      <c r="G36" s="4">
        <v>93.89123904780304</v>
      </c>
      <c r="H36">
        <v>93.86992696377105</v>
      </c>
      <c r="J36">
        <v>97.531961288010038</v>
      </c>
      <c r="K36">
        <v>97.434882609474869</v>
      </c>
      <c r="L36">
        <v>96.442891229884935</v>
      </c>
      <c r="M36">
        <v>93.532370698078068</v>
      </c>
      <c r="O36">
        <f>Rådata!AZ37</f>
        <v>97.600143888589116</v>
      </c>
      <c r="P36">
        <f>Rådata!BC37</f>
        <v>98.018962460494862</v>
      </c>
      <c r="Q36">
        <f>Rådata!AT37</f>
        <v>97.649670689635144</v>
      </c>
      <c r="R36">
        <f>Rådata!AV37</f>
        <v>96.011016009183038</v>
      </c>
      <c r="T36">
        <f t="shared" si="0"/>
        <v>2.9568258405576087</v>
      </c>
      <c r="U36">
        <f t="shared" si="1"/>
        <v>0.84510773533716943</v>
      </c>
      <c r="V36">
        <f t="shared" si="2"/>
        <v>2.9568258405575198</v>
      </c>
      <c r="W36">
        <f t="shared" si="3"/>
        <v>0.47430133653774131</v>
      </c>
      <c r="Y36">
        <f>Rådata!BK37</f>
        <v>124.85544733044732</v>
      </c>
      <c r="Z36">
        <f>Rådata!BL37</f>
        <v>124.22791239462713</v>
      </c>
      <c r="AA36">
        <f>Rådata!BM37</f>
        <v>124.85544733044732</v>
      </c>
      <c r="AB36">
        <f>Rådata!BN37</f>
        <v>124.22879356639909</v>
      </c>
      <c r="AD36">
        <f>Rådata!BV37</f>
        <v>97.841812997148438</v>
      </c>
      <c r="AE36">
        <f>Rådata!BZ37</f>
        <v>96.570471812105211</v>
      </c>
    </row>
    <row r="37" spans="1:31" x14ac:dyDescent="0.25">
      <c r="A37" s="1">
        <v>39128</v>
      </c>
      <c r="B37">
        <v>97.948142327982936</v>
      </c>
      <c r="C37" s="4">
        <v>97.821636105810597</v>
      </c>
      <c r="D37" s="4">
        <v>97.8493658098552</v>
      </c>
      <c r="E37" s="4">
        <v>97.689260224137129</v>
      </c>
      <c r="F37">
        <v>97.695558047940736</v>
      </c>
      <c r="G37" s="4">
        <v>94.474393147060624</v>
      </c>
      <c r="H37">
        <v>94.454334089021998</v>
      </c>
      <c r="J37">
        <v>97.824690841746815</v>
      </c>
      <c r="K37">
        <v>98.057679670231195</v>
      </c>
      <c r="L37">
        <v>97.428935046339035</v>
      </c>
      <c r="M37">
        <v>93.976609460990048</v>
      </c>
      <c r="O37">
        <f>Rådata!AZ38</f>
        <v>97.746601916801552</v>
      </c>
      <c r="P37">
        <f>Rådata!BC38</f>
        <v>98.67074351002509</v>
      </c>
      <c r="Q37">
        <f>Rådata!AT38</f>
        <v>98.306113440741555</v>
      </c>
      <c r="R37">
        <f>Rådata!AV38</f>
        <v>96.619046215568588</v>
      </c>
      <c r="T37">
        <f t="shared" si="0"/>
        <v>1.2059639674498746</v>
      </c>
      <c r="U37">
        <f t="shared" si="1"/>
        <v>4.1527966997805255</v>
      </c>
      <c r="V37">
        <f t="shared" si="2"/>
        <v>0.87879144552709398</v>
      </c>
      <c r="W37">
        <f t="shared" si="3"/>
        <v>4.73368694071159</v>
      </c>
      <c r="Y37">
        <f>Rådata!BK38</f>
        <v>125.26109420289855</v>
      </c>
      <c r="Z37">
        <f>Rådata!BL38</f>
        <v>124.86745717539998</v>
      </c>
      <c r="AA37">
        <f>Rådata!BM38</f>
        <v>125.26109420289855</v>
      </c>
      <c r="AB37">
        <f>Rådata!BN38</f>
        <v>124.88206689414029</v>
      </c>
      <c r="AD37">
        <f>Rådata!BV38</f>
        <v>97.97463604982741</v>
      </c>
      <c r="AE37">
        <f>Rådata!BZ38</f>
        <v>97.689260224137129</v>
      </c>
    </row>
    <row r="38" spans="1:31" x14ac:dyDescent="0.25">
      <c r="A38" s="1">
        <v>39217</v>
      </c>
      <c r="B38">
        <v>98.732368017360727</v>
      </c>
      <c r="C38" s="4">
        <v>98.425801302054111</v>
      </c>
      <c r="D38" s="4">
        <v>98.451004602087778</v>
      </c>
      <c r="E38" s="4">
        <v>98.288556104837639</v>
      </c>
      <c r="F38">
        <v>98.283969089154411</v>
      </c>
      <c r="G38" s="4">
        <v>95.051693079927858</v>
      </c>
      <c r="H38">
        <v>95.033058290159914</v>
      </c>
      <c r="J38">
        <v>98.602067029093732</v>
      </c>
      <c r="K38">
        <v>98.683463767250132</v>
      </c>
      <c r="L38">
        <v>98.130754965238239</v>
      </c>
      <c r="M38">
        <v>94.402439641654667</v>
      </c>
      <c r="O38">
        <f>Rådata!AZ39</f>
        <v>98.667317591236497</v>
      </c>
      <c r="P38">
        <f>Rådata!BC39</f>
        <v>99.32509399864675</v>
      </c>
      <c r="Q38">
        <f>Rådata!AT39</f>
        <v>99.150878741767244</v>
      </c>
      <c r="R38">
        <f>Rådata!AV39</f>
        <v>97.218456377446032</v>
      </c>
      <c r="T38">
        <f t="shared" si="0"/>
        <v>3.2167406601600224</v>
      </c>
      <c r="U38">
        <f t="shared" si="1"/>
        <v>2.9126445397050338</v>
      </c>
      <c r="V38">
        <f t="shared" si="2"/>
        <v>3.2412843974012562</v>
      </c>
      <c r="W38">
        <f t="shared" si="3"/>
        <v>2.4310146563056412</v>
      </c>
      <c r="Y38">
        <f>Rådata!BK39</f>
        <v>125.42810359231413</v>
      </c>
      <c r="Z38">
        <f>Rådata!BL39</f>
        <v>125.31515842446193</v>
      </c>
      <c r="AA38">
        <f>Rådata!BM39</f>
        <v>125.42810359231413</v>
      </c>
      <c r="AB38">
        <f>Rådata!BN39</f>
        <v>125.28954512328993</v>
      </c>
      <c r="AD38">
        <f>Rådata!BV39</f>
        <v>98.856371004052235</v>
      </c>
      <c r="AE38">
        <f>Rådata!BZ39</f>
        <v>98.288556104837653</v>
      </c>
    </row>
    <row r="39" spans="1:31" x14ac:dyDescent="0.25">
      <c r="A39" s="1">
        <v>39309</v>
      </c>
      <c r="B39">
        <v>99.289108392262506</v>
      </c>
      <c r="C39" s="4">
        <v>99.03016115538594</v>
      </c>
      <c r="D39" s="4">
        <v>99.051895087364841</v>
      </c>
      <c r="E39" s="4">
        <v>98.923662701005426</v>
      </c>
      <c r="F39">
        <v>98.92027818812555</v>
      </c>
      <c r="G39" s="4">
        <v>95.648043869760698</v>
      </c>
      <c r="H39">
        <v>95.631008617638571</v>
      </c>
      <c r="J39">
        <v>99.476521894975804</v>
      </c>
      <c r="K39">
        <v>99.311488141466029</v>
      </c>
      <c r="L39">
        <v>98.806594856433406</v>
      </c>
      <c r="M39">
        <v>94.810845372686885</v>
      </c>
      <c r="O39">
        <f>Rådata!AZ40</f>
        <v>99.856111410878995</v>
      </c>
      <c r="P39">
        <f>Rådata!BC40</f>
        <v>99.981157446662721</v>
      </c>
      <c r="Q39">
        <f>Rådata!AT40</f>
        <v>99.514455969984539</v>
      </c>
      <c r="R39">
        <f>Rådata!AV40</f>
        <v>97.809165203502985</v>
      </c>
      <c r="T39">
        <f t="shared" si="0"/>
        <v>3.5948799388666686</v>
      </c>
      <c r="U39">
        <f t="shared" si="1"/>
        <v>2.7834450300364466</v>
      </c>
      <c r="V39">
        <f t="shared" si="2"/>
        <v>2.274703647611287</v>
      </c>
      <c r="W39">
        <f t="shared" si="3"/>
        <v>2.6149338419035661</v>
      </c>
      <c r="Y39">
        <f>Rådata!BK40</f>
        <v>125.46149209486164</v>
      </c>
      <c r="Z39">
        <f>Rådata!BL40</f>
        <v>125.33845840397093</v>
      </c>
      <c r="AA39">
        <f>Rådata!BM40</f>
        <v>125.46149209486164</v>
      </c>
      <c r="AB39">
        <f>Rådata!BN40</f>
        <v>125.33378946750975</v>
      </c>
      <c r="AD39">
        <f>Rådata!BV40</f>
        <v>99.578268047426079</v>
      </c>
      <c r="AE39">
        <f>Rådata!BZ40</f>
        <v>98.923662701005426</v>
      </c>
    </row>
    <row r="40" spans="1:31" x14ac:dyDescent="0.25">
      <c r="A40" s="1">
        <v>39401</v>
      </c>
      <c r="B40">
        <v>100</v>
      </c>
      <c r="C40" s="4">
        <v>99.630654693755389</v>
      </c>
      <c r="D40" s="4">
        <v>99.649044037864314</v>
      </c>
      <c r="E40" s="4">
        <v>100</v>
      </c>
      <c r="F40">
        <v>100</v>
      </c>
      <c r="G40" s="4">
        <v>96.252895792113108</v>
      </c>
      <c r="H40">
        <v>96.237645010493225</v>
      </c>
      <c r="J40">
        <v>100</v>
      </c>
      <c r="K40">
        <v>99.93951251568194</v>
      </c>
      <c r="L40">
        <v>100</v>
      </c>
      <c r="M40">
        <v>95.203418609260652</v>
      </c>
      <c r="O40">
        <f>Rådata!AZ41</f>
        <v>100</v>
      </c>
      <c r="P40">
        <f>Rådata!BC41</f>
        <v>100.63807737437584</v>
      </c>
      <c r="Q40">
        <f>Rådata!AT41</f>
        <v>100</v>
      </c>
      <c r="R40">
        <f>Rådata!AV41</f>
        <v>98.391399128044654</v>
      </c>
      <c r="T40">
        <f t="shared" si="0"/>
        <v>2.1216048998555559</v>
      </c>
      <c r="U40">
        <f t="shared" si="1"/>
        <v>4.9195138648963743</v>
      </c>
      <c r="V40">
        <f t="shared" si="2"/>
        <v>2.8948306825068881</v>
      </c>
      <c r="W40">
        <f t="shared" si="3"/>
        <v>4.4380330475846996</v>
      </c>
      <c r="Y40">
        <f>Rådata!BK41</f>
        <v>124.43803323085932</v>
      </c>
      <c r="Z40">
        <f>Rådata!BL41</f>
        <v>124.28371315036104</v>
      </c>
      <c r="AA40">
        <f>Rådata!BM41</f>
        <v>124.43803323085932</v>
      </c>
      <c r="AB40">
        <f>Rådata!BN41</f>
        <v>124.28810851680912</v>
      </c>
      <c r="AD40">
        <f>Rådata!BV41</f>
        <v>100</v>
      </c>
      <c r="AE40">
        <f>Rådata!BZ41</f>
        <v>100</v>
      </c>
    </row>
    <row r="41" spans="1:31" x14ac:dyDescent="0.25">
      <c r="A41" s="1">
        <v>39493</v>
      </c>
      <c r="B41">
        <v>99.818161409810301</v>
      </c>
      <c r="C41" s="4">
        <v>100.2210983425001</v>
      </c>
      <c r="D41" s="4">
        <v>100.23272346316459</v>
      </c>
      <c r="E41" s="4">
        <v>98.958643366776428</v>
      </c>
      <c r="F41">
        <v>98.966160733551646</v>
      </c>
      <c r="G41" s="4">
        <v>96.808961415279924</v>
      </c>
      <c r="H41">
        <v>96.795693410312069</v>
      </c>
      <c r="J41">
        <v>99.818537547045821</v>
      </c>
      <c r="K41">
        <v>100.56230957643825</v>
      </c>
      <c r="L41">
        <v>98.906444363830531</v>
      </c>
      <c r="M41">
        <v>95.582406584160651</v>
      </c>
      <c r="O41">
        <f>Rådata!AZ42</f>
        <v>100.22439768065297</v>
      </c>
      <c r="P41">
        <f>Rådata!BC42</f>
        <v>101.29671026148324</v>
      </c>
      <c r="Q41">
        <f>Rådata!AT42</f>
        <v>100.1428753963921</v>
      </c>
      <c r="R41">
        <f>Rådata!AV42</f>
        <v>98.9656640606987</v>
      </c>
      <c r="T41">
        <f t="shared" si="0"/>
        <v>-0.72387648354590439</v>
      </c>
      <c r="U41">
        <f t="shared" si="1"/>
        <v>-4.3029923763195033</v>
      </c>
      <c r="V41">
        <f t="shared" si="2"/>
        <v>-0.72537284830959115</v>
      </c>
      <c r="W41">
        <f t="shared" si="3"/>
        <v>-4.0716685024130168</v>
      </c>
      <c r="Y41">
        <f>Rådata!BK42</f>
        <v>124.59870889344575</v>
      </c>
      <c r="Z41">
        <f>Rådata!BL42</f>
        <v>125.00543507984167</v>
      </c>
      <c r="AA41">
        <f>Rådata!BM42</f>
        <v>124.59870889344575</v>
      </c>
      <c r="AB41">
        <f>Rådata!BN42</f>
        <v>125.03411032944825</v>
      </c>
      <c r="AD41">
        <f>Rådata!BV42</f>
        <v>99.55575566561609</v>
      </c>
      <c r="AE41">
        <f>Rådata!BZ42</f>
        <v>98.958643366776428</v>
      </c>
    </row>
    <row r="42" spans="1:31" x14ac:dyDescent="0.25">
      <c r="A42" s="1">
        <v>39583</v>
      </c>
      <c r="B42">
        <v>99.966326187001911</v>
      </c>
      <c r="C42" s="4">
        <v>100.80606282036891</v>
      </c>
      <c r="D42" s="4">
        <v>100.81340966064279</v>
      </c>
      <c r="E42" s="4">
        <v>98.981884758271747</v>
      </c>
      <c r="F42">
        <v>98.975645497464015</v>
      </c>
      <c r="G42" s="4">
        <v>97.35953238722044</v>
      </c>
      <c r="H42">
        <v>97.348440315764989</v>
      </c>
      <c r="J42">
        <v>100.17996893482287</v>
      </c>
      <c r="K42">
        <v>101.18884043252285</v>
      </c>
      <c r="L42">
        <v>98.9977934934996</v>
      </c>
      <c r="M42">
        <v>95.950838969522948</v>
      </c>
      <c r="O42">
        <f>O41+(O44-O41)*1/3</f>
        <v>100.56626512043532</v>
      </c>
      <c r="P42">
        <f>Rådata!BC43</f>
        <v>101.95534314859066</v>
      </c>
      <c r="Q42">
        <f>Rådata!AT43</f>
        <v>100.12007922034172</v>
      </c>
      <c r="R42">
        <f>Rådata!AV43</f>
        <v>99.532736167660573</v>
      </c>
      <c r="T42">
        <f t="shared" si="0"/>
        <v>1.456239258062153</v>
      </c>
      <c r="U42">
        <f t="shared" si="1"/>
        <v>0.36994864020316598</v>
      </c>
      <c r="V42">
        <f t="shared" si="2"/>
        <v>0.59506203501860089</v>
      </c>
      <c r="W42">
        <f t="shared" si="3"/>
        <v>3.8340893238064666E-2</v>
      </c>
      <c r="Y42">
        <f>Rådata!BK43</f>
        <v>122.47439393939392</v>
      </c>
      <c r="Z42">
        <f>Rådata!BL43</f>
        <v>122.81782430281588</v>
      </c>
      <c r="AA42">
        <f>Rådata!BM43</f>
        <v>122.47439393939392</v>
      </c>
      <c r="AB42">
        <f>Rådata!BN43</f>
        <v>122.78831996281905</v>
      </c>
      <c r="AD42">
        <f>Rådata!BV43</f>
        <v>99.883686027315022</v>
      </c>
      <c r="AE42">
        <f>Rådata!BZ43</f>
        <v>98.981884758271747</v>
      </c>
    </row>
    <row r="43" spans="1:31" x14ac:dyDescent="0.25">
      <c r="A43" s="1">
        <v>39675</v>
      </c>
      <c r="B43">
        <v>98.95237026228159</v>
      </c>
      <c r="C43" s="4">
        <v>101.37372256519625</v>
      </c>
      <c r="D43" s="4">
        <v>101.37912971901073</v>
      </c>
      <c r="E43" s="4">
        <v>99.054454817430567</v>
      </c>
      <c r="F43">
        <v>99.052472085154207</v>
      </c>
      <c r="G43" s="4">
        <v>97.897134105938306</v>
      </c>
      <c r="H43">
        <v>97.888413262539927</v>
      </c>
      <c r="J43">
        <v>99.502658462273729</v>
      </c>
      <c r="K43">
        <v>101.80118286635999</v>
      </c>
      <c r="L43">
        <v>99.037541738650503</v>
      </c>
      <c r="M43">
        <v>96.312313364566606</v>
      </c>
      <c r="O43">
        <f>O41+(O44-O41)*2/3</f>
        <v>100.90813256021765</v>
      </c>
      <c r="P43">
        <f>Rådata!BC44</f>
        <v>102.61311955600092</v>
      </c>
      <c r="Q43">
        <f>Rådata!AT44</f>
        <v>100.35057449987708</v>
      </c>
      <c r="R43">
        <f>Rådata!AV44</f>
        <v>100.09359982762065</v>
      </c>
      <c r="T43">
        <f t="shared" si="0"/>
        <v>-2.6770721017420174</v>
      </c>
      <c r="U43">
        <f t="shared" si="1"/>
        <v>0.16069930012154732</v>
      </c>
      <c r="V43">
        <f t="shared" si="2"/>
        <v>-3.9958782920852531</v>
      </c>
      <c r="W43">
        <f t="shared" si="3"/>
        <v>0.3108485315444165</v>
      </c>
      <c r="Y43">
        <f>Rådata!BK44</f>
        <v>124.55751301838258</v>
      </c>
      <c r="Z43">
        <f>Rådata!BL44</f>
        <v>125.15097976847521</v>
      </c>
      <c r="AA43">
        <f>Rådata!BM44</f>
        <v>124.55751301838258</v>
      </c>
      <c r="AB43">
        <f>Rådata!BN44</f>
        <v>125.13879759272857</v>
      </c>
      <c r="AD43">
        <f>Rådata!BV44</f>
        <v>98.956175896743204</v>
      </c>
      <c r="AE43">
        <f>Rådata!BZ44</f>
        <v>99.054454817430567</v>
      </c>
    </row>
    <row r="44" spans="1:31" x14ac:dyDescent="0.25">
      <c r="A44" s="1">
        <v>39767</v>
      </c>
      <c r="B44">
        <v>97.232760878512366</v>
      </c>
      <c r="C44" s="4">
        <v>101.91862712612713</v>
      </c>
      <c r="D44" s="4">
        <v>101.92689041044636</v>
      </c>
      <c r="E44" s="4">
        <v>94.85665634638211</v>
      </c>
      <c r="F44">
        <v>94.858783721299702</v>
      </c>
      <c r="G44" s="4">
        <v>98.442306846625911</v>
      </c>
      <c r="H44">
        <v>98.436148535491867</v>
      </c>
      <c r="J44">
        <v>98.138329649321932</v>
      </c>
      <c r="K44">
        <v>102.38888225103052</v>
      </c>
      <c r="L44">
        <v>95.07792212456765</v>
      </c>
      <c r="M44">
        <v>96.670957732905379</v>
      </c>
      <c r="O44">
        <f>Rådata!AZ45</f>
        <v>101.25</v>
      </c>
      <c r="P44">
        <f>Rådata!BC45</f>
        <v>103.26661356492544</v>
      </c>
      <c r="Q44">
        <f>Rådata!AT45</f>
        <v>100.54659357933834</v>
      </c>
      <c r="R44">
        <f>Rådata!AV45</f>
        <v>100.64935874475421</v>
      </c>
      <c r="T44">
        <f t="shared" si="0"/>
        <v>-5.3728171756067251</v>
      </c>
      <c r="U44">
        <f t="shared" si="1"/>
        <v>-15.058618584017392</v>
      </c>
      <c r="V44">
        <f t="shared" si="2"/>
        <v>-6.7721510630502806</v>
      </c>
      <c r="W44">
        <f t="shared" si="3"/>
        <v>-15.88974842444204</v>
      </c>
      <c r="Y44">
        <f>Rådata!BK45</f>
        <v>137.04537909992374</v>
      </c>
      <c r="Z44">
        <f>Rådata!BL45</f>
        <v>137.28979502950702</v>
      </c>
      <c r="AA44">
        <f>Rådata!BM45</f>
        <v>137.04537909992374</v>
      </c>
      <c r="AB44">
        <f>Rådata!BN45</f>
        <v>137.2943353271335</v>
      </c>
      <c r="AD44">
        <f>Rådata!BV45</f>
        <v>96.679423683025661</v>
      </c>
      <c r="AE44">
        <f>Rådata!BZ45</f>
        <v>94.85665634638211</v>
      </c>
    </row>
    <row r="45" spans="1:31" x14ac:dyDescent="0.25">
      <c r="A45" s="1">
        <v>39859</v>
      </c>
      <c r="B45">
        <v>96.02723837318068</v>
      </c>
      <c r="C45" s="4">
        <v>102.43727403749017</v>
      </c>
      <c r="D45" s="4">
        <v>102.44546713061698</v>
      </c>
      <c r="E45" s="4">
        <v>92.392713112295056</v>
      </c>
      <c r="F45">
        <v>92.404245380327183</v>
      </c>
      <c r="G45" s="4">
        <v>98.922183722913758</v>
      </c>
      <c r="H45">
        <v>98.918777321539082</v>
      </c>
      <c r="J45">
        <v>96.521596272178741</v>
      </c>
      <c r="K45">
        <v>102.94895155027181</v>
      </c>
      <c r="L45">
        <v>92.272198856160443</v>
      </c>
      <c r="M45">
        <v>97.031386297909549</v>
      </c>
      <c r="O45">
        <f>O44+(O48-O44)*1/4</f>
        <v>101.87015624999999</v>
      </c>
      <c r="P45">
        <f>Rådata!BC46</f>
        <v>103.9158251753642</v>
      </c>
      <c r="Q45">
        <f>Rådata!AT46</f>
        <v>100.73875264106357</v>
      </c>
      <c r="R45">
        <f>Rådata!AV46</f>
        <v>101.2011853913537</v>
      </c>
      <c r="T45">
        <f t="shared" si="0"/>
        <v>-6.4285552263159795</v>
      </c>
      <c r="U45">
        <f t="shared" si="1"/>
        <v>-11.291598696118665</v>
      </c>
      <c r="V45">
        <f t="shared" si="2"/>
        <v>-4.8678554734545081</v>
      </c>
      <c r="W45">
        <f t="shared" si="3"/>
        <v>-9.9554376599475525</v>
      </c>
      <c r="Y45">
        <f>Rådata!BK46</f>
        <v>145.43673304473307</v>
      </c>
      <c r="Z45">
        <f>Rådata!BL46</f>
        <v>144.58801250871298</v>
      </c>
      <c r="AA45">
        <f>Rådata!BM46</f>
        <v>145.43673304473307</v>
      </c>
      <c r="AB45">
        <f>Rådata!BN46</f>
        <v>144.63686896661204</v>
      </c>
      <c r="AD45">
        <f>Rådata!BV46</f>
        <v>95.026264445444994</v>
      </c>
      <c r="AE45">
        <f>Rådata!BZ46</f>
        <v>92.392713112295056</v>
      </c>
    </row>
    <row r="46" spans="1:31" x14ac:dyDescent="0.25">
      <c r="A46" s="1">
        <v>39948</v>
      </c>
      <c r="B46">
        <v>95.858121001234707</v>
      </c>
      <c r="C46" s="4">
        <v>102.91544385078758</v>
      </c>
      <c r="D46" s="4">
        <v>102.91465559172373</v>
      </c>
      <c r="E46" s="4">
        <v>92.763508169467684</v>
      </c>
      <c r="F46">
        <v>92.748660869895119</v>
      </c>
      <c r="G46" s="4">
        <v>99.310496362382736</v>
      </c>
      <c r="H46">
        <v>99.310017278237453</v>
      </c>
      <c r="J46">
        <v>96.343120855487186</v>
      </c>
      <c r="K46">
        <v>103.45898799211422</v>
      </c>
      <c r="L46">
        <v>92.930559097379614</v>
      </c>
      <c r="M46">
        <v>97.398029703913082</v>
      </c>
      <c r="O46">
        <f>O44+(O48-O44)*2/4</f>
        <v>102.49031249999999</v>
      </c>
      <c r="P46">
        <f>Rådata!BC47</f>
        <v>104.55732846852865</v>
      </c>
      <c r="Q46">
        <f>Rådata!AT47</f>
        <v>100.97031788888872</v>
      </c>
      <c r="R46">
        <f>Rådata!AV47</f>
        <v>101.75026457690683</v>
      </c>
      <c r="T46">
        <f t="shared" si="0"/>
        <v>-0.73758003415076434</v>
      </c>
      <c r="U46">
        <f t="shared" si="1"/>
        <v>2.8846820827173936</v>
      </c>
      <c r="V46">
        <f t="shared" si="2"/>
        <v>-0.70259705541280137</v>
      </c>
      <c r="W46">
        <f t="shared" si="3"/>
        <v>1.4992638973625461</v>
      </c>
      <c r="Y46">
        <f>Rådata!BK47</f>
        <v>142.52302308802305</v>
      </c>
      <c r="Z46">
        <f>Rådata!BL47</f>
        <v>141.10137891159576</v>
      </c>
      <c r="AA46">
        <f>Rådata!BM47</f>
        <v>142.52302308802305</v>
      </c>
      <c r="AB46">
        <f>Rådata!BN47</f>
        <v>141.35878672071661</v>
      </c>
      <c r="AD46">
        <f>Rådata!BV47</f>
        <v>94.861924058232034</v>
      </c>
      <c r="AE46">
        <f>Rådata!BZ47</f>
        <v>92.763508169467684</v>
      </c>
    </row>
    <row r="47" spans="1:31" x14ac:dyDescent="0.25">
      <c r="A47" s="1">
        <v>40040</v>
      </c>
      <c r="B47">
        <v>96.238260934635392</v>
      </c>
      <c r="C47" s="4">
        <v>103.36898962098252</v>
      </c>
      <c r="D47" s="4">
        <v>103.36513637894264</v>
      </c>
      <c r="E47" s="4">
        <v>92.723665784047157</v>
      </c>
      <c r="F47">
        <v>92.719495220864587</v>
      </c>
      <c r="G47" s="4">
        <v>99.710724983989763</v>
      </c>
      <c r="H47">
        <v>99.713332096829021</v>
      </c>
      <c r="J47">
        <v>96.877053587430552</v>
      </c>
      <c r="K47">
        <v>103.93243323973952</v>
      </c>
      <c r="L47">
        <v>93.250101465776396</v>
      </c>
      <c r="M47">
        <v>97.774617635860636</v>
      </c>
      <c r="O47">
        <f>O44+(O48-O44)*3/4</f>
        <v>103.11046875</v>
      </c>
      <c r="P47">
        <f>Rådata!BC48</f>
        <v>105.1919799241159</v>
      </c>
      <c r="Q47">
        <f>Rådata!AT48</f>
        <v>101.3199519342236</v>
      </c>
      <c r="R47">
        <f>Rådata!AV48</f>
        <v>102.29773573206474</v>
      </c>
      <c r="T47">
        <f t="shared" si="0"/>
        <v>2.235292876964956</v>
      </c>
      <c r="U47">
        <f t="shared" si="1"/>
        <v>1.382513032420718</v>
      </c>
      <c r="V47">
        <f t="shared" si="2"/>
        <v>1.5957215413792136</v>
      </c>
      <c r="W47">
        <f t="shared" si="3"/>
        <v>-0.12572427263388697</v>
      </c>
      <c r="Y47">
        <f>Rådata!BK48</f>
        <v>137.08674634544198</v>
      </c>
      <c r="Z47">
        <f>Rådata!BL48</f>
        <v>135.10112969659971</v>
      </c>
      <c r="AA47">
        <f>Rådata!BM48</f>
        <v>137.08674634544198</v>
      </c>
      <c r="AB47">
        <f>Rådata!BN48</f>
        <v>135.50802775927306</v>
      </c>
      <c r="AD47">
        <f>Rådata!BV48</f>
        <v>95.261143628995953</v>
      </c>
      <c r="AE47">
        <f>Rådata!BZ48</f>
        <v>92.723665784047157</v>
      </c>
    </row>
    <row r="48" spans="1:31" x14ac:dyDescent="0.25">
      <c r="A48" s="1">
        <v>40132</v>
      </c>
      <c r="B48">
        <v>97.422082538257186</v>
      </c>
      <c r="C48" s="4">
        <v>103.80493355782542</v>
      </c>
      <c r="D48" s="4">
        <v>103.80289594791783</v>
      </c>
      <c r="E48" s="4">
        <v>93.251221655285093</v>
      </c>
      <c r="F48">
        <v>93.257755572891597</v>
      </c>
      <c r="G48" s="4">
        <v>100.12122027854393</v>
      </c>
      <c r="H48">
        <v>100.12705531436964</v>
      </c>
      <c r="J48">
        <v>98.195083338311719</v>
      </c>
      <c r="K48">
        <v>104.37376784754166</v>
      </c>
      <c r="L48">
        <v>93.647583917285345</v>
      </c>
      <c r="M48">
        <v>98.164218534130384</v>
      </c>
      <c r="O48">
        <f>Rådata!AZ49</f>
        <v>103.73062499999999</v>
      </c>
      <c r="P48">
        <f>Rådata!BC49</f>
        <v>105.81892306242879</v>
      </c>
      <c r="Q48">
        <f>Rådata!AT49</f>
        <v>101.86269322228399</v>
      </c>
      <c r="R48">
        <f>Rådata!AV49</f>
        <v>102.8446406397609</v>
      </c>
      <c r="T48">
        <f t="shared" si="0"/>
        <v>5.5541433079886238</v>
      </c>
      <c r="U48">
        <f t="shared" si="1"/>
        <v>1.7159492727696568</v>
      </c>
      <c r="V48">
        <f t="shared" si="2"/>
        <v>5.0119129678186436</v>
      </c>
      <c r="W48">
        <f t="shared" si="3"/>
        <v>2.342401132383376</v>
      </c>
      <c r="Y48">
        <f>Rådata!BK49</f>
        <v>135.58518759018759</v>
      </c>
      <c r="Z48">
        <f>Rådata!BL49</f>
        <v>133.51457588355962</v>
      </c>
      <c r="AA48">
        <f>Rådata!BM49</f>
        <v>135.58518759018759</v>
      </c>
      <c r="AB48">
        <f>Rådata!BN49</f>
        <v>133.9345005252145</v>
      </c>
      <c r="AD48">
        <f>Rådata!BV49</f>
        <v>96.154134774125765</v>
      </c>
      <c r="AE48">
        <f>Rådata!BZ49</f>
        <v>93.251221655285107</v>
      </c>
    </row>
    <row r="49" spans="1:31" x14ac:dyDescent="0.25">
      <c r="A49" s="1">
        <v>40224</v>
      </c>
      <c r="B49">
        <v>98.318554270961954</v>
      </c>
      <c r="C49" s="4">
        <v>104.22583941332734</v>
      </c>
      <c r="D49" s="4">
        <v>104.22943091256033</v>
      </c>
      <c r="E49" s="4">
        <v>95.044010420681047</v>
      </c>
      <c r="F49">
        <v>95.066144372333895</v>
      </c>
      <c r="G49" s="4">
        <v>100.57106937549148</v>
      </c>
      <c r="H49">
        <v>100.58025367069196</v>
      </c>
      <c r="J49">
        <v>98.932134536113267</v>
      </c>
      <c r="K49">
        <v>104.78075153832367</v>
      </c>
      <c r="L49">
        <v>94.992678900027173</v>
      </c>
      <c r="M49">
        <v>98.569222634394876</v>
      </c>
      <c r="O49">
        <f>O48+(O52-O48)*1/4</f>
        <v>104.46970570312499</v>
      </c>
      <c r="P49">
        <f>Rådata!BC50</f>
        <v>106.43815788346737</v>
      </c>
      <c r="Q49">
        <f>Rådata!AT50</f>
        <v>102.52715961068537</v>
      </c>
      <c r="R49">
        <f>Rådata!AV50</f>
        <v>103.39188918335329</v>
      </c>
      <c r="T49">
        <f t="shared" si="0"/>
        <v>3.0363689212408396</v>
      </c>
      <c r="U49">
        <f t="shared" si="1"/>
        <v>5.8703217773496075</v>
      </c>
      <c r="V49">
        <f t="shared" si="2"/>
        <v>3.7318920134818523</v>
      </c>
      <c r="W49">
        <f t="shared" si="3"/>
        <v>7.9850628381995969</v>
      </c>
      <c r="Y49">
        <f>Rådata!BK50</f>
        <v>132.64050724637681</v>
      </c>
      <c r="Z49">
        <f>Rådata!BL50</f>
        <v>130.30715002831207</v>
      </c>
      <c r="AA49">
        <f>Rådata!BM50</f>
        <v>132.64050724637681</v>
      </c>
      <c r="AB49">
        <f>Rådata!BN50</f>
        <v>130.7795876744016</v>
      </c>
      <c r="AD49">
        <f>Rådata!BV50</f>
        <v>97.08614738105959</v>
      </c>
      <c r="AE49">
        <f>Rådata!BZ50</f>
        <v>95.044010420681047</v>
      </c>
    </row>
    <row r="50" spans="1:31" x14ac:dyDescent="0.25">
      <c r="A50" s="1">
        <v>40313</v>
      </c>
      <c r="B50">
        <v>98.738354473004833</v>
      </c>
      <c r="C50" s="4">
        <v>104.656481872264</v>
      </c>
      <c r="D50" s="4">
        <v>104.67242863022412</v>
      </c>
      <c r="E50" s="4">
        <v>96.955970606754477</v>
      </c>
      <c r="F50">
        <v>96.930374719310265</v>
      </c>
      <c r="G50" s="4">
        <v>100.99048244021948</v>
      </c>
      <c r="H50">
        <v>101.00310388060306</v>
      </c>
      <c r="J50">
        <f>J49+(J52-J49)*1/3</f>
        <v>99.750230873011134</v>
      </c>
      <c r="K50">
        <v>105.17952087938347</v>
      </c>
      <c r="L50">
        <v>95.886450816934158</v>
      </c>
      <c r="M50">
        <v>98.991335083628513</v>
      </c>
      <c r="O50">
        <f>O48+(O52-O48)*2/4</f>
        <v>105.20878640625</v>
      </c>
      <c r="P50">
        <f>Rådata!BC51</f>
        <v>107.04968438723159</v>
      </c>
      <c r="Q50">
        <f>Rådata!AT51</f>
        <v>103.21503567454467</v>
      </c>
      <c r="R50">
        <f>Rådata!AV51</f>
        <v>103.94025539889847</v>
      </c>
      <c r="T50">
        <f t="shared" si="0"/>
        <v>3.3489623379919342</v>
      </c>
      <c r="U50">
        <f t="shared" si="1"/>
        <v>3.8169900482619479</v>
      </c>
      <c r="V50">
        <f t="shared" si="2"/>
        <v>1.7188883983591641</v>
      </c>
      <c r="W50">
        <f t="shared" si="3"/>
        <v>8.0776877954873427</v>
      </c>
      <c r="Y50">
        <f>Rådata!BK51</f>
        <v>131.19999999999999</v>
      </c>
      <c r="Z50">
        <f>Rådata!BL51</f>
        <v>129.25794609539591</v>
      </c>
      <c r="AA50">
        <f>Rådata!BM51</f>
        <v>131.21715295815295</v>
      </c>
      <c r="AB50">
        <f>Rådata!BN51</f>
        <v>129.64420663939154</v>
      </c>
      <c r="AD50">
        <f>Rådata!BV51</f>
        <v>97.992645955275407</v>
      </c>
      <c r="AE50">
        <f>Rådata!BZ51</f>
        <v>96.955970606754477</v>
      </c>
    </row>
    <row r="51" spans="1:31" x14ac:dyDescent="0.25">
      <c r="A51" s="1">
        <v>40405</v>
      </c>
      <c r="B51">
        <v>99.363939087813819</v>
      </c>
      <c r="C51" s="4">
        <v>105.0974164178546</v>
      </c>
      <c r="D51" s="4">
        <v>105.12440603135406</v>
      </c>
      <c r="E51" s="4">
        <v>98.815163347851296</v>
      </c>
      <c r="F51">
        <v>98.805275425688066</v>
      </c>
      <c r="G51" s="4">
        <v>101.41371874028137</v>
      </c>
      <c r="H51">
        <v>101.42983635674284</v>
      </c>
      <c r="J51">
        <f>J49+(J52-J49)*2/3</f>
        <v>100.56832720990899</v>
      </c>
      <c r="K51">
        <v>105.58127725670589</v>
      </c>
      <c r="L51">
        <v>96.756249174116491</v>
      </c>
      <c r="M51">
        <v>99.431721224618215</v>
      </c>
      <c r="O51">
        <f>O48+(O52-O48)*3/4</f>
        <v>105.947867109375</v>
      </c>
      <c r="P51">
        <f>Rådata!BC52</f>
        <v>107.65949793160152</v>
      </c>
      <c r="Q51">
        <f>Rådata!AT52</f>
        <v>103.88352301699072</v>
      </c>
      <c r="R51">
        <f>Rådata!AV52</f>
        <v>104.49039293460136</v>
      </c>
      <c r="T51">
        <f t="shared" si="0"/>
        <v>3.3211585882872763</v>
      </c>
      <c r="U51">
        <f t="shared" si="1"/>
        <v>3.6781220421369332</v>
      </c>
      <c r="V51">
        <f t="shared" si="2"/>
        <v>2.558499667771752</v>
      </c>
      <c r="W51">
        <f t="shared" si="3"/>
        <v>7.9644970216043331</v>
      </c>
      <c r="Y51">
        <f>Rådata!BK52</f>
        <v>131</v>
      </c>
      <c r="Z51">
        <f>Rådata!BL52</f>
        <v>128.98181413101256</v>
      </c>
      <c r="AA51">
        <f>Rådata!BM52</f>
        <v>128.29606060606065</v>
      </c>
      <c r="AB51">
        <f>Rådata!BN52</f>
        <v>126.66436751896545</v>
      </c>
      <c r="AD51">
        <f>Rådata!BV52</f>
        <v>98.601230676872277</v>
      </c>
      <c r="AE51">
        <f>Rådata!BZ52</f>
        <v>98.815163347851296</v>
      </c>
    </row>
    <row r="52" spans="1:31" x14ac:dyDescent="0.25">
      <c r="A52" s="1">
        <v>40497</v>
      </c>
      <c r="B52">
        <v>100.12870879634826</v>
      </c>
      <c r="C52" s="4">
        <v>105.58453534627905</v>
      </c>
      <c r="D52" s="4">
        <v>105.58835634377222</v>
      </c>
      <c r="E52" s="4">
        <v>100.3614273534577</v>
      </c>
      <c r="F52">
        <v>100.37286978130506</v>
      </c>
      <c r="G52" s="4">
        <v>101.84854427811551</v>
      </c>
      <c r="H52">
        <v>101.86817613991366</v>
      </c>
      <c r="J52">
        <v>101.38642354680685</v>
      </c>
      <c r="K52">
        <v>106.00020909253838</v>
      </c>
      <c r="L52">
        <v>97.633877689127772</v>
      </c>
      <c r="M52">
        <v>99.891075729047898</v>
      </c>
      <c r="O52">
        <f>Rådata!AZ53</f>
        <v>106.68694781249999</v>
      </c>
      <c r="P52">
        <f>Rådata!BC53</f>
        <v>108.27188091506291</v>
      </c>
      <c r="Q52">
        <f>Rådata!AT53</f>
        <v>104.54313917458565</v>
      </c>
      <c r="R52">
        <f>Rådata!AV53</f>
        <v>105.04285447034866</v>
      </c>
      <c r="T52">
        <f t="shared" si="0"/>
        <v>3.2938126648534016</v>
      </c>
      <c r="U52">
        <f t="shared" si="1"/>
        <v>3.6778676299198843</v>
      </c>
      <c r="V52">
        <f t="shared" si="2"/>
        <v>3.1143867950585769</v>
      </c>
      <c r="W52">
        <f t="shared" si="3"/>
        <v>6.498829070453338</v>
      </c>
      <c r="Y52">
        <f>Rådata!BK53</f>
        <v>129.31872207719854</v>
      </c>
      <c r="Z52">
        <f>Rådata!BL53</f>
        <v>127.04025427205099</v>
      </c>
      <c r="AA52">
        <f>Rådata!BM53</f>
        <v>124.75489177489179</v>
      </c>
      <c r="AB52">
        <f>Rådata!BN53</f>
        <v>123.10849910593284</v>
      </c>
      <c r="AD52">
        <f>Rådata!BV53</f>
        <v>99.175296413027169</v>
      </c>
      <c r="AE52">
        <f>Rådata!BZ53</f>
        <v>100.36142735345769</v>
      </c>
    </row>
    <row r="53" spans="1:31" x14ac:dyDescent="0.25">
      <c r="A53" s="1">
        <v>40589</v>
      </c>
      <c r="B53">
        <v>100.60463202005462</v>
      </c>
      <c r="C53" s="4">
        <v>106.09750761402327</v>
      </c>
      <c r="D53" s="4">
        <v>106.09346353874359</v>
      </c>
      <c r="E53" s="4">
        <v>101.16195099623751</v>
      </c>
      <c r="F53">
        <v>101.20053399220826</v>
      </c>
      <c r="G53" s="4">
        <v>102.15595917554745</v>
      </c>
      <c r="H53">
        <v>102.17923017643476</v>
      </c>
      <c r="J53">
        <f>J52+(J56-J52)*1/4</f>
        <v>102.36226787344486</v>
      </c>
      <c r="K53">
        <v>106.45946591791623</v>
      </c>
      <c r="L53">
        <v>98.507628167410175</v>
      </c>
      <c r="M53">
        <v>100.30460133677991</v>
      </c>
      <c r="Q53">
        <f>Rådata!AT54</f>
        <v>105.18192103618888</v>
      </c>
      <c r="R53">
        <f>Rådata!AV54</f>
        <v>105.59810823189454</v>
      </c>
      <c r="T53">
        <f t="shared" si="0"/>
        <v>3.9059418996347794</v>
      </c>
      <c r="U53">
        <f t="shared" si="1"/>
        <v>3.628042878740656</v>
      </c>
      <c r="V53">
        <f t="shared" si="2"/>
        <v>1.9148440871970873</v>
      </c>
      <c r="W53">
        <f t="shared" si="3"/>
        <v>3.3393798729980828</v>
      </c>
      <c r="Y53">
        <f>Rådata!BK54</f>
        <v>126.89058548086034</v>
      </c>
      <c r="Z53">
        <f>Rådata!BL54</f>
        <v>124.57816164265016</v>
      </c>
      <c r="AA53">
        <f>Rådata!BM54</f>
        <v>120.271044168392</v>
      </c>
      <c r="AB53">
        <f>Rådata!BN54</f>
        <v>119.7216659965852</v>
      </c>
      <c r="AD53">
        <f>Rådata!BV54</f>
        <v>99.263845114813151</v>
      </c>
      <c r="AE53">
        <f>Rådata!BZ54</f>
        <v>101.16195099623751</v>
      </c>
    </row>
    <row r="54" spans="1:31" x14ac:dyDescent="0.25">
      <c r="A54" s="1">
        <v>40678</v>
      </c>
      <c r="B54">
        <f>B53+(B56-B53)*1/3</f>
        <v>101.33046120652024</v>
      </c>
      <c r="C54" s="4">
        <v>106.61260588917574</v>
      </c>
      <c r="D54" s="4">
        <v>106.60231226849254</v>
      </c>
      <c r="E54" s="4">
        <v>102.12480864390039</v>
      </c>
      <c r="F54">
        <v>101.80462460490028</v>
      </c>
      <c r="G54" s="4">
        <v>102.51772772788895</v>
      </c>
      <c r="H54">
        <v>102.55452480376712</v>
      </c>
      <c r="J54">
        <f>J52+(J56-J52)*2/4</f>
        <v>103.33811220008289</v>
      </c>
      <c r="K54">
        <v>106.95606069657686</v>
      </c>
      <c r="L54">
        <v>99.355533009243089</v>
      </c>
      <c r="M54">
        <v>100.82148798943574</v>
      </c>
      <c r="Q54">
        <f>Rådata!AT55</f>
        <v>105.79991043160153</v>
      </c>
      <c r="R54">
        <f>Rådata!AV55</f>
        <v>106.15655310632974</v>
      </c>
      <c r="T54">
        <f t="shared" si="0"/>
        <v>3.8681740329673531</v>
      </c>
      <c r="U54">
        <f t="shared" si="1"/>
        <v>3.4877108727479511</v>
      </c>
      <c r="V54">
        <f t="shared" si="2"/>
        <v>2.9172492242591774</v>
      </c>
      <c r="W54">
        <f t="shared" si="3"/>
        <v>2.4091616573041597</v>
      </c>
      <c r="Y54">
        <f>Rådata!BK55</f>
        <v>124.91887118572085</v>
      </c>
      <c r="Z54">
        <f>Rådata!BL55</f>
        <v>122.71256155580696</v>
      </c>
      <c r="AA54">
        <f>Rådata!BM55</f>
        <v>120.804188912425</v>
      </c>
      <c r="AB54">
        <f>Rådata!BN55</f>
        <v>120.54010742695635</v>
      </c>
      <c r="AD54">
        <f>Rådata!BV55</f>
        <v>99.580519285607082</v>
      </c>
      <c r="AE54">
        <f>Rådata!BZ55</f>
        <v>102.12480864390038</v>
      </c>
    </row>
    <row r="55" spans="1:31" x14ac:dyDescent="0.25">
      <c r="A55" s="1">
        <v>40770</v>
      </c>
      <c r="B55">
        <f>B53+(B56-B53)*2/3</f>
        <v>102.05629039298587</v>
      </c>
      <c r="C55" s="4">
        <v>107.13395515396415</v>
      </c>
      <c r="D55" s="4">
        <v>107.12088898866313</v>
      </c>
      <c r="E55" s="4">
        <v>102.63321220931954</v>
      </c>
      <c r="F55">
        <v>102.41637000238305</v>
      </c>
      <c r="G55" s="4">
        <v>102.9110682049759</v>
      </c>
      <c r="H55">
        <v>102.96127188726243</v>
      </c>
      <c r="J55">
        <f>J52+(J56-J52)*3/4</f>
        <v>104.3139565267209</v>
      </c>
      <c r="K55">
        <v>107.48476611506064</v>
      </c>
      <c r="L55">
        <v>100.20890051884925</v>
      </c>
      <c r="M55">
        <v>101.35067018859614</v>
      </c>
      <c r="Q55">
        <f>Rådata!AT56</f>
        <v>106.40613409357029</v>
      </c>
      <c r="R55">
        <f>Rådata!AV56</f>
        <v>106.71853034751361</v>
      </c>
      <c r="T55">
        <f t="shared" si="0"/>
        <v>3.8311294737123136</v>
      </c>
      <c r="U55">
        <f t="shared" si="1"/>
        <v>3.4801282609411954</v>
      </c>
      <c r="V55">
        <f t="shared" si="2"/>
        <v>2.8961287554814641</v>
      </c>
      <c r="W55">
        <f t="shared" si="3"/>
        <v>2.4253574017847779</v>
      </c>
      <c r="Y55">
        <f>Rådata!BK56</f>
        <v>124.09059152515374</v>
      </c>
      <c r="Z55">
        <f>Rådata!BL56</f>
        <v>121.82525946573524</v>
      </c>
      <c r="AA55">
        <f>Rådata!BM56</f>
        <v>121.63622186330454</v>
      </c>
      <c r="AB55">
        <f>Rådata!BN56</f>
        <v>121.64912840380534</v>
      </c>
    </row>
    <row r="56" spans="1:31" x14ac:dyDescent="0.25">
      <c r="A56" s="1">
        <v>40862</v>
      </c>
      <c r="B56">
        <v>102.78211957945149</v>
      </c>
      <c r="C56" s="4">
        <v>107.65804418004265</v>
      </c>
      <c r="D56" s="4">
        <v>107.64919369925543</v>
      </c>
      <c r="E56" s="4">
        <v>103.03290177571343</v>
      </c>
      <c r="F56">
        <v>103.06453468711101</v>
      </c>
      <c r="G56" s="4">
        <v>103.32230830742776</v>
      </c>
      <c r="H56">
        <v>103.38552888913995</v>
      </c>
      <c r="J56">
        <v>105.28980085335891</v>
      </c>
      <c r="K56">
        <v>108.04408865523627</v>
      </c>
      <c r="L56">
        <v>101.0345630595443</v>
      </c>
      <c r="M56">
        <v>101.89839692107776</v>
      </c>
      <c r="T56">
        <f t="shared" si="0"/>
        <v>3.7947876425775462</v>
      </c>
      <c r="U56">
        <f t="shared" si="1"/>
        <v>3.3367222537714625</v>
      </c>
      <c r="V56">
        <f t="shared" si="2"/>
        <v>2.8753118881191142</v>
      </c>
      <c r="W56">
        <f t="shared" si="3"/>
        <v>2.5556217906396395</v>
      </c>
      <c r="Y56">
        <f>Rådata!BK57</f>
        <v>124.00987775911352</v>
      </c>
      <c r="Z56">
        <f>Rådata!BL57</f>
        <v>121.62645699917276</v>
      </c>
      <c r="AA56">
        <f>Rådata!BM57</f>
        <v>120.31951252320381</v>
      </c>
      <c r="AB56">
        <f>Rådata!BN57</f>
        <v>120.3735403923434</v>
      </c>
    </row>
    <row r="57" spans="1:31" x14ac:dyDescent="0.25">
      <c r="A57" s="1">
        <v>40954</v>
      </c>
      <c r="B57">
        <f>B56+(B60-B56)*1/4</f>
        <v>103.66861536082426</v>
      </c>
      <c r="C57" s="4">
        <v>108.16884953043738</v>
      </c>
      <c r="D57" s="4">
        <v>108.17226026115912</v>
      </c>
      <c r="E57" s="4">
        <v>103.52980179465933</v>
      </c>
      <c r="F57">
        <v>103.77524853499074</v>
      </c>
      <c r="G57" s="4">
        <v>103.76494493417589</v>
      </c>
      <c r="H57">
        <v>103.83608021370218</v>
      </c>
      <c r="J57">
        <f>J56+(J60-J56)*1/4</f>
        <v>106.40850498742586</v>
      </c>
      <c r="K57">
        <v>108.62880100364418</v>
      </c>
      <c r="L57">
        <v>101.83637956847092</v>
      </c>
      <c r="M57">
        <v>102.45025588358622</v>
      </c>
      <c r="T57">
        <f t="shared" si="0"/>
        <v>4.3182154345856372</v>
      </c>
      <c r="U57">
        <f t="shared" si="1"/>
        <v>3.2124135802017006</v>
      </c>
      <c r="V57">
        <f t="shared" si="2"/>
        <v>3.4948915760528054</v>
      </c>
      <c r="W57">
        <f t="shared" si="3"/>
        <v>2.7869882883764907</v>
      </c>
      <c r="Y57">
        <f>Rådata!BK58</f>
        <v>123.87246863429871</v>
      </c>
      <c r="Z57">
        <f>Rådata!BL58</f>
        <v>121.51793710520005</v>
      </c>
      <c r="AA57">
        <f>Rådata!BM58</f>
        <v>120.26</v>
      </c>
      <c r="AB57">
        <f>Rådata!BN58</f>
        <v>120.26017956208275</v>
      </c>
    </row>
    <row r="58" spans="1:31" x14ac:dyDescent="0.25">
      <c r="A58" s="1">
        <v>41044</v>
      </c>
      <c r="B58">
        <f>B56+(B60-B56)*2/4</f>
        <v>104.55511114219703</v>
      </c>
      <c r="C58" s="4">
        <v>108.68816656564522</v>
      </c>
      <c r="D58" s="4">
        <v>108.70729973435103</v>
      </c>
      <c r="E58" s="4">
        <v>104.09546759994974</v>
      </c>
      <c r="F58">
        <v>104.49139918170819</v>
      </c>
      <c r="G58" s="4">
        <v>104.23132641536921</v>
      </c>
      <c r="H58">
        <v>104.32051377881376</v>
      </c>
      <c r="J58">
        <f>J56+(J60-J56)*2/4</f>
        <v>107.52720912149279</v>
      </c>
      <c r="K58">
        <v>109.23666288308739</v>
      </c>
      <c r="L58">
        <v>102.62603717088653</v>
      </c>
      <c r="M58">
        <v>103.01379825100094</v>
      </c>
      <c r="T58">
        <f t="shared" si="0"/>
        <v>4.2721021625682365</v>
      </c>
      <c r="U58">
        <f t="shared" si="1"/>
        <v>3.1379351796668509</v>
      </c>
      <c r="V58">
        <f t="shared" si="2"/>
        <v>3.4646231373714365</v>
      </c>
      <c r="W58">
        <f t="shared" si="3"/>
        <v>2.7890967471623007</v>
      </c>
      <c r="Y58">
        <f>Rådata!BK59</f>
        <v>123.94043214292168</v>
      </c>
      <c r="Z58">
        <f>Rådata!BL59</f>
        <v>121.54409777669862</v>
      </c>
      <c r="AA58">
        <f>Rådata!BM59</f>
        <v>120.18586329272746</v>
      </c>
      <c r="AB58">
        <f>Rådata!BN59</f>
        <v>120.15358063448214</v>
      </c>
    </row>
    <row r="59" spans="1:31" x14ac:dyDescent="0.25">
      <c r="A59" s="1">
        <v>41136</v>
      </c>
      <c r="B59">
        <f>B56+(B60-B56)*3/4</f>
        <v>105.44160692356979</v>
      </c>
      <c r="C59" s="4">
        <v>109.22018552774348</v>
      </c>
      <c r="D59" s="4">
        <v>109.25655703969768</v>
      </c>
      <c r="E59" s="4">
        <v>104.6772694824071</v>
      </c>
      <c r="F59">
        <v>105.1852403346946</v>
      </c>
      <c r="G59" s="4">
        <v>104.72852502635918</v>
      </c>
      <c r="H59">
        <v>104.83506442583425</v>
      </c>
      <c r="J59">
        <f>J56+(J60-J56)*3/4</f>
        <v>108.64591325555972</v>
      </c>
      <c r="K59">
        <v>109.86618077543461</v>
      </c>
      <c r="L59">
        <v>103.4138312792836</v>
      </c>
      <c r="M59">
        <v>103.59284741140661</v>
      </c>
      <c r="T59">
        <f t="shared" si="0"/>
        <v>4.2269632237225352</v>
      </c>
      <c r="U59">
        <f t="shared" si="1"/>
        <v>3.1060799957134844</v>
      </c>
      <c r="V59">
        <f t="shared" si="2"/>
        <v>3.4348744470927173</v>
      </c>
      <c r="W59">
        <f t="shared" si="3"/>
        <v>2.6826423680084366</v>
      </c>
      <c r="Y59">
        <f>Rådata!BK60</f>
        <v>124.12731107056379</v>
      </c>
      <c r="Z59">
        <f>Rådata!BL60</f>
        <v>121.65307421547701</v>
      </c>
      <c r="AA59">
        <f>Rådata!BM60</f>
        <v>120.13346716226717</v>
      </c>
      <c r="AB59">
        <f>Rådata!BN60</f>
        <v>119.89985544957548</v>
      </c>
    </row>
    <row r="60" spans="1:31" x14ac:dyDescent="0.25">
      <c r="A60" s="1">
        <v>41228</v>
      </c>
      <c r="B60">
        <v>106.32810270494257</v>
      </c>
      <c r="C60" s="4">
        <v>109.77111880121225</v>
      </c>
      <c r="D60" s="4">
        <v>109.82302540502114</v>
      </c>
      <c r="E60" s="4">
        <v>105.28456234429507</v>
      </c>
      <c r="F60">
        <v>105.84158222706957</v>
      </c>
      <c r="G60" s="4">
        <v>105.23458159184287</v>
      </c>
      <c r="H60">
        <v>105.35739228715762</v>
      </c>
      <c r="J60">
        <v>109.76461738962666</v>
      </c>
      <c r="K60">
        <v>110.51511440348885</v>
      </c>
      <c r="L60">
        <v>104.19971320017252</v>
      </c>
      <c r="M60">
        <v>104.19120325750782</v>
      </c>
      <c r="T60">
        <f t="shared" si="0"/>
        <v>4.1827680645043053</v>
      </c>
      <c r="U60">
        <f t="shared" si="1"/>
        <v>3.0745818660157465</v>
      </c>
      <c r="V60">
        <f t="shared" si="2"/>
        <v>3.4056322331669664</v>
      </c>
      <c r="W60">
        <f t="shared" si="3"/>
        <v>2.5194056292557443</v>
      </c>
      <c r="Y60">
        <f>Rådata!BK61</f>
        <v>124.29257292350098</v>
      </c>
      <c r="Z60">
        <f>Rådata!BL61</f>
        <v>121.78538352619971</v>
      </c>
      <c r="AA60">
        <f>Rådata!BM61</f>
        <v>120.18387147636876</v>
      </c>
      <c r="AB60">
        <f>Rådata!BN61</f>
        <v>119.92986893759455</v>
      </c>
    </row>
    <row r="61" spans="1:31" x14ac:dyDescent="0.25">
      <c r="A61" s="1">
        <v>41320</v>
      </c>
      <c r="B61">
        <f>B60+(B64-B60)*1/4</f>
        <v>107.35151069347764</v>
      </c>
      <c r="C61" s="4">
        <v>110.35462184308004</v>
      </c>
      <c r="D61" s="4">
        <v>110.41718112769857</v>
      </c>
      <c r="E61" s="4">
        <v>105.90470087704706</v>
      </c>
      <c r="F61">
        <v>106.48944445271995</v>
      </c>
      <c r="G61" s="4">
        <v>105.7458860141947</v>
      </c>
      <c r="H61">
        <v>105.87055232295812</v>
      </c>
      <c r="L61">
        <v>104.98605967012048</v>
      </c>
      <c r="M61">
        <v>104.80281266135877</v>
      </c>
      <c r="U61">
        <f t="shared" si="1"/>
        <v>3.0529551214815598</v>
      </c>
      <c r="V61">
        <f t="shared" si="2"/>
        <v>3.9059418996347794</v>
      </c>
      <c r="W61">
        <f t="shared" si="3"/>
        <v>2.470994570962648</v>
      </c>
      <c r="Y61">
        <f>Rådata!BK62</f>
        <v>124.33485638201665</v>
      </c>
      <c r="Z61">
        <f>Rådata!BL62</f>
        <v>121.77620719026814</v>
      </c>
      <c r="AA61">
        <f>Rådata!BM62</f>
        <v>120.20255408854676</v>
      </c>
      <c r="AB61">
        <f>Rådata!BN62</f>
        <v>119.73248579915672</v>
      </c>
    </row>
    <row r="62" spans="1:31" x14ac:dyDescent="0.25">
      <c r="A62" s="1">
        <v>41409</v>
      </c>
      <c r="B62">
        <f>B60+(B64-B60)*2/4</f>
        <v>108.37491868201272</v>
      </c>
      <c r="C62" s="4">
        <v>110.963394836682</v>
      </c>
      <c r="D62" s="4">
        <v>111.03079283121937</v>
      </c>
      <c r="E62" s="4">
        <v>106.5525053867064</v>
      </c>
      <c r="F62">
        <v>107.12088268142031</v>
      </c>
      <c r="G62" s="4">
        <v>106.29563869226251</v>
      </c>
      <c r="H62">
        <v>106.43264159983757</v>
      </c>
      <c r="L62">
        <v>105.77416917244582</v>
      </c>
      <c r="M62">
        <v>105.42647820825283</v>
      </c>
      <c r="U62">
        <f t="shared" si="1"/>
        <v>3.0367013376041863</v>
      </c>
      <c r="V62">
        <f t="shared" si="2"/>
        <v>3.8681740329674419</v>
      </c>
      <c r="W62">
        <f t="shared" si="3"/>
        <v>2.3930135662156848</v>
      </c>
      <c r="Y62">
        <f>Rådata!BK63</f>
        <v>124.41303591120278</v>
      </c>
      <c r="Z62">
        <f>Rådata!BL63</f>
        <v>121.78355256162774</v>
      </c>
      <c r="AA62">
        <f>Rådata!BM63</f>
        <v>120.19321245487146</v>
      </c>
      <c r="AB62">
        <f>Rådata!BN63</f>
        <v>119.66220588440258</v>
      </c>
    </row>
    <row r="63" spans="1:31" x14ac:dyDescent="0.25">
      <c r="A63" s="1">
        <v>41501</v>
      </c>
      <c r="B63">
        <f>B60+(B64-B60)*3/4</f>
        <v>109.39832667054779</v>
      </c>
      <c r="C63" s="4">
        <v>111.59537695214577</v>
      </c>
      <c r="D63" s="4">
        <v>111.66236390167246</v>
      </c>
      <c r="E63" s="4">
        <v>107.19067497954249</v>
      </c>
      <c r="F63">
        <v>107.74052260303924</v>
      </c>
      <c r="G63" s="4">
        <v>106.88310410669365</v>
      </c>
      <c r="H63">
        <v>107.03141299901371</v>
      </c>
      <c r="L63">
        <v>106.56199162027028</v>
      </c>
      <c r="M63">
        <v>106.06100499490707</v>
      </c>
      <c r="U63">
        <f t="shared" si="1"/>
        <v>3.0127127479754323</v>
      </c>
      <c r="V63">
        <f t="shared" si="2"/>
        <v>3.8311294737123136</v>
      </c>
      <c r="W63">
        <f t="shared" si="3"/>
        <v>2.3339506653182074</v>
      </c>
      <c r="Y63">
        <f>Rådata!BK64</f>
        <v>124.42259265773599</v>
      </c>
      <c r="Z63">
        <f>Rådata!BL64</f>
        <v>121.78653879023726</v>
      </c>
      <c r="AA63">
        <f>Rådata!BM64</f>
        <v>120.25657228688854</v>
      </c>
      <c r="AB63">
        <f>Rådata!BN64</f>
        <v>119.6840949537376</v>
      </c>
    </row>
    <row r="64" spans="1:31" x14ac:dyDescent="0.25">
      <c r="A64" s="1">
        <v>41593</v>
      </c>
      <c r="B64">
        <v>110.42173465908286</v>
      </c>
      <c r="C64" s="4">
        <v>112.2482712313391</v>
      </c>
      <c r="D64" s="4">
        <v>112.31039772514686</v>
      </c>
      <c r="E64" s="4">
        <v>107.85392649055711</v>
      </c>
      <c r="F64">
        <v>108.35218179837418</v>
      </c>
      <c r="G64" s="4">
        <v>107.47779510448927</v>
      </c>
      <c r="H64">
        <v>107.63614428364282</v>
      </c>
      <c r="V64">
        <f t="shared" si="2"/>
        <v>3.7947876425775462</v>
      </c>
      <c r="W64">
        <f t="shared" si="3"/>
        <v>2.2902716432305459</v>
      </c>
      <c r="AA64">
        <f>Rådata!BM65</f>
        <v>120.2674292151664</v>
      </c>
      <c r="AB64">
        <f>Rådata!BN65</f>
        <v>119.86193671803423</v>
      </c>
    </row>
    <row r="65" spans="1:28" x14ac:dyDescent="0.25">
      <c r="A65" s="1">
        <v>41685</v>
      </c>
      <c r="C65" s="4"/>
      <c r="D65" s="4"/>
      <c r="E65" s="4">
        <v>108.53870455033825</v>
      </c>
      <c r="F65">
        <v>108.9420161061181</v>
      </c>
      <c r="G65" s="4">
        <v>108.08694102329937</v>
      </c>
      <c r="H65">
        <v>108.25411093242982</v>
      </c>
      <c r="W65">
        <f t="shared" si="3"/>
        <v>2.19531568999356</v>
      </c>
      <c r="AA65">
        <f>Rådata!BM66</f>
        <v>120.27828614344426</v>
      </c>
      <c r="AB65">
        <f>Rådata!BN66</f>
        <v>119.73443028579273</v>
      </c>
    </row>
    <row r="66" spans="1:28" x14ac:dyDescent="0.25">
      <c r="A66" s="1">
        <v>41774</v>
      </c>
      <c r="C66" s="4"/>
      <c r="D66" s="4"/>
      <c r="E66" s="4">
        <v>109.22552188003823</v>
      </c>
      <c r="F66">
        <v>109.53110880528459</v>
      </c>
      <c r="G66" s="4">
        <v>108.70338775429522</v>
      </c>
      <c r="H66">
        <v>108.87772827657264</v>
      </c>
      <c r="W66">
        <f t="shared" si="3"/>
        <v>2.1805659766416241</v>
      </c>
      <c r="AA66">
        <f>Rådata!BM67</f>
        <v>120.28914307172214</v>
      </c>
      <c r="AB66">
        <f>Rådata!BN67</f>
        <v>119.66668671499841</v>
      </c>
    </row>
    <row r="67" spans="1:28" x14ac:dyDescent="0.25">
      <c r="A67" s="1">
        <v>41866</v>
      </c>
      <c r="C67" s="4"/>
      <c r="D67" s="4"/>
      <c r="E67" s="4">
        <v>109.91872916936312</v>
      </c>
      <c r="F67">
        <v>110.12379747736779</v>
      </c>
      <c r="G67" s="4">
        <v>109.32626769894134</v>
      </c>
      <c r="H67">
        <v>109.50622245596769</v>
      </c>
      <c r="W67">
        <f t="shared" si="3"/>
        <v>2.1820896090049891</v>
      </c>
      <c r="AA67">
        <f>Rådata!BM68</f>
        <v>120.3</v>
      </c>
      <c r="AB67">
        <f>Rådata!BN68</f>
        <v>119.72244925716116</v>
      </c>
    </row>
    <row r="68" spans="1:28" x14ac:dyDescent="0.25">
      <c r="A68" s="1">
        <v>41958</v>
      </c>
      <c r="C68" s="4"/>
      <c r="D68" s="4"/>
      <c r="E68" s="4"/>
    </row>
    <row r="69" spans="1:28" x14ac:dyDescent="0.25">
      <c r="C69" s="4"/>
      <c r="D69" s="4"/>
      <c r="E69" s="4"/>
    </row>
    <row r="70" spans="1:28" x14ac:dyDescent="0.25">
      <c r="C70" s="4"/>
      <c r="D70" s="4"/>
      <c r="E70" s="4"/>
    </row>
    <row r="71" spans="1:28" x14ac:dyDescent="0.25">
      <c r="C71" s="4"/>
      <c r="D71" s="4"/>
      <c r="E71" s="4"/>
    </row>
    <row r="72" spans="1:28" x14ac:dyDescent="0.25">
      <c r="C72" s="4"/>
      <c r="D72" s="4"/>
      <c r="E72" s="4"/>
    </row>
    <row r="73" spans="1:28" x14ac:dyDescent="0.25">
      <c r="C73" s="4"/>
      <c r="D73" s="4"/>
      <c r="E73" s="4"/>
    </row>
    <row r="74" spans="1:28" x14ac:dyDescent="0.25">
      <c r="C74" s="4"/>
      <c r="D74" s="4"/>
      <c r="E74" s="4"/>
    </row>
    <row r="75" spans="1:28" x14ac:dyDescent="0.25">
      <c r="C75" s="4"/>
      <c r="D75" s="4"/>
      <c r="E75" s="4"/>
    </row>
    <row r="76" spans="1:28" x14ac:dyDescent="0.25">
      <c r="C76" s="4"/>
      <c r="D76" s="4"/>
      <c r="E76" s="4"/>
    </row>
    <row r="77" spans="1:28" x14ac:dyDescent="0.25">
      <c r="C77" s="4"/>
      <c r="D77" s="4"/>
      <c r="E77" s="4"/>
    </row>
    <row r="78" spans="1:28" x14ac:dyDescent="0.25">
      <c r="C78" s="4"/>
      <c r="D78" s="4"/>
      <c r="E78" s="4"/>
    </row>
    <row r="79" spans="1:28" x14ac:dyDescent="0.25">
      <c r="C79" s="4"/>
      <c r="D79" s="4"/>
      <c r="E79" s="4"/>
    </row>
    <row r="80" spans="1:28" x14ac:dyDescent="0.25">
      <c r="C80" s="4"/>
      <c r="D80" s="4"/>
      <c r="E80" s="4"/>
    </row>
    <row r="81" spans="3:5" x14ac:dyDescent="0.25">
      <c r="C81" s="4"/>
      <c r="D81" s="4"/>
      <c r="E81" s="4"/>
    </row>
    <row r="82" spans="3:5" x14ac:dyDescent="0.25">
      <c r="C82" s="4"/>
      <c r="D82" s="4"/>
      <c r="E82" s="4"/>
    </row>
    <row r="83" spans="3:5" x14ac:dyDescent="0.25">
      <c r="C83" s="4"/>
      <c r="D83" s="4"/>
      <c r="E83" s="4"/>
    </row>
    <row r="84" spans="3:5" x14ac:dyDescent="0.25">
      <c r="C84" s="4"/>
      <c r="D84" s="4"/>
      <c r="E84" s="4"/>
    </row>
    <row r="85" spans="3:5" x14ac:dyDescent="0.25">
      <c r="C85" s="4"/>
      <c r="D85" s="4"/>
      <c r="E85" s="4"/>
    </row>
    <row r="86" spans="3:5" x14ac:dyDescent="0.25">
      <c r="C86" s="4"/>
      <c r="D86" s="4"/>
      <c r="E86" s="4"/>
    </row>
    <row r="87" spans="3:5" x14ac:dyDescent="0.25">
      <c r="C87" s="4"/>
      <c r="D87" s="4"/>
      <c r="E87" s="4"/>
    </row>
    <row r="88" spans="3:5" x14ac:dyDescent="0.25">
      <c r="C88" s="4"/>
      <c r="D88" s="4"/>
      <c r="E88" s="4"/>
    </row>
    <row r="89" spans="3:5" x14ac:dyDescent="0.25">
      <c r="C89" s="4"/>
      <c r="D89" s="4"/>
      <c r="E89" s="4"/>
    </row>
    <row r="90" spans="3:5" x14ac:dyDescent="0.25">
      <c r="C90" s="4"/>
      <c r="D90" s="4"/>
      <c r="E90" s="4"/>
    </row>
    <row r="91" spans="3:5" x14ac:dyDescent="0.25">
      <c r="C91" s="4"/>
      <c r="D91" s="4"/>
      <c r="E91" s="4"/>
    </row>
    <row r="92" spans="3:5" x14ac:dyDescent="0.25">
      <c r="C92" s="4"/>
      <c r="D92" s="4"/>
      <c r="E92" s="4"/>
    </row>
    <row r="93" spans="3:5" x14ac:dyDescent="0.25">
      <c r="C93" s="4"/>
      <c r="D93" s="4"/>
      <c r="E93" s="4"/>
    </row>
    <row r="94" spans="3:5" x14ac:dyDescent="0.25">
      <c r="C94" s="4"/>
      <c r="D94" s="4"/>
      <c r="E94" s="4"/>
    </row>
    <row r="95" spans="3:5" x14ac:dyDescent="0.25">
      <c r="C95" s="4"/>
      <c r="D95" s="4"/>
      <c r="E95" s="4"/>
    </row>
    <row r="96" spans="3:5" x14ac:dyDescent="0.25">
      <c r="C96" s="4"/>
      <c r="D96" s="4"/>
      <c r="E96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</vt:i4>
      </vt:variant>
    </vt:vector>
  </HeadingPairs>
  <TitlesOfParts>
    <vt:vector size="5" baseType="lpstr">
      <vt:lpstr>Rådata</vt:lpstr>
      <vt:lpstr>Diaunderlag</vt:lpstr>
      <vt:lpstr>Figure 10</vt:lpstr>
      <vt:lpstr>Figure 5</vt:lpstr>
      <vt:lpstr>Figure 4</vt:lpstr>
    </vt:vector>
  </TitlesOfParts>
  <Company>Sveriges riksbank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Magnus Åhl</dc:creator>
  <cp:lastModifiedBy>Leosven</cp:lastModifiedBy>
  <dcterms:created xsi:type="dcterms:W3CDTF">2010-05-26T10:19:27Z</dcterms:created>
  <dcterms:modified xsi:type="dcterms:W3CDTF">2012-01-07T15:18:28Z</dcterms:modified>
</cp:coreProperties>
</file>