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chartsheets/sheet1.xml" ContentType="application/vnd.openxmlformats-officedocument.spreadsheetml.chartsheet+xml"/>
  <Override PartName="/xl/worksheets/sheet10.xml" ContentType="application/vnd.openxmlformats-officedocument.spreadsheetml.worksheet+xml"/>
  <Override PartName="/xl/chartsheets/sheet2.xml" ContentType="application/vnd.openxmlformats-officedocument.spreadsheetml.chart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comments2.xml" ContentType="application/vnd.openxmlformats-officedocument.spreadsheetml.comments+xml"/>
  <Override PartName="/xl/drawings/drawing3.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ml.chartshape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240" yWindow="165" windowWidth="18195" windowHeight="7875" tabRatio="895" firstSheet="4" activeTab="11"/>
  </bookViews>
  <sheets>
    <sheet name="1" sheetId="1" r:id="rId1"/>
    <sheet name="2" sheetId="2" r:id="rId2"/>
    <sheet name="3" sheetId="37" r:id="rId3"/>
    <sheet name="4" sheetId="3" r:id="rId4"/>
    <sheet name="5" sheetId="5" r:id="rId5"/>
    <sheet name="6" sheetId="8" r:id="rId6"/>
    <sheet name="7" sheetId="10" r:id="rId7"/>
    <sheet name="8-10" sheetId="20" r:id="rId8"/>
    <sheet name="11-13" sheetId="25" r:id="rId9"/>
    <sheet name="Figure 1" sheetId="64" r:id="rId10"/>
    <sheet name="14-16" sheetId="28" r:id="rId11"/>
    <sheet name="Figure 2" sheetId="65" r:id="rId12"/>
    <sheet name="17" sheetId="39" r:id="rId13"/>
    <sheet name="18" sheetId="45" r:id="rId14"/>
    <sheet name="19-22" sheetId="53" r:id="rId15"/>
    <sheet name="Blad3" sheetId="56" r:id="rId16"/>
  </sheets>
  <calcPr calcId="145621"/>
</workbook>
</file>

<file path=xl/calcChain.xml><?xml version="1.0" encoding="utf-8"?>
<calcChain xmlns="http://schemas.openxmlformats.org/spreadsheetml/2006/main">
  <c r="AG46" i="25" l="1"/>
  <c r="AG7" i="25"/>
  <c r="AG8" i="25"/>
  <c r="AG9" i="25"/>
  <c r="AG10" i="25"/>
  <c r="AG11" i="25"/>
  <c r="AG12" i="25"/>
  <c r="AG13" i="25"/>
  <c r="AG14" i="25"/>
  <c r="AG15" i="25"/>
  <c r="AG16" i="25"/>
  <c r="AG17" i="25"/>
  <c r="AG18" i="25"/>
  <c r="AG19" i="25"/>
  <c r="AG20" i="25"/>
  <c r="AG21" i="25"/>
  <c r="AG22" i="25"/>
  <c r="AG23" i="25"/>
  <c r="AG24" i="25"/>
  <c r="AG25" i="25"/>
  <c r="AG26" i="25"/>
  <c r="AG27" i="25"/>
  <c r="AG28" i="25"/>
  <c r="AG29" i="25"/>
  <c r="AG30" i="25"/>
  <c r="AG31" i="25"/>
  <c r="AG32" i="25"/>
  <c r="AG33" i="25"/>
  <c r="AG34" i="25"/>
  <c r="AG35" i="25"/>
  <c r="AG36" i="25"/>
  <c r="AG37" i="25"/>
  <c r="AG38" i="25"/>
  <c r="AG39" i="25"/>
  <c r="AG40" i="25"/>
  <c r="AG41" i="25"/>
  <c r="AG42" i="25"/>
  <c r="AG43" i="25"/>
  <c r="AG44" i="25"/>
  <c r="AG45" i="25"/>
  <c r="AG6" i="25"/>
  <c r="AH57" i="25" l="1"/>
  <c r="AH53" i="25"/>
  <c r="AH56" i="25" s="1"/>
  <c r="AH49" i="25"/>
  <c r="AH51" i="25" s="1"/>
  <c r="AG49" i="25"/>
  <c r="AH7" i="25"/>
  <c r="AH8" i="25"/>
  <c r="AH9" i="25"/>
  <c r="AH10" i="25"/>
  <c r="AH11" i="25"/>
  <c r="AH12" i="25"/>
  <c r="AH13" i="25"/>
  <c r="AH14" i="25"/>
  <c r="AH15" i="25"/>
  <c r="AH16" i="25"/>
  <c r="AH17" i="25"/>
  <c r="AH18" i="25"/>
  <c r="AH19" i="25"/>
  <c r="AH20" i="25"/>
  <c r="AH21" i="25"/>
  <c r="AH22" i="25"/>
  <c r="AH23" i="25"/>
  <c r="AH24" i="25"/>
  <c r="AH25" i="25"/>
  <c r="AH26" i="25"/>
  <c r="AH27" i="25"/>
  <c r="AH28" i="25"/>
  <c r="AH29" i="25"/>
  <c r="AH30" i="25"/>
  <c r="AH31" i="25"/>
  <c r="AH32" i="25"/>
  <c r="AH33" i="25"/>
  <c r="AH34" i="25"/>
  <c r="AH35" i="25"/>
  <c r="AH36" i="25"/>
  <c r="AH37" i="25"/>
  <c r="AH38" i="25"/>
  <c r="AH39" i="25"/>
  <c r="AH40" i="25"/>
  <c r="AH41" i="25"/>
  <c r="AH42" i="25"/>
  <c r="AH43" i="25"/>
  <c r="AH44" i="25"/>
  <c r="AH45" i="25"/>
  <c r="AH46" i="25"/>
  <c r="AH48" i="25" s="1"/>
  <c r="AH6" i="25"/>
  <c r="BB15" i="25"/>
  <c r="BB16" i="25"/>
  <c r="BB17" i="25"/>
  <c r="BB18" i="25"/>
  <c r="BB19" i="25"/>
  <c r="BB20" i="25"/>
  <c r="BB21" i="25"/>
  <c r="BB22" i="25"/>
  <c r="BB23" i="25"/>
  <c r="BB24" i="25"/>
  <c r="BB25" i="25"/>
  <c r="BB26" i="25"/>
  <c r="BB27" i="25"/>
  <c r="BB28" i="25"/>
  <c r="BB29" i="25"/>
  <c r="BB30" i="25"/>
  <c r="BB31" i="25"/>
  <c r="BB32" i="25"/>
  <c r="BB33" i="25"/>
  <c r="BB34" i="25"/>
  <c r="BB35" i="25"/>
  <c r="BB36" i="25"/>
  <c r="BB37" i="25"/>
  <c r="BB38" i="25"/>
  <c r="BB39" i="25"/>
  <c r="BB40" i="25"/>
  <c r="BB41" i="25"/>
  <c r="BB42" i="25"/>
  <c r="BB43" i="25"/>
  <c r="BB44" i="25"/>
  <c r="BB45" i="25"/>
  <c r="BB46" i="25"/>
  <c r="BB47" i="25"/>
  <c r="BB48" i="25"/>
  <c r="BB49" i="25"/>
  <c r="BB50" i="25"/>
  <c r="BB51" i="25"/>
  <c r="BB52" i="25"/>
  <c r="BB53" i="25"/>
  <c r="BB54" i="25"/>
  <c r="BB55" i="25"/>
  <c r="BB56" i="25"/>
  <c r="BB57" i="25"/>
  <c r="BB58" i="25"/>
  <c r="BB59" i="25"/>
  <c r="AU15" i="25"/>
  <c r="AU16" i="25"/>
  <c r="AU17" i="25"/>
  <c r="AU18" i="25"/>
  <c r="AU19" i="25"/>
  <c r="AU20" i="25"/>
  <c r="AU21" i="25"/>
  <c r="AU22" i="25"/>
  <c r="AU23" i="25"/>
  <c r="AU24" i="25"/>
  <c r="AU25" i="25"/>
  <c r="AU26" i="25"/>
  <c r="AU27" i="25"/>
  <c r="AU28" i="25"/>
  <c r="AU29" i="25"/>
  <c r="AU30" i="25"/>
  <c r="AU31" i="25"/>
  <c r="AU32" i="25"/>
  <c r="AU33" i="25"/>
  <c r="AU34" i="25"/>
  <c r="AU35" i="25"/>
  <c r="AU36" i="25"/>
  <c r="AU37" i="25"/>
  <c r="AU38" i="25"/>
  <c r="AU39" i="25"/>
  <c r="AU40" i="25"/>
  <c r="AU41" i="25"/>
  <c r="AU42" i="25"/>
  <c r="AU43" i="25"/>
  <c r="AU44" i="25"/>
  <c r="AU45" i="25"/>
  <c r="AU46" i="25"/>
  <c r="AU47" i="25"/>
  <c r="AU48" i="25"/>
  <c r="AU49" i="25"/>
  <c r="AU50" i="25"/>
  <c r="AU51" i="25"/>
  <c r="AU52" i="25"/>
  <c r="AU53" i="25"/>
  <c r="AU54" i="25"/>
  <c r="AU55" i="25"/>
  <c r="AU56" i="25"/>
  <c r="AU57" i="25"/>
  <c r="AU58" i="25"/>
  <c r="AU59" i="25"/>
  <c r="BB14" i="25"/>
  <c r="AU14" i="25"/>
  <c r="AH47" i="25" l="1"/>
  <c r="AH50" i="25"/>
  <c r="AH52" i="25"/>
  <c r="AH55" i="25"/>
  <c r="AH54" i="25"/>
  <c r="X57" i="28"/>
  <c r="X53" i="28"/>
  <c r="X49" i="28"/>
  <c r="X7" i="28"/>
  <c r="X8" i="28"/>
  <c r="X9" i="28"/>
  <c r="X10" i="28"/>
  <c r="X11" i="28"/>
  <c r="X12" i="28"/>
  <c r="X13" i="28"/>
  <c r="X14" i="28"/>
  <c r="X15" i="28"/>
  <c r="X16" i="28"/>
  <c r="X17" i="28"/>
  <c r="X18" i="28"/>
  <c r="X19" i="28"/>
  <c r="X20" i="28"/>
  <c r="X21" i="28"/>
  <c r="X22" i="28"/>
  <c r="X23" i="28"/>
  <c r="X24" i="28"/>
  <c r="X25" i="28"/>
  <c r="X26" i="28"/>
  <c r="X27" i="28"/>
  <c r="X28" i="28"/>
  <c r="X29" i="28"/>
  <c r="X30" i="28"/>
  <c r="X31" i="28"/>
  <c r="X32" i="28"/>
  <c r="X33" i="28"/>
  <c r="X34" i="28"/>
  <c r="X35" i="28"/>
  <c r="X36" i="28"/>
  <c r="X37" i="28"/>
  <c r="X38" i="28"/>
  <c r="X39" i="28"/>
  <c r="X40" i="28"/>
  <c r="X41" i="28"/>
  <c r="X42" i="28"/>
  <c r="X43" i="28"/>
  <c r="X44" i="28"/>
  <c r="X45" i="28"/>
  <c r="X46" i="28"/>
  <c r="X6" i="28"/>
  <c r="AQ14" i="25"/>
  <c r="AQ15" i="25"/>
  <c r="AQ16" i="25"/>
  <c r="AQ17" i="25"/>
  <c r="AQ18" i="25"/>
  <c r="AQ19" i="25"/>
  <c r="AQ20" i="25"/>
  <c r="AQ21" i="25"/>
  <c r="AQ22" i="25"/>
  <c r="AQ23" i="25"/>
  <c r="AQ24" i="25"/>
  <c r="AQ25" i="25"/>
  <c r="AQ26" i="25"/>
  <c r="AQ27" i="25"/>
  <c r="AQ28" i="25"/>
  <c r="AQ29" i="25"/>
  <c r="AQ30" i="25"/>
  <c r="AQ31" i="25"/>
  <c r="AQ32" i="25"/>
  <c r="AQ33" i="25"/>
  <c r="AQ34" i="25"/>
  <c r="AQ35" i="25"/>
  <c r="AQ36" i="25"/>
  <c r="AQ37" i="25"/>
  <c r="AQ38" i="25"/>
  <c r="AQ39" i="25"/>
  <c r="AQ40" i="25"/>
  <c r="AQ41" i="25"/>
  <c r="AQ42" i="25"/>
  <c r="AQ43" i="25"/>
  <c r="AQ44" i="25"/>
  <c r="AQ45" i="25"/>
  <c r="AQ46" i="25"/>
  <c r="AQ47" i="25"/>
  <c r="AQ48" i="25"/>
  <c r="AQ49" i="25"/>
  <c r="AQ50" i="25"/>
  <c r="AQ51" i="25"/>
  <c r="AQ52" i="25"/>
  <c r="AQ53" i="25"/>
  <c r="AQ54" i="25"/>
  <c r="AQ55" i="25"/>
  <c r="AQ56" i="25"/>
  <c r="AQ57" i="25"/>
  <c r="AQ58" i="25"/>
  <c r="AG57" i="25" l="1"/>
  <c r="AG53" i="25"/>
  <c r="AG48" i="25" l="1"/>
  <c r="AG47" i="25"/>
  <c r="AG51" i="25"/>
  <c r="AG52" i="25"/>
  <c r="AG50" i="25"/>
  <c r="AG56" i="25"/>
  <c r="AG54" i="25"/>
  <c r="AG55" i="25"/>
  <c r="E6" i="53"/>
  <c r="F6" i="53"/>
  <c r="G6" i="53"/>
  <c r="E7" i="53"/>
  <c r="F7" i="53"/>
  <c r="G7" i="53"/>
  <c r="E8" i="53"/>
  <c r="F8" i="53"/>
  <c r="G8" i="53"/>
  <c r="E9" i="53"/>
  <c r="F9" i="53"/>
  <c r="G9" i="53"/>
  <c r="E10" i="53"/>
  <c r="F10" i="53"/>
  <c r="G10" i="53"/>
  <c r="E11" i="53"/>
  <c r="F11" i="53"/>
  <c r="G11" i="53"/>
  <c r="E12" i="53"/>
  <c r="F12" i="53"/>
  <c r="G12" i="53"/>
  <c r="E13" i="53"/>
  <c r="F13" i="53"/>
  <c r="G13" i="53"/>
  <c r="E14" i="53"/>
  <c r="F14" i="53"/>
  <c r="G14" i="53"/>
  <c r="E15" i="53"/>
  <c r="F15" i="53"/>
  <c r="G15" i="53"/>
  <c r="E16" i="53"/>
  <c r="F16" i="53"/>
  <c r="G16" i="53"/>
  <c r="E17" i="53"/>
  <c r="F17" i="53"/>
  <c r="G17" i="53"/>
  <c r="E18" i="53"/>
  <c r="F18" i="53"/>
  <c r="G18" i="53"/>
  <c r="E19" i="53"/>
  <c r="F19" i="53"/>
  <c r="G19" i="53"/>
  <c r="E20" i="53"/>
  <c r="F20" i="53"/>
  <c r="G20" i="53"/>
  <c r="E21" i="53"/>
  <c r="F21" i="53"/>
  <c r="G21" i="53"/>
  <c r="E22" i="53"/>
  <c r="F22" i="53"/>
  <c r="G22" i="53"/>
  <c r="E23" i="53"/>
  <c r="F23" i="53"/>
  <c r="G23" i="53"/>
  <c r="E24" i="53"/>
  <c r="F24" i="53"/>
  <c r="G24" i="53"/>
  <c r="E25" i="53"/>
  <c r="F25" i="53"/>
  <c r="G25" i="53"/>
  <c r="E26" i="53"/>
  <c r="F26" i="53"/>
  <c r="G26" i="53"/>
  <c r="E27" i="53"/>
  <c r="F27" i="53"/>
  <c r="G27" i="53"/>
  <c r="E28" i="53"/>
  <c r="F28" i="53"/>
  <c r="G28" i="53"/>
  <c r="E29" i="53"/>
  <c r="F29" i="53"/>
  <c r="G29" i="53"/>
  <c r="E30" i="53"/>
  <c r="F30" i="53"/>
  <c r="G30" i="53"/>
  <c r="E31" i="53"/>
  <c r="F31" i="53"/>
  <c r="G31" i="53"/>
  <c r="E32" i="53"/>
  <c r="F32" i="53"/>
  <c r="G32" i="53"/>
  <c r="E33" i="53"/>
  <c r="F33" i="53"/>
  <c r="G33" i="53"/>
  <c r="E34" i="53"/>
  <c r="F34" i="53"/>
  <c r="G34" i="53"/>
  <c r="E35" i="53"/>
  <c r="F35" i="53"/>
  <c r="G35" i="53"/>
  <c r="E36" i="53"/>
  <c r="F36" i="53"/>
  <c r="G36" i="53"/>
  <c r="E37" i="53"/>
  <c r="F37" i="53"/>
  <c r="G37" i="53"/>
  <c r="E38" i="53"/>
  <c r="F38" i="53"/>
  <c r="G38" i="53"/>
  <c r="E39" i="53"/>
  <c r="F39" i="53"/>
  <c r="G39" i="53"/>
  <c r="E40" i="53"/>
  <c r="F40" i="53"/>
  <c r="G40" i="53"/>
  <c r="E41" i="53"/>
  <c r="F41" i="53"/>
  <c r="G41" i="53"/>
  <c r="E42" i="53"/>
  <c r="F42" i="53"/>
  <c r="G42" i="53"/>
  <c r="E43" i="53"/>
  <c r="F43" i="53"/>
  <c r="G43" i="53"/>
  <c r="E44" i="53"/>
  <c r="F44" i="53"/>
  <c r="G44" i="53"/>
  <c r="E45" i="53"/>
  <c r="F45" i="53"/>
  <c r="G45" i="53"/>
  <c r="E46" i="53"/>
  <c r="F46" i="53"/>
  <c r="G46" i="53"/>
  <c r="E47" i="53"/>
  <c r="F47" i="53"/>
  <c r="G47" i="53"/>
  <c r="E48" i="53"/>
  <c r="F48" i="53"/>
  <c r="G48" i="53"/>
  <c r="E49" i="53"/>
  <c r="F49" i="53"/>
  <c r="G49" i="53"/>
  <c r="E50" i="53"/>
  <c r="F50" i="53"/>
  <c r="G50" i="53"/>
  <c r="E51" i="53"/>
  <c r="F51" i="53"/>
  <c r="G51" i="53"/>
  <c r="E52" i="53"/>
  <c r="F52" i="53"/>
  <c r="G52" i="53"/>
  <c r="E53" i="53"/>
  <c r="F53" i="53"/>
  <c r="G53" i="53"/>
  <c r="E54" i="53"/>
  <c r="F54" i="53"/>
  <c r="G54" i="53"/>
  <c r="E55" i="53"/>
  <c r="F55" i="53"/>
  <c r="G55" i="53"/>
  <c r="E56" i="53"/>
  <c r="F56" i="53"/>
  <c r="G56" i="53"/>
  <c r="E57" i="53"/>
  <c r="F57" i="53"/>
  <c r="G57" i="53"/>
  <c r="E58" i="53"/>
  <c r="F58" i="53"/>
  <c r="G58" i="53"/>
  <c r="E59" i="53"/>
  <c r="F59" i="53"/>
  <c r="G59" i="53"/>
  <c r="E60" i="53"/>
  <c r="F60" i="53"/>
  <c r="G60" i="53"/>
  <c r="E61" i="53"/>
  <c r="F61" i="53"/>
  <c r="G61" i="53"/>
  <c r="E62" i="53"/>
  <c r="F62" i="53"/>
  <c r="G62" i="53"/>
  <c r="E63" i="53"/>
  <c r="F63" i="53"/>
  <c r="G63" i="53"/>
  <c r="E64" i="53"/>
  <c r="F64" i="53"/>
  <c r="G64" i="53"/>
  <c r="E65" i="53"/>
  <c r="F65" i="53"/>
  <c r="G65" i="53"/>
  <c r="E66" i="53"/>
  <c r="F66" i="53"/>
  <c r="G66" i="53"/>
  <c r="E67" i="53"/>
  <c r="F67" i="53"/>
  <c r="G67" i="53"/>
  <c r="E68" i="53"/>
  <c r="F68" i="53"/>
  <c r="G68" i="53"/>
  <c r="E69" i="53"/>
  <c r="F69" i="53"/>
  <c r="G69" i="53"/>
  <c r="E70" i="53"/>
  <c r="F70" i="53"/>
  <c r="G70" i="53"/>
  <c r="E71" i="53"/>
  <c r="F71" i="53"/>
  <c r="G71" i="53"/>
  <c r="E72" i="53"/>
  <c r="F72" i="53"/>
  <c r="G72" i="53"/>
  <c r="E73" i="53"/>
  <c r="F73" i="53"/>
  <c r="G73" i="53"/>
  <c r="E74" i="53"/>
  <c r="F74" i="53"/>
  <c r="G74" i="53"/>
  <c r="E75" i="53"/>
  <c r="F75" i="53"/>
  <c r="G75" i="53"/>
  <c r="E76" i="53"/>
  <c r="F76" i="53"/>
  <c r="G76" i="53"/>
  <c r="E77" i="53"/>
  <c r="F77" i="53"/>
  <c r="G77" i="53"/>
  <c r="E78" i="53"/>
  <c r="F78" i="53"/>
  <c r="G78" i="53"/>
  <c r="E79" i="53"/>
  <c r="F79" i="53"/>
  <c r="G79" i="53"/>
  <c r="E80" i="53"/>
  <c r="F80" i="53"/>
  <c r="G80" i="53"/>
  <c r="E81" i="53"/>
  <c r="F81" i="53"/>
  <c r="G81" i="53"/>
  <c r="E82" i="53"/>
  <c r="F82" i="53"/>
  <c r="G82" i="53"/>
  <c r="E83" i="53"/>
  <c r="F83" i="53"/>
  <c r="G83" i="53"/>
  <c r="E84" i="53"/>
  <c r="F84" i="53"/>
  <c r="G84" i="53"/>
  <c r="E85" i="53"/>
  <c r="F85" i="53"/>
  <c r="G85" i="53"/>
  <c r="E86" i="53"/>
  <c r="F86" i="53"/>
  <c r="G86" i="53"/>
  <c r="E87" i="53"/>
  <c r="F87" i="53"/>
  <c r="G87" i="53"/>
  <c r="E88" i="53"/>
  <c r="F88" i="53"/>
  <c r="G88" i="53"/>
  <c r="E89" i="53"/>
  <c r="F89" i="53"/>
  <c r="G89" i="53"/>
  <c r="E90" i="53"/>
  <c r="F90" i="53"/>
  <c r="G90" i="53"/>
  <c r="E91" i="53"/>
  <c r="F91" i="53"/>
  <c r="G91" i="53"/>
  <c r="E92" i="53"/>
  <c r="F92" i="53"/>
  <c r="G92" i="53"/>
  <c r="E93" i="53"/>
  <c r="F93" i="53"/>
  <c r="G93" i="53"/>
  <c r="E94" i="53"/>
  <c r="F94" i="53"/>
  <c r="G94" i="53"/>
  <c r="E95" i="53"/>
  <c r="F95" i="53"/>
  <c r="G95" i="53"/>
  <c r="E96" i="53"/>
  <c r="F96" i="53"/>
  <c r="G96" i="53"/>
  <c r="E97" i="53"/>
  <c r="F97" i="53"/>
  <c r="G97" i="53"/>
  <c r="E98" i="53"/>
  <c r="F98" i="53"/>
  <c r="G98" i="53"/>
  <c r="E99" i="53"/>
  <c r="F99" i="53"/>
  <c r="G99" i="53"/>
  <c r="E100" i="53"/>
  <c r="F100" i="53"/>
  <c r="G100" i="53"/>
  <c r="E101" i="53"/>
  <c r="F101" i="53"/>
  <c r="G101" i="53"/>
  <c r="E102" i="53"/>
  <c r="F102" i="53"/>
  <c r="G102" i="53"/>
  <c r="E103" i="53"/>
  <c r="F103" i="53"/>
  <c r="G103" i="53"/>
  <c r="E104" i="53"/>
  <c r="F104" i="53"/>
  <c r="G104" i="53"/>
  <c r="E105" i="53"/>
  <c r="F105" i="53"/>
  <c r="G105" i="53"/>
  <c r="E106" i="53"/>
  <c r="F106" i="53"/>
  <c r="G106" i="53"/>
  <c r="E107" i="53"/>
  <c r="F107" i="53"/>
  <c r="G107" i="53"/>
  <c r="E108" i="53"/>
  <c r="F108" i="53"/>
  <c r="G108" i="53"/>
  <c r="E109" i="53"/>
  <c r="F109" i="53"/>
  <c r="G109" i="53"/>
  <c r="E110" i="53"/>
  <c r="F110" i="53"/>
  <c r="G110" i="53"/>
  <c r="E111" i="53"/>
  <c r="F111" i="53"/>
  <c r="G111" i="53"/>
  <c r="E112" i="53"/>
  <c r="F112" i="53"/>
  <c r="G112" i="53"/>
  <c r="E113" i="53"/>
  <c r="F113" i="53"/>
  <c r="G113" i="53"/>
  <c r="E114" i="53"/>
  <c r="F114" i="53"/>
  <c r="G114" i="53"/>
  <c r="E115" i="53"/>
  <c r="F115" i="53"/>
  <c r="G115" i="53"/>
  <c r="E116" i="53"/>
  <c r="F116" i="53"/>
  <c r="G116" i="53"/>
  <c r="E117" i="53"/>
  <c r="F117" i="53"/>
  <c r="G117" i="53"/>
  <c r="E118" i="53"/>
  <c r="F118" i="53"/>
  <c r="G118" i="53"/>
  <c r="E119" i="53"/>
  <c r="F119" i="53"/>
  <c r="G119" i="53"/>
  <c r="E120" i="53"/>
  <c r="F120" i="53"/>
  <c r="G120" i="53"/>
  <c r="E121" i="53"/>
  <c r="F121" i="53"/>
  <c r="G121" i="53"/>
  <c r="E122" i="53"/>
  <c r="F122" i="53"/>
  <c r="G122" i="53"/>
  <c r="E123" i="53"/>
  <c r="F123" i="53"/>
  <c r="G123" i="53"/>
  <c r="E124" i="53"/>
  <c r="F124" i="53"/>
  <c r="G124" i="53"/>
  <c r="E125" i="53"/>
  <c r="F125" i="53"/>
  <c r="G125" i="53"/>
  <c r="E126" i="53"/>
  <c r="F126" i="53"/>
  <c r="G126" i="53"/>
  <c r="E127" i="53"/>
  <c r="F127" i="53"/>
  <c r="G127" i="53"/>
  <c r="E128" i="53"/>
  <c r="F128" i="53"/>
  <c r="G128" i="53"/>
  <c r="E129" i="53"/>
  <c r="F129" i="53"/>
  <c r="G129" i="53"/>
  <c r="E130" i="53"/>
  <c r="F130" i="53"/>
  <c r="G130" i="53"/>
  <c r="E131" i="53"/>
  <c r="F131" i="53"/>
  <c r="G131" i="53"/>
  <c r="E132" i="53"/>
  <c r="F132" i="53"/>
  <c r="G132" i="53"/>
  <c r="E133" i="53"/>
  <c r="F133" i="53"/>
  <c r="G133" i="53"/>
  <c r="E134" i="53"/>
  <c r="F134" i="53"/>
  <c r="G134" i="53"/>
  <c r="E135" i="53"/>
  <c r="F135" i="53"/>
  <c r="G135" i="53"/>
  <c r="E136" i="53"/>
  <c r="F136" i="53"/>
  <c r="G136" i="53"/>
  <c r="E137" i="53"/>
  <c r="F137" i="53"/>
  <c r="G137" i="53"/>
  <c r="E138" i="53"/>
  <c r="F138" i="53"/>
  <c r="G138" i="53"/>
  <c r="E139" i="53"/>
  <c r="F139" i="53"/>
  <c r="G139" i="53"/>
  <c r="E140" i="53"/>
  <c r="F140" i="53"/>
  <c r="G140" i="53"/>
  <c r="E141" i="53"/>
  <c r="F141" i="53"/>
  <c r="G141" i="53"/>
  <c r="E142" i="53"/>
  <c r="F142" i="53"/>
  <c r="G142" i="53"/>
  <c r="E143" i="53"/>
  <c r="F143" i="53"/>
  <c r="G143" i="53"/>
  <c r="E144" i="53"/>
  <c r="F144" i="53"/>
  <c r="G144" i="53"/>
  <c r="E145" i="53"/>
  <c r="F145" i="53"/>
  <c r="G145" i="53"/>
  <c r="E146" i="53"/>
  <c r="F146" i="53"/>
  <c r="G146" i="53"/>
  <c r="E147" i="53"/>
  <c r="F147" i="53"/>
  <c r="G147" i="53"/>
  <c r="E148" i="53"/>
  <c r="F148" i="53"/>
  <c r="G148" i="53"/>
  <c r="E149" i="53"/>
  <c r="F149" i="53"/>
  <c r="G149" i="53"/>
  <c r="E150" i="53"/>
  <c r="F150" i="53"/>
  <c r="G150" i="53"/>
  <c r="E151" i="53"/>
  <c r="F151" i="53"/>
  <c r="G151" i="53"/>
  <c r="E152" i="53"/>
  <c r="F152" i="53"/>
  <c r="G152" i="53"/>
  <c r="E153" i="53"/>
  <c r="F153" i="53"/>
  <c r="G153" i="53"/>
  <c r="E154" i="53"/>
  <c r="F154" i="53"/>
  <c r="G154" i="53"/>
  <c r="E155" i="53"/>
  <c r="F155" i="53"/>
  <c r="G155" i="53"/>
  <c r="E156" i="53"/>
  <c r="F156" i="53"/>
  <c r="G156" i="53"/>
  <c r="E157" i="53"/>
  <c r="F157" i="53"/>
  <c r="G157" i="53"/>
  <c r="E158" i="53"/>
  <c r="F158" i="53"/>
  <c r="G158" i="53"/>
  <c r="E159" i="53"/>
  <c r="F159" i="53"/>
  <c r="G159" i="53"/>
  <c r="E160" i="53"/>
  <c r="F160" i="53"/>
  <c r="G160" i="53"/>
  <c r="E161" i="53"/>
  <c r="F161" i="53"/>
  <c r="G161" i="53"/>
  <c r="E162" i="53"/>
  <c r="F162" i="53"/>
  <c r="G162" i="53"/>
  <c r="E163" i="53"/>
  <c r="F163" i="53"/>
  <c r="G163" i="53"/>
  <c r="E164" i="53"/>
  <c r="F164" i="53"/>
  <c r="G164" i="53"/>
  <c r="E165" i="53"/>
  <c r="F165" i="53"/>
  <c r="G165" i="53"/>
  <c r="E166" i="53"/>
  <c r="F166" i="53"/>
  <c r="G166" i="53"/>
  <c r="E167" i="53"/>
  <c r="F167" i="53"/>
  <c r="G167" i="53"/>
  <c r="E168" i="53"/>
  <c r="F168" i="53"/>
  <c r="G168" i="53"/>
  <c r="E169" i="53"/>
  <c r="F169" i="53"/>
  <c r="G169" i="53"/>
  <c r="E170" i="53"/>
  <c r="F170" i="53"/>
  <c r="G170" i="53"/>
  <c r="E171" i="53"/>
  <c r="F171" i="53"/>
  <c r="G171" i="53"/>
  <c r="E172" i="53"/>
  <c r="F172" i="53"/>
  <c r="G172" i="53"/>
  <c r="E173" i="53"/>
  <c r="F173" i="53"/>
  <c r="G173" i="53"/>
  <c r="E174" i="53"/>
  <c r="F174" i="53"/>
  <c r="G174" i="53"/>
  <c r="E175" i="53"/>
  <c r="F175" i="53"/>
  <c r="G175" i="53"/>
  <c r="E176" i="53"/>
  <c r="F176" i="53"/>
  <c r="G176" i="53"/>
  <c r="E177" i="53"/>
  <c r="F177" i="53"/>
  <c r="G177" i="53"/>
  <c r="E178" i="53"/>
  <c r="F178" i="53"/>
  <c r="G178" i="53"/>
  <c r="E179" i="53"/>
  <c r="F179" i="53"/>
  <c r="G179" i="53"/>
  <c r="E180" i="53"/>
  <c r="F180" i="53"/>
  <c r="G180" i="53"/>
  <c r="E181" i="53"/>
  <c r="F181" i="53"/>
  <c r="G181" i="53"/>
  <c r="E182" i="53"/>
  <c r="F182" i="53"/>
  <c r="G182" i="53"/>
  <c r="E183" i="53"/>
  <c r="F183" i="53"/>
  <c r="G183" i="53"/>
  <c r="E184" i="53"/>
  <c r="F184" i="53"/>
  <c r="G184" i="53"/>
  <c r="E185" i="53"/>
  <c r="F185" i="53"/>
  <c r="G185" i="53"/>
  <c r="E186" i="53"/>
  <c r="F186" i="53"/>
  <c r="G186" i="53"/>
  <c r="E187" i="53"/>
  <c r="F187" i="53"/>
  <c r="G187" i="53"/>
  <c r="E188" i="53"/>
  <c r="F188" i="53"/>
  <c r="G188" i="53"/>
  <c r="E189" i="53"/>
  <c r="F189" i="53"/>
  <c r="G189" i="53"/>
  <c r="E190" i="53"/>
  <c r="F190" i="53"/>
  <c r="G190" i="53"/>
  <c r="E191" i="53"/>
  <c r="F191" i="53"/>
  <c r="G191" i="53"/>
  <c r="E192" i="53"/>
  <c r="F192" i="53"/>
  <c r="G192" i="53"/>
  <c r="E193" i="53"/>
  <c r="F193" i="53"/>
  <c r="G193" i="53"/>
  <c r="E194" i="53"/>
  <c r="F194" i="53"/>
  <c r="G194" i="53"/>
  <c r="E195" i="53"/>
  <c r="F195" i="53"/>
  <c r="G195" i="53"/>
  <c r="E196" i="53"/>
  <c r="F196" i="53"/>
  <c r="G196" i="53"/>
  <c r="E197" i="53"/>
  <c r="F197" i="53"/>
  <c r="G197" i="53"/>
  <c r="E198" i="53"/>
  <c r="F198" i="53"/>
  <c r="G198" i="53"/>
  <c r="E199" i="53"/>
  <c r="F199" i="53"/>
  <c r="G199" i="53"/>
  <c r="E200" i="53"/>
  <c r="F200" i="53"/>
  <c r="G200" i="53"/>
  <c r="E201" i="53"/>
  <c r="F201" i="53"/>
  <c r="G201" i="53"/>
  <c r="E202" i="53"/>
  <c r="F202" i="53"/>
  <c r="G202" i="53"/>
  <c r="E203" i="53"/>
  <c r="F203" i="53"/>
  <c r="G203" i="53"/>
  <c r="E204" i="53"/>
  <c r="F204" i="53"/>
  <c r="G204" i="53"/>
  <c r="E205" i="53"/>
  <c r="F205" i="53"/>
  <c r="G205" i="53"/>
  <c r="E206" i="53"/>
  <c r="F206" i="53"/>
  <c r="G206" i="53"/>
  <c r="E207" i="53"/>
  <c r="F207" i="53"/>
  <c r="G207" i="53"/>
  <c r="E208" i="53"/>
  <c r="F208" i="53"/>
  <c r="G208" i="53"/>
  <c r="E209" i="53"/>
  <c r="F209" i="53"/>
  <c r="G209" i="53"/>
  <c r="E210" i="53"/>
  <c r="F210" i="53"/>
  <c r="G210" i="53"/>
  <c r="E211" i="53"/>
  <c r="F211" i="53"/>
  <c r="G211" i="53"/>
  <c r="E212" i="53"/>
  <c r="F212" i="53"/>
  <c r="G212" i="53"/>
  <c r="E213" i="53"/>
  <c r="F213" i="53"/>
  <c r="G213" i="53"/>
  <c r="E214" i="53"/>
  <c r="F214" i="53"/>
  <c r="G214" i="53"/>
  <c r="E215" i="53"/>
  <c r="F215" i="53"/>
  <c r="G215" i="53"/>
  <c r="E216" i="53"/>
  <c r="F216" i="53"/>
  <c r="G216" i="53"/>
  <c r="P6" i="45" l="1"/>
  <c r="R6" i="45"/>
  <c r="S6" i="45"/>
  <c r="U6" i="45"/>
  <c r="V6" i="45"/>
  <c r="P7" i="45"/>
  <c r="R7" i="45"/>
  <c r="S7" i="45"/>
  <c r="U7" i="45"/>
  <c r="V7" i="45"/>
  <c r="P8" i="45"/>
  <c r="R8" i="45"/>
  <c r="S8" i="45"/>
  <c r="U8" i="45"/>
  <c r="V8" i="45"/>
  <c r="P9" i="45"/>
  <c r="R9" i="45"/>
  <c r="S9" i="45"/>
  <c r="U9" i="45"/>
  <c r="V9" i="45"/>
  <c r="P10" i="45"/>
  <c r="R10" i="45"/>
  <c r="S10" i="45"/>
  <c r="U10" i="45"/>
  <c r="V10" i="45"/>
  <c r="P11" i="45"/>
  <c r="R11" i="45"/>
  <c r="S11" i="45"/>
  <c r="U11" i="45"/>
  <c r="V11" i="45"/>
  <c r="P12" i="45"/>
  <c r="R12" i="45"/>
  <c r="S12" i="45"/>
  <c r="U12" i="45"/>
  <c r="V12" i="45"/>
  <c r="P13" i="45"/>
  <c r="R13" i="45"/>
  <c r="S13" i="45"/>
  <c r="U13" i="45"/>
  <c r="V13" i="45"/>
  <c r="P14" i="45"/>
  <c r="R14" i="45"/>
  <c r="S14" i="45"/>
  <c r="U14" i="45"/>
  <c r="V14" i="45"/>
  <c r="P15" i="45"/>
  <c r="R15" i="45"/>
  <c r="S15" i="45"/>
  <c r="U15" i="45"/>
  <c r="V15" i="45"/>
  <c r="P16" i="45"/>
  <c r="R16" i="45"/>
  <c r="S16" i="45"/>
  <c r="U16" i="45"/>
  <c r="V16" i="45"/>
  <c r="P17" i="45"/>
  <c r="R17" i="45"/>
  <c r="S17" i="45"/>
  <c r="U17" i="45"/>
  <c r="V17" i="45"/>
  <c r="P18" i="45"/>
  <c r="R18" i="45"/>
  <c r="S18" i="45"/>
  <c r="U18" i="45"/>
  <c r="V18" i="45"/>
  <c r="P19" i="45"/>
  <c r="R19" i="45"/>
  <c r="S19" i="45"/>
  <c r="U19" i="45"/>
  <c r="V19" i="45"/>
  <c r="P20" i="45"/>
  <c r="R20" i="45"/>
  <c r="S20" i="45"/>
  <c r="U20" i="45"/>
  <c r="V20" i="45"/>
  <c r="P21" i="45"/>
  <c r="R21" i="45"/>
  <c r="S21" i="45"/>
  <c r="U21" i="45"/>
  <c r="V21" i="45"/>
  <c r="P22" i="45"/>
  <c r="R22" i="45"/>
  <c r="S22" i="45"/>
  <c r="U22" i="45"/>
  <c r="V22" i="45"/>
  <c r="P23" i="45"/>
  <c r="R23" i="45"/>
  <c r="S23" i="45"/>
  <c r="U23" i="45"/>
  <c r="V23" i="45"/>
  <c r="P24" i="45"/>
  <c r="R24" i="45"/>
  <c r="S24" i="45"/>
  <c r="U24" i="45"/>
  <c r="V24" i="45"/>
  <c r="P25" i="45"/>
  <c r="R25" i="45"/>
  <c r="S25" i="45"/>
  <c r="U25" i="45"/>
  <c r="V25" i="45"/>
  <c r="P26" i="45"/>
  <c r="R26" i="45"/>
  <c r="S26" i="45"/>
  <c r="U26" i="45"/>
  <c r="V26" i="45"/>
  <c r="P27" i="45"/>
  <c r="R27" i="45"/>
  <c r="S27" i="45"/>
  <c r="U27" i="45"/>
  <c r="V27" i="45"/>
  <c r="P28" i="45"/>
  <c r="R28" i="45"/>
  <c r="S28" i="45"/>
  <c r="U28" i="45"/>
  <c r="V28" i="45"/>
  <c r="P29" i="45"/>
  <c r="R29" i="45"/>
  <c r="S29" i="45"/>
  <c r="U29" i="45"/>
  <c r="V29" i="45"/>
  <c r="P30" i="45"/>
  <c r="R30" i="45"/>
  <c r="S30" i="45"/>
  <c r="U30" i="45"/>
  <c r="V30" i="45"/>
  <c r="P31" i="45"/>
  <c r="R31" i="45"/>
  <c r="S31" i="45"/>
  <c r="U31" i="45"/>
  <c r="V31" i="45"/>
  <c r="P32" i="45"/>
  <c r="R32" i="45"/>
  <c r="S32" i="45"/>
  <c r="U32" i="45"/>
  <c r="V32" i="45"/>
  <c r="P33" i="45"/>
  <c r="R33" i="45"/>
  <c r="S33" i="45"/>
  <c r="U33" i="45"/>
  <c r="V33" i="45"/>
  <c r="P34" i="45"/>
  <c r="R34" i="45"/>
  <c r="S34" i="45"/>
  <c r="U34" i="45"/>
  <c r="V34" i="45"/>
  <c r="P35" i="45"/>
  <c r="R35" i="45"/>
  <c r="S35" i="45"/>
  <c r="U35" i="45"/>
  <c r="V35" i="45"/>
  <c r="P36" i="45"/>
  <c r="R36" i="45"/>
  <c r="S36" i="45"/>
  <c r="U36" i="45"/>
  <c r="V36" i="45"/>
  <c r="P37" i="45"/>
  <c r="R37" i="45"/>
  <c r="S37" i="45"/>
  <c r="U37" i="45"/>
  <c r="V37" i="45"/>
  <c r="P38" i="45"/>
  <c r="R38" i="45"/>
  <c r="S38" i="45"/>
  <c r="U38" i="45"/>
  <c r="V38" i="45"/>
  <c r="R39" i="45"/>
  <c r="S39" i="45"/>
  <c r="U39" i="45"/>
  <c r="V39" i="45"/>
  <c r="R40" i="45"/>
  <c r="S40" i="45"/>
  <c r="U40" i="45"/>
  <c r="V40" i="45"/>
  <c r="R41" i="45"/>
  <c r="S41" i="45"/>
  <c r="U41" i="45"/>
  <c r="V41" i="45"/>
  <c r="R42" i="45"/>
  <c r="S42" i="45"/>
  <c r="U42" i="45"/>
  <c r="V42" i="45"/>
  <c r="R43" i="45"/>
  <c r="S43" i="45"/>
  <c r="U43" i="45"/>
  <c r="V43" i="45"/>
  <c r="R44" i="45"/>
  <c r="S44" i="45"/>
  <c r="U44" i="45"/>
  <c r="V44" i="45"/>
  <c r="R45" i="45"/>
  <c r="S45" i="45"/>
  <c r="U45" i="45"/>
  <c r="V45" i="45"/>
  <c r="R46" i="45"/>
  <c r="S46" i="45"/>
  <c r="U46" i="45"/>
  <c r="V46" i="45"/>
  <c r="R47" i="45"/>
  <c r="S47" i="45"/>
  <c r="U47" i="45"/>
  <c r="V47" i="45"/>
  <c r="R48" i="45"/>
  <c r="S48" i="45"/>
  <c r="U48" i="45"/>
  <c r="V48" i="45"/>
  <c r="R49" i="45"/>
  <c r="U49" i="45"/>
  <c r="V49" i="45"/>
  <c r="R50" i="45"/>
  <c r="U50" i="45"/>
  <c r="V50" i="45"/>
  <c r="R51" i="45"/>
  <c r="U51" i="45"/>
  <c r="V51" i="45"/>
  <c r="U52" i="45"/>
  <c r="V52" i="45"/>
  <c r="U53" i="45"/>
  <c r="V53" i="45"/>
  <c r="U54" i="45"/>
  <c r="V54" i="45"/>
  <c r="U55" i="45"/>
  <c r="V55" i="45"/>
  <c r="U56" i="45"/>
  <c r="V56" i="45"/>
  <c r="U57" i="45"/>
  <c r="V57" i="45"/>
  <c r="U58" i="45"/>
  <c r="V58" i="45"/>
  <c r="U59" i="45"/>
  <c r="V59" i="45"/>
  <c r="U60" i="45"/>
  <c r="V60" i="45"/>
  <c r="U61" i="45"/>
  <c r="V61" i="45"/>
  <c r="R5" i="45"/>
  <c r="S5" i="45"/>
  <c r="U5" i="45"/>
  <c r="V5" i="45"/>
  <c r="P5" i="45"/>
  <c r="D6" i="45"/>
  <c r="D7" i="45" s="1"/>
  <c r="D8" i="45" s="1"/>
  <c r="D9" i="45" s="1"/>
  <c r="D10" i="45" s="1"/>
  <c r="D11" i="45" s="1"/>
  <c r="D12" i="45" s="1"/>
  <c r="D13" i="45" s="1"/>
  <c r="D14" i="45" s="1"/>
  <c r="D15" i="45" s="1"/>
  <c r="D16" i="45" s="1"/>
  <c r="D17" i="45" s="1"/>
  <c r="D18" i="45" s="1"/>
  <c r="D19" i="45" s="1"/>
  <c r="D20" i="45" s="1"/>
  <c r="D21" i="45" s="1"/>
  <c r="D22" i="45" s="1"/>
  <c r="D23" i="45" s="1"/>
  <c r="D24" i="45" s="1"/>
  <c r="D25" i="45" s="1"/>
  <c r="D26" i="45" s="1"/>
  <c r="D27" i="45" s="1"/>
  <c r="D28" i="45" s="1"/>
  <c r="D29" i="45" s="1"/>
  <c r="D30" i="45" s="1"/>
  <c r="D31" i="45" s="1"/>
  <c r="D32" i="45" s="1"/>
  <c r="D33" i="45" s="1"/>
  <c r="D34" i="45" s="1"/>
  <c r="D35" i="45" s="1"/>
  <c r="D36" i="45" s="1"/>
  <c r="D37" i="45" s="1"/>
  <c r="D38" i="45" s="1"/>
  <c r="D39" i="45" s="1"/>
  <c r="D40" i="45" s="1"/>
  <c r="D41" i="45" s="1"/>
  <c r="D42" i="45" s="1"/>
  <c r="D43" i="45" s="1"/>
  <c r="D44" i="45" s="1"/>
  <c r="D45" i="45" s="1"/>
  <c r="D46" i="45" s="1"/>
  <c r="D47" i="45" s="1"/>
  <c r="D48" i="45" s="1"/>
  <c r="D49" i="45" s="1"/>
  <c r="D50" i="45" s="1"/>
  <c r="D51" i="45" s="1"/>
  <c r="D52" i="45" s="1"/>
  <c r="D53" i="45" s="1"/>
  <c r="D54" i="45" s="1"/>
  <c r="D55" i="45" s="1"/>
  <c r="D56" i="45" s="1"/>
  <c r="D57" i="45" s="1"/>
  <c r="D58" i="45" s="1"/>
  <c r="D59" i="45" s="1"/>
  <c r="D60" i="45" s="1"/>
  <c r="D61" i="45" s="1"/>
  <c r="D62" i="45" s="1"/>
  <c r="D63" i="45" s="1"/>
  <c r="D64" i="45" s="1"/>
  <c r="D65" i="45" s="1"/>
  <c r="D66" i="45" s="1"/>
  <c r="D67" i="45" s="1"/>
  <c r="D68" i="45" s="1"/>
  <c r="D69" i="45" s="1"/>
  <c r="D70" i="45" s="1"/>
  <c r="D71" i="45" s="1"/>
  <c r="D72" i="45" s="1"/>
  <c r="D73" i="45" s="1"/>
  <c r="D74" i="45" s="1"/>
  <c r="D75" i="45" s="1"/>
  <c r="D76" i="45" s="1"/>
  <c r="D77" i="45" s="1"/>
  <c r="D78" i="45" s="1"/>
  <c r="D79" i="45" s="1"/>
  <c r="D80" i="45" s="1"/>
  <c r="D81" i="45" s="1"/>
  <c r="D82" i="45" s="1"/>
  <c r="D83" i="45" s="1"/>
  <c r="D84" i="45" s="1"/>
  <c r="D85" i="45" s="1"/>
  <c r="E85" i="45" l="1"/>
  <c r="D86" i="45"/>
  <c r="Q47" i="39"/>
  <c r="Q48" i="39"/>
  <c r="Q49" i="39"/>
  <c r="Q50" i="39"/>
  <c r="Q51" i="39"/>
  <c r="Q52" i="39"/>
  <c r="Q53" i="39"/>
  <c r="Q54" i="39"/>
  <c r="Q55" i="39"/>
  <c r="Q56" i="39"/>
  <c r="Q57" i="39"/>
  <c r="Q58" i="39"/>
  <c r="Q59" i="39"/>
  <c r="Q46" i="39"/>
  <c r="R50" i="39"/>
  <c r="S50" i="39"/>
  <c r="R51" i="39"/>
  <c r="S51" i="39"/>
  <c r="R52" i="39"/>
  <c r="S52" i="39"/>
  <c r="R53" i="39"/>
  <c r="S53" i="39"/>
  <c r="R54" i="39"/>
  <c r="S54" i="39"/>
  <c r="R55" i="39"/>
  <c r="S55" i="39"/>
  <c r="R56" i="39"/>
  <c r="S56" i="39"/>
  <c r="R57" i="39"/>
  <c r="S57" i="39"/>
  <c r="R58" i="39"/>
  <c r="S58" i="39"/>
  <c r="R59" i="39"/>
  <c r="S59" i="39"/>
  <c r="P4" i="39"/>
  <c r="R4" i="39"/>
  <c r="S4" i="39"/>
  <c r="P5" i="39"/>
  <c r="R5" i="39"/>
  <c r="S5" i="39"/>
  <c r="P6" i="39"/>
  <c r="R6" i="39"/>
  <c r="S6" i="39"/>
  <c r="P7" i="39"/>
  <c r="R7" i="39"/>
  <c r="S7" i="39"/>
  <c r="P8" i="39"/>
  <c r="R8" i="39"/>
  <c r="S8" i="39"/>
  <c r="P9" i="39"/>
  <c r="R9" i="39"/>
  <c r="S9" i="39"/>
  <c r="P10" i="39"/>
  <c r="R10" i="39"/>
  <c r="S10" i="39"/>
  <c r="P11" i="39"/>
  <c r="R11" i="39"/>
  <c r="S11" i="39"/>
  <c r="P12" i="39"/>
  <c r="R12" i="39"/>
  <c r="S12" i="39"/>
  <c r="P13" i="39"/>
  <c r="R13" i="39"/>
  <c r="S13" i="39"/>
  <c r="P14" i="39"/>
  <c r="R14" i="39"/>
  <c r="S14" i="39"/>
  <c r="P15" i="39"/>
  <c r="R15" i="39"/>
  <c r="S15" i="39"/>
  <c r="P16" i="39"/>
  <c r="R16" i="39"/>
  <c r="S16" i="39"/>
  <c r="P17" i="39"/>
  <c r="R17" i="39"/>
  <c r="S17" i="39"/>
  <c r="P18" i="39"/>
  <c r="R18" i="39"/>
  <c r="S18" i="39"/>
  <c r="P19" i="39"/>
  <c r="R19" i="39"/>
  <c r="S19" i="39"/>
  <c r="P20" i="39"/>
  <c r="R20" i="39"/>
  <c r="S20" i="39"/>
  <c r="P21" i="39"/>
  <c r="R21" i="39"/>
  <c r="S21" i="39"/>
  <c r="P22" i="39"/>
  <c r="R22" i="39"/>
  <c r="S22" i="39"/>
  <c r="P23" i="39"/>
  <c r="R23" i="39"/>
  <c r="S23" i="39"/>
  <c r="P24" i="39"/>
  <c r="R24" i="39"/>
  <c r="S24" i="39"/>
  <c r="P25" i="39"/>
  <c r="R25" i="39"/>
  <c r="S25" i="39"/>
  <c r="P26" i="39"/>
  <c r="R26" i="39"/>
  <c r="S26" i="39"/>
  <c r="P27" i="39"/>
  <c r="R27" i="39"/>
  <c r="S27" i="39"/>
  <c r="P28" i="39"/>
  <c r="R28" i="39"/>
  <c r="S28" i="39"/>
  <c r="P29" i="39"/>
  <c r="R29" i="39"/>
  <c r="S29" i="39"/>
  <c r="P30" i="39"/>
  <c r="R30" i="39"/>
  <c r="S30" i="39"/>
  <c r="P31" i="39"/>
  <c r="R31" i="39"/>
  <c r="S31" i="39"/>
  <c r="P32" i="39"/>
  <c r="R32" i="39"/>
  <c r="S32" i="39"/>
  <c r="P33" i="39"/>
  <c r="R33" i="39"/>
  <c r="S33" i="39"/>
  <c r="P34" i="39"/>
  <c r="R34" i="39"/>
  <c r="S34" i="39"/>
  <c r="P35" i="39"/>
  <c r="R35" i="39"/>
  <c r="S35" i="39"/>
  <c r="P36" i="39"/>
  <c r="R36" i="39"/>
  <c r="S36" i="39"/>
  <c r="P37" i="39"/>
  <c r="R37" i="39"/>
  <c r="S37" i="39"/>
  <c r="P38" i="39"/>
  <c r="R38" i="39"/>
  <c r="S38" i="39"/>
  <c r="P39" i="39"/>
  <c r="R39" i="39"/>
  <c r="S39" i="39"/>
  <c r="P40" i="39"/>
  <c r="R40" i="39"/>
  <c r="S40" i="39"/>
  <c r="P41" i="39"/>
  <c r="R41" i="39"/>
  <c r="S41" i="39"/>
  <c r="P42" i="39"/>
  <c r="R42" i="39"/>
  <c r="S42" i="39"/>
  <c r="P43" i="39"/>
  <c r="R43" i="39"/>
  <c r="S43" i="39"/>
  <c r="P44" i="39"/>
  <c r="R44" i="39"/>
  <c r="S44" i="39"/>
  <c r="P45" i="39"/>
  <c r="R45" i="39"/>
  <c r="S45" i="39"/>
  <c r="P46" i="39"/>
  <c r="R46" i="39"/>
  <c r="S46" i="39"/>
  <c r="R47" i="39"/>
  <c r="S47" i="39"/>
  <c r="R48" i="39"/>
  <c r="S48" i="39"/>
  <c r="R49" i="39"/>
  <c r="S49" i="39"/>
  <c r="R3" i="39"/>
  <c r="S3" i="39"/>
  <c r="P3" i="39"/>
  <c r="E30" i="39"/>
  <c r="G4" i="39" s="1"/>
  <c r="O4" i="39" s="1"/>
  <c r="E86" i="45" l="1"/>
  <c r="D87" i="45"/>
  <c r="F47" i="39"/>
  <c r="N47" i="39" s="1"/>
  <c r="F43" i="39"/>
  <c r="N43" i="39" s="1"/>
  <c r="F39" i="39"/>
  <c r="N39" i="39" s="1"/>
  <c r="F35" i="39"/>
  <c r="M35" i="39" s="1"/>
  <c r="F31" i="39"/>
  <c r="M31" i="39" s="1"/>
  <c r="F27" i="39"/>
  <c r="M27" i="39" s="1"/>
  <c r="F23" i="39"/>
  <c r="M23" i="39" s="1"/>
  <c r="F19" i="39"/>
  <c r="M19" i="39" s="1"/>
  <c r="F17" i="39"/>
  <c r="M17" i="39" s="1"/>
  <c r="F13" i="39"/>
  <c r="M13" i="39" s="1"/>
  <c r="F9" i="39"/>
  <c r="M9" i="39" s="1"/>
  <c r="F7" i="39"/>
  <c r="M7" i="39" s="1"/>
  <c r="F5" i="39"/>
  <c r="M5" i="39" s="1"/>
  <c r="G48" i="39"/>
  <c r="O48" i="39" s="1"/>
  <c r="G40" i="39"/>
  <c r="O40" i="39" s="1"/>
  <c r="G34" i="39"/>
  <c r="O34" i="39" s="1"/>
  <c r="F3" i="39"/>
  <c r="M3" i="39" s="1"/>
  <c r="F48" i="39"/>
  <c r="N48" i="39" s="1"/>
  <c r="F46" i="39"/>
  <c r="N46" i="39" s="1"/>
  <c r="F44" i="39"/>
  <c r="N44" i="39" s="1"/>
  <c r="F42" i="39"/>
  <c r="N42" i="39" s="1"/>
  <c r="F40" i="39"/>
  <c r="N40" i="39" s="1"/>
  <c r="F38" i="39"/>
  <c r="N38" i="39" s="1"/>
  <c r="F36" i="39"/>
  <c r="F34" i="39"/>
  <c r="M34" i="39" s="1"/>
  <c r="F32" i="39"/>
  <c r="M32" i="39" s="1"/>
  <c r="F30" i="39"/>
  <c r="M30" i="39" s="1"/>
  <c r="F28" i="39"/>
  <c r="M28" i="39" s="1"/>
  <c r="F26" i="39"/>
  <c r="M26" i="39" s="1"/>
  <c r="F24" i="39"/>
  <c r="M24" i="39" s="1"/>
  <c r="F22" i="39"/>
  <c r="M22" i="39" s="1"/>
  <c r="F20" i="39"/>
  <c r="M20" i="39" s="1"/>
  <c r="F18" i="39"/>
  <c r="M18" i="39" s="1"/>
  <c r="F16" i="39"/>
  <c r="M16" i="39" s="1"/>
  <c r="F14" i="39"/>
  <c r="M14" i="39" s="1"/>
  <c r="F12" i="39"/>
  <c r="M12" i="39" s="1"/>
  <c r="F10" i="39"/>
  <c r="M10" i="39" s="1"/>
  <c r="F8" i="39"/>
  <c r="M8" i="39" s="1"/>
  <c r="F6" i="39"/>
  <c r="M6" i="39" s="1"/>
  <c r="F4" i="39"/>
  <c r="M4" i="39" s="1"/>
  <c r="G49" i="39"/>
  <c r="O49" i="39" s="1"/>
  <c r="G47" i="39"/>
  <c r="O47" i="39" s="1"/>
  <c r="G45" i="39"/>
  <c r="O45" i="39" s="1"/>
  <c r="G43" i="39"/>
  <c r="O43" i="39" s="1"/>
  <c r="G41" i="39"/>
  <c r="O41" i="39" s="1"/>
  <c r="G39" i="39"/>
  <c r="O39" i="39" s="1"/>
  <c r="G37" i="39"/>
  <c r="O37" i="39" s="1"/>
  <c r="G35" i="39"/>
  <c r="O35" i="39" s="1"/>
  <c r="G33" i="39"/>
  <c r="O33" i="39" s="1"/>
  <c r="G31" i="39"/>
  <c r="O31" i="39" s="1"/>
  <c r="G29" i="39"/>
  <c r="O29" i="39" s="1"/>
  <c r="G27" i="39"/>
  <c r="O27" i="39" s="1"/>
  <c r="G25" i="39"/>
  <c r="O25" i="39" s="1"/>
  <c r="G23" i="39"/>
  <c r="O23" i="39" s="1"/>
  <c r="G21" i="39"/>
  <c r="O21" i="39" s="1"/>
  <c r="G19" i="39"/>
  <c r="O19" i="39" s="1"/>
  <c r="G17" i="39"/>
  <c r="O17" i="39" s="1"/>
  <c r="G15" i="39"/>
  <c r="O15" i="39" s="1"/>
  <c r="G13" i="39"/>
  <c r="O13" i="39" s="1"/>
  <c r="G11" i="39"/>
  <c r="O11" i="39" s="1"/>
  <c r="G9" i="39"/>
  <c r="O9" i="39" s="1"/>
  <c r="G7" i="39"/>
  <c r="O7" i="39" s="1"/>
  <c r="G5" i="39"/>
  <c r="O5" i="39" s="1"/>
  <c r="F49" i="39"/>
  <c r="N49" i="39" s="1"/>
  <c r="F45" i="39"/>
  <c r="N45" i="39" s="1"/>
  <c r="F41" i="39"/>
  <c r="N41" i="39" s="1"/>
  <c r="F37" i="39"/>
  <c r="N37" i="39" s="1"/>
  <c r="F33" i="39"/>
  <c r="M33" i="39" s="1"/>
  <c r="F29" i="39"/>
  <c r="M29" i="39" s="1"/>
  <c r="F25" i="39"/>
  <c r="M25" i="39" s="1"/>
  <c r="F21" i="39"/>
  <c r="M21" i="39" s="1"/>
  <c r="F15" i="39"/>
  <c r="M15" i="39" s="1"/>
  <c r="F11" i="39"/>
  <c r="M11" i="39" s="1"/>
  <c r="G3" i="39"/>
  <c r="O3" i="39" s="1"/>
  <c r="G46" i="39"/>
  <c r="O46" i="39" s="1"/>
  <c r="G44" i="39"/>
  <c r="O44" i="39" s="1"/>
  <c r="G42" i="39"/>
  <c r="O42" i="39" s="1"/>
  <c r="G38" i="39"/>
  <c r="O38" i="39" s="1"/>
  <c r="G36" i="39"/>
  <c r="O36" i="39" s="1"/>
  <c r="G32" i="39"/>
  <c r="O32" i="39" s="1"/>
  <c r="G30" i="39"/>
  <c r="O30" i="39" s="1"/>
  <c r="G28" i="39"/>
  <c r="O28" i="39" s="1"/>
  <c r="G26" i="39"/>
  <c r="O26" i="39" s="1"/>
  <c r="G24" i="39"/>
  <c r="O24" i="39" s="1"/>
  <c r="G22" i="39"/>
  <c r="O22" i="39" s="1"/>
  <c r="G20" i="39"/>
  <c r="O20" i="39" s="1"/>
  <c r="G18" i="39"/>
  <c r="O18" i="39" s="1"/>
  <c r="G16" i="39"/>
  <c r="O16" i="39" s="1"/>
  <c r="G14" i="39"/>
  <c r="O14" i="39" s="1"/>
  <c r="G12" i="39"/>
  <c r="O12" i="39" s="1"/>
  <c r="G10" i="39"/>
  <c r="O10" i="39" s="1"/>
  <c r="G8" i="39"/>
  <c r="O8" i="39" s="1"/>
  <c r="G6" i="39"/>
  <c r="O6" i="39" s="1"/>
  <c r="M36" i="39" l="1"/>
  <c r="N36" i="39"/>
  <c r="E87" i="45"/>
  <c r="D88" i="45"/>
  <c r="E88" i="45" l="1"/>
  <c r="D89" i="45"/>
  <c r="E89" i="45" l="1"/>
  <c r="D90" i="45"/>
  <c r="E90" i="45" l="1"/>
  <c r="D91" i="45"/>
  <c r="E91" i="45" l="1"/>
  <c r="D92" i="45"/>
  <c r="E92" i="45" l="1"/>
  <c r="D93" i="45"/>
  <c r="E93" i="45" l="1"/>
  <c r="D94" i="45"/>
  <c r="E94" i="45" l="1"/>
  <c r="D95" i="45"/>
  <c r="E95" i="45" l="1"/>
  <c r="D96" i="45"/>
  <c r="E96" i="45" l="1"/>
  <c r="D97" i="45"/>
  <c r="E97" i="45" l="1"/>
  <c r="D98" i="45"/>
  <c r="E98" i="45" l="1"/>
  <c r="D99" i="45"/>
  <c r="E99" i="45" l="1"/>
  <c r="D100" i="45"/>
  <c r="E100" i="45" l="1"/>
  <c r="D101" i="45"/>
  <c r="E101" i="45" l="1"/>
  <c r="D102" i="45"/>
  <c r="E102" i="45" l="1"/>
  <c r="D103" i="45"/>
  <c r="E103" i="45" l="1"/>
  <c r="D104" i="45"/>
  <c r="E104" i="45" l="1"/>
  <c r="D105" i="45"/>
  <c r="E105" i="45" l="1"/>
  <c r="D106" i="45"/>
  <c r="E106" i="45" l="1"/>
  <c r="D107" i="45"/>
  <c r="E107" i="45" l="1"/>
  <c r="D108" i="45"/>
  <c r="E108" i="45" l="1"/>
  <c r="D109" i="45"/>
  <c r="E109" i="45" l="1"/>
  <c r="D110" i="45"/>
  <c r="E110" i="45" l="1"/>
  <c r="D111" i="45"/>
  <c r="E111" i="45" l="1"/>
  <c r="D112" i="45"/>
  <c r="E112" i="45" l="1"/>
  <c r="D113" i="45"/>
  <c r="E113" i="45" l="1"/>
  <c r="D114" i="45"/>
  <c r="E114" i="45" l="1"/>
  <c r="D115" i="45"/>
  <c r="E115" i="45" l="1"/>
  <c r="D116" i="45"/>
  <c r="E116" i="45" l="1"/>
  <c r="D117" i="45"/>
  <c r="E117" i="45" l="1"/>
  <c r="D118" i="45"/>
  <c r="E118" i="45" l="1"/>
  <c r="D119" i="45"/>
  <c r="E119" i="45" l="1"/>
  <c r="D120" i="45"/>
  <c r="E120" i="45" l="1"/>
  <c r="D121" i="45"/>
  <c r="E121" i="45" l="1"/>
  <c r="D122" i="45"/>
  <c r="E122" i="45" l="1"/>
  <c r="D123" i="45"/>
  <c r="E123" i="45" l="1"/>
  <c r="D124" i="45"/>
  <c r="E124" i="45" l="1"/>
  <c r="D125" i="45"/>
  <c r="E125" i="45" l="1"/>
  <c r="D126" i="45"/>
  <c r="E126" i="45" l="1"/>
  <c r="D127" i="45"/>
  <c r="E127" i="45" l="1"/>
  <c r="D128" i="45"/>
  <c r="E128" i="45" l="1"/>
  <c r="D129" i="45"/>
  <c r="E129" i="45" l="1"/>
  <c r="D130" i="45"/>
  <c r="E130" i="45" l="1"/>
  <c r="D131" i="45"/>
  <c r="E131" i="45" s="1"/>
</calcChain>
</file>

<file path=xl/comments1.xml><?xml version="1.0" encoding="utf-8"?>
<comments xmlns="http://schemas.openxmlformats.org/spreadsheetml/2006/main">
  <authors>
    <author>Magnus Åhl</author>
  </authors>
  <commentList>
    <comment ref="AP1" authorId="0">
      <text>
        <r>
          <rPr>
            <sz val="9"/>
            <color indexed="81"/>
            <rFont val="Tahoma"/>
            <family val="2"/>
          </rPr>
          <t>Description                 :United States, Price Index, PCE, Overall, Market-based, Total excluding food and energy, SA, Index, USD, 2005=100
Series                         :ew:usa01002403
Source                        :BEA - Bureau of Economic Analysis, United States
Original Frequency    :Month
Transform Frequency:Quarter
Start Obs                   :1999-03-31
End Obs                     :LAST
Missing values            :#N/A
Currency                    :USD
Class                          :Stock
Scale                          :0
Use scale factor         :False
Calculation                 :
Display                       :Auto
ShowDates                :True
Row                           :False
Lag                            :0</t>
        </r>
      </text>
    </comment>
  </commentList>
</comments>
</file>

<file path=xl/comments2.xml><?xml version="1.0" encoding="utf-8"?>
<comments xmlns="http://schemas.openxmlformats.org/spreadsheetml/2006/main">
  <authors>
    <author>Magnus Åhl</author>
  </authors>
  <commentList>
    <comment ref="AL1" authorId="0">
      <text>
        <r>
          <rPr>
            <sz val="9"/>
            <color indexed="81"/>
            <rFont val="Tahoma"/>
            <family val="2"/>
          </rPr>
          <t>Description                 :United States, Unemployment, Rate, Total, SA
Series                         :ew:usa09005
Source                        :Bureau of Labor Statistics, U.S. Department of Labor
Original Frequency    :Month
Transform Frequency:Quarter
Start Obs                   :2000-03-31
End Obs                     :LAST
Missing values            :#N/A
Currency                    :
Class                          :Stock
Scale                          :0
Use scale factor         :False
Calculation                 :
Display                       :Auto
ShowDates                :True
Row                           :False
Lag                            :0</t>
        </r>
      </text>
    </comment>
    <comment ref="Y5" authorId="0">
      <text>
        <r>
          <rPr>
            <b/>
            <sz val="9"/>
            <color indexed="81"/>
            <rFont val="Tahoma"/>
            <family val="2"/>
          </rPr>
          <t>Magnus Åhl:</t>
        </r>
        <r>
          <rPr>
            <sz val="9"/>
            <color indexed="81"/>
            <rFont val="Tahoma"/>
            <family val="2"/>
          </rPr>
          <t xml:space="preserve">
Serien utbytt från 16-64 år till 15-74 år, 2011-12-19. /MÅ</t>
        </r>
      </text>
    </comment>
  </commentList>
</comments>
</file>

<file path=xl/comments3.xml><?xml version="1.0" encoding="utf-8"?>
<comments xmlns="http://schemas.openxmlformats.org/spreadsheetml/2006/main">
  <authors>
    <author>Gustav Karlsson</author>
  </authors>
  <commentList>
    <comment ref="A31" authorId="0">
      <text>
        <r>
          <rPr>
            <b/>
            <sz val="8"/>
            <color indexed="81"/>
            <rFont val="Tahoma"/>
            <family val="2"/>
          </rPr>
          <t>Gustav Karlsson:</t>
        </r>
        <r>
          <rPr>
            <sz val="8"/>
            <color indexed="81"/>
            <rFont val="Tahoma"/>
            <family val="2"/>
          </rPr>
          <t xml:space="preserve">
Skillnad i formlerna from Q2:07, data plockas från utfallsmatrisen så långt det går sedan hämtas siffror från prognosmatrisen</t>
        </r>
      </text>
    </comment>
  </commentList>
</comments>
</file>

<file path=xl/comments4.xml><?xml version="1.0" encoding="utf-8"?>
<comments xmlns="http://schemas.openxmlformats.org/spreadsheetml/2006/main">
  <authors>
    <author>Gustav Karlsson</author>
  </authors>
  <commentList>
    <comment ref="I33" authorId="0">
      <text>
        <r>
          <rPr>
            <b/>
            <sz val="8"/>
            <color indexed="81"/>
            <rFont val="Tahoma"/>
            <family val="2"/>
          </rPr>
          <t>Gustav Karlsson:</t>
        </r>
        <r>
          <rPr>
            <sz val="8"/>
            <color indexed="81"/>
            <rFont val="Tahoma"/>
            <family val="2"/>
          </rPr>
          <t xml:space="preserve">
Skillnad i formlerna from Q2:07, data plockas från utfallsmatrisen så långt det går sedan hämtas siffror från prognosmatrisen</t>
        </r>
      </text>
    </comment>
    <comment ref="O33" authorId="0">
      <text>
        <r>
          <rPr>
            <b/>
            <sz val="8"/>
            <color indexed="81"/>
            <rFont val="Tahoma"/>
            <family val="2"/>
          </rPr>
          <t>Gustav Karlsson:</t>
        </r>
        <r>
          <rPr>
            <sz val="8"/>
            <color indexed="81"/>
            <rFont val="Tahoma"/>
            <family val="2"/>
          </rPr>
          <t xml:space="preserve">
Skillnad i formlerna from Q2:07, data plockas från utfallsmatrisen så långt det går sedan hämtas siffror från prognosmatrisen</t>
        </r>
      </text>
    </comment>
    <comment ref="A113" authorId="0">
      <text>
        <r>
          <rPr>
            <b/>
            <sz val="8"/>
            <color indexed="81"/>
            <rFont val="Tahoma"/>
            <family val="2"/>
          </rPr>
          <t>Gustav Karlsson:</t>
        </r>
        <r>
          <rPr>
            <sz val="8"/>
            <color indexed="81"/>
            <rFont val="Tahoma"/>
            <family val="2"/>
          </rPr>
          <t xml:space="preserve">
Skillnad i formlerna from Q2:07, data plockas från utfallsmatrisen så långt det går sedan hämtas siffror från prognosmatrisen</t>
        </r>
      </text>
    </comment>
  </commentList>
</comments>
</file>

<file path=xl/sharedStrings.xml><?xml version="1.0" encoding="utf-8"?>
<sst xmlns="http://schemas.openxmlformats.org/spreadsheetml/2006/main" count="267" uniqueCount="119">
  <si>
    <t>GDP April 2011, the Riksbank</t>
  </si>
  <si>
    <t>Potential GDP April 2011, the Riksbank</t>
  </si>
  <si>
    <t>GDP January 2011, CBO</t>
  </si>
  <si>
    <t>Potential GDP January 2011, CBO</t>
  </si>
  <si>
    <t>February 2008</t>
  </si>
  <si>
    <t>July 2008</t>
  </si>
  <si>
    <t>September 2008</t>
  </si>
  <si>
    <t>October 2008</t>
  </si>
  <si>
    <t>December 2008</t>
  </si>
  <si>
    <t>February 2009</t>
  </si>
  <si>
    <t>April 2009</t>
  </si>
  <si>
    <t>July 2009</t>
  </si>
  <si>
    <t>September 2009</t>
  </si>
  <si>
    <t>October 2009</t>
  </si>
  <si>
    <t>December 2009</t>
  </si>
  <si>
    <t>February 2010</t>
  </si>
  <si>
    <t>April 2010</t>
  </si>
  <si>
    <t>July 2010</t>
  </si>
  <si>
    <t>September 2010</t>
  </si>
  <si>
    <t>October 2010</t>
  </si>
  <si>
    <t>December 2010</t>
  </si>
  <si>
    <t>February 2011</t>
  </si>
  <si>
    <t>GDP April 2011</t>
  </si>
  <si>
    <t>The Riksbank</t>
  </si>
  <si>
    <t>Potential GDP April 2011</t>
  </si>
  <si>
    <t>Potential GDP forecast  vintages</t>
  </si>
  <si>
    <t>CBO</t>
  </si>
  <si>
    <t>January 2007</t>
  </si>
  <si>
    <t xml:space="preserve"> August 2007</t>
  </si>
  <si>
    <t>January 2008</t>
  </si>
  <si>
    <t>January 2009</t>
  </si>
  <si>
    <t>August 2009</t>
  </si>
  <si>
    <t xml:space="preserve"> January 2010</t>
  </si>
  <si>
    <t>August 2010</t>
  </si>
  <si>
    <t>Potential GDP forecast vintages</t>
  </si>
  <si>
    <t>GDP September 2008</t>
  </si>
  <si>
    <t>April 2008</t>
  </si>
  <si>
    <t>GDP forecast vintages</t>
  </si>
  <si>
    <t>Potential GDP September 2008</t>
  </si>
  <si>
    <t>GDP January 2011</t>
  </si>
  <si>
    <t>August 2007</t>
  </si>
  <si>
    <t>January 2010</t>
  </si>
  <si>
    <t>February 2007</t>
  </si>
  <si>
    <t>June 2007</t>
  </si>
  <si>
    <t>October 2007</t>
  </si>
  <si>
    <t>Potential GDP January 2011</t>
  </si>
  <si>
    <t>December 2007</t>
  </si>
  <si>
    <t>Output gap</t>
  </si>
  <si>
    <t>January 2011, CBO</t>
  </si>
  <si>
    <t>January 2011, FOMC</t>
  </si>
  <si>
    <t>April 2011, FOMC</t>
  </si>
  <si>
    <t>April 2011, the Riksbank</t>
  </si>
  <si>
    <t>Annual</t>
  </si>
  <si>
    <t>Q4 each year</t>
  </si>
  <si>
    <t>Inflation</t>
  </si>
  <si>
    <t>Q4 to Q4</t>
  </si>
  <si>
    <t>PCE</t>
  </si>
  <si>
    <t>Core PCE</t>
  </si>
  <si>
    <t>KPIF</t>
  </si>
  <si>
    <t>Unemployment</t>
  </si>
  <si>
    <t xml:space="preserve">long run </t>
  </si>
  <si>
    <t>June 2010, FOMC</t>
  </si>
  <si>
    <t>July 2010, the Riksbank</t>
  </si>
  <si>
    <t>February 2011, the Riksbank</t>
  </si>
  <si>
    <t>GDPJanuary 2009</t>
  </si>
  <si>
    <t>Potential GDP January 2009</t>
  </si>
  <si>
    <t>Potential GDP April 2011 (PF)</t>
  </si>
  <si>
    <t>Potential GDP April 2011 (HP)</t>
  </si>
  <si>
    <t>Reference year 2006 (?)</t>
  </si>
  <si>
    <t>Reference year 2009</t>
  </si>
  <si>
    <t>Potential GDP September 2008 (HP)</t>
  </si>
  <si>
    <t>The GDP series from September 2008 is transformed to reference year 2009 by applying the precentage change of the September 2008 series to the 1980 Q1 observation of the April 2011 series.</t>
  </si>
  <si>
    <t>Reference year 2006(?)</t>
  </si>
  <si>
    <t xml:space="preserve">Potential GDP September 2008 (HP) </t>
  </si>
  <si>
    <t>Sweden</t>
  </si>
  <si>
    <t>UK</t>
  </si>
  <si>
    <t>US</t>
  </si>
  <si>
    <t xml:space="preserve"> </t>
  </si>
  <si>
    <t>Quarterly percentage change</t>
  </si>
  <si>
    <t>Index 2005=100</t>
  </si>
  <si>
    <t>US Labour productivity, quarterly percentage change</t>
  </si>
  <si>
    <t>UK Labour productivity, quarterly percentage change</t>
  </si>
  <si>
    <t>Sweden, Labour productivity, quarterly percentage change</t>
  </si>
  <si>
    <t>Labour productivity, GDP per hour worked. Source: OECD Economic Outlook.</t>
  </si>
  <si>
    <t>June/July 2010, Riksbank</t>
  </si>
  <si>
    <t>June/July 2010, Riksbank (CPIF)</t>
  </si>
  <si>
    <t>ew:usa01002403</t>
  </si>
  <si>
    <t>United States, Price Index, PCE, Overall, Market-based, Total excluding food and energy, SA, Index, USD, 2005=100</t>
  </si>
  <si>
    <t>June 2010, FOMC (Core PCE)</t>
  </si>
  <si>
    <t>ew:usa09005</t>
  </si>
  <si>
    <t>United States, Unemployment, Rate, Total, SA</t>
  </si>
  <si>
    <t>June/July 2010, the Riksbank</t>
  </si>
  <si>
    <t>June/August 2010, FOMC/CBO</t>
  </si>
  <si>
    <t>Mandate-consistent inflation rate/Inflation target</t>
  </si>
  <si>
    <t>Sustainable unemployment rate, FOMC</t>
  </si>
  <si>
    <t>Sustainable unemployment rate, Riksbank</t>
  </si>
  <si>
    <t>Title:</t>
  </si>
  <si>
    <t>Personal Consumption Expenditures: Chain-type Price Index</t>
  </si>
  <si>
    <t>Personal Consumption Expenditures: Chain-type Price Index Less Food and Energy</t>
  </si>
  <si>
    <t>Series ID:</t>
  </si>
  <si>
    <t>PCECTPI</t>
  </si>
  <si>
    <t>JCXFE</t>
  </si>
  <si>
    <t>Source:</t>
  </si>
  <si>
    <t>U.S. Department of Commerce: Bureau of Economic Analysis</t>
  </si>
  <si>
    <t>Release:</t>
  </si>
  <si>
    <t>Gross Domestic Product</t>
  </si>
  <si>
    <t>Seasonal Adjustment:</t>
  </si>
  <si>
    <t>Seasonally Adjusted</t>
  </si>
  <si>
    <t>Frequency:</t>
  </si>
  <si>
    <t>Quarterly</t>
  </si>
  <si>
    <t>Units:</t>
  </si>
  <si>
    <t>June 2010, FOMC (PCE)</t>
  </si>
  <si>
    <t>April 2011</t>
  </si>
  <si>
    <t>GDP July 2011</t>
  </si>
  <si>
    <t>Potential GDP July 2011</t>
  </si>
  <si>
    <t>January 2011</t>
  </si>
  <si>
    <t>GDP August 2011</t>
  </si>
  <si>
    <t>Potential GDP August 2011</t>
  </si>
  <si>
    <t>June/July 2010, Riksbank (CPI)</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</si>
</sst>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yyyy/mm/dd;@"/>
    <numFmt numFmtId="165" formatCode="0.0"/>
    <numFmt numFmtId="166" formatCode="_-* #,##0.00\ [$€-1]_-;\-* #,##0.00\ [$€-1]_-;_-* &quot;-&quot;??\ [$€-1]_-"/>
    <numFmt numFmtId="167" formatCode="yyyy;@"/>
    <numFmt numFmtId="168" formatCode="yyyy\-mm\-dd"/>
    <numFmt numFmtId="169" formatCode="0.000"/>
    <numFmt numFmtId="170" formatCode="0.0000000000"/>
  </numFmts>
  <fonts count="29" x14ac:knownFonts="1">
    <font>
      <sz val="11"/>
      <color theme="1"/>
      <name val="Gisha"/>
      <family val="2"/>
      <scheme val="minor"/>
    </font>
    <font>
      <sz val="11"/>
      <color theme="1"/>
      <name val="Gisha"/>
      <family val="2"/>
      <scheme val="minor"/>
    </font>
    <font>
      <sz val="10"/>
      <name val="Arial"/>
      <family val="2"/>
    </font>
    <font>
      <sz val="10"/>
      <name val="Gisha"/>
      <family val="2"/>
      <scheme val="minor"/>
    </font>
    <font>
      <sz val="10"/>
      <color rgb="FF000000"/>
      <name val="Arial"/>
      <family val="2"/>
    </font>
    <font>
      <sz val="10"/>
      <color rgb="FFFF0000"/>
      <name val="Arial"/>
      <family val="2"/>
    </font>
    <font>
      <sz val="10"/>
      <color rgb="FF000000"/>
      <name val="Gisha"/>
      <family val="2"/>
    </font>
    <font>
      <sz val="10"/>
      <color rgb="FFFF0000"/>
      <name val="Gisha"/>
      <family val="2"/>
    </font>
    <font>
      <sz val="11"/>
      <color theme="1"/>
      <name val="Gisha"/>
      <family val="2"/>
    </font>
    <font>
      <sz val="10"/>
      <color theme="1"/>
      <name val="Gisha"/>
      <family val="2"/>
      <scheme val="minor"/>
    </font>
    <font>
      <sz val="10"/>
      <color rgb="FFFF0000"/>
      <name val="Gisha"/>
      <family val="2"/>
      <scheme val="minor"/>
    </font>
    <font>
      <sz val="10"/>
      <color rgb="FF000000"/>
      <name val="Gisha"/>
      <family val="2"/>
      <scheme val="minor"/>
    </font>
    <font>
      <sz val="10"/>
      <name val="Gisha"/>
      <family val="2"/>
    </font>
    <font>
      <sz val="10"/>
      <color rgb="FF0076BD"/>
      <name val="Gisha"/>
      <family val="2"/>
    </font>
    <font>
      <sz val="11"/>
      <color rgb="FF0076BD"/>
      <name val="Gisha"/>
      <family val="2"/>
    </font>
    <font>
      <sz val="11"/>
      <color theme="5"/>
      <name val="Gisha"/>
      <family val="2"/>
      <scheme val="minor"/>
    </font>
    <font>
      <sz val="10"/>
      <color theme="5"/>
      <name val="Gisha"/>
      <family val="2"/>
    </font>
    <font>
      <sz val="11"/>
      <color rgb="FF0076BD"/>
      <name val="Gisha"/>
      <family val="2"/>
      <scheme val="minor"/>
    </font>
    <font>
      <sz val="11"/>
      <color theme="1"/>
      <name val="Calibri"/>
      <family val="2"/>
    </font>
    <font>
      <sz val="11"/>
      <color rgb="FFFF0000"/>
      <name val="Calibri"/>
      <family val="2"/>
    </font>
    <font>
      <b/>
      <sz val="10"/>
      <name val="Arial"/>
      <family val="2"/>
    </font>
    <font>
      <sz val="10"/>
      <color theme="5"/>
      <name val="Gisha"/>
      <family val="2"/>
      <scheme val="minor"/>
    </font>
    <font>
      <b/>
      <sz val="8"/>
      <color indexed="81"/>
      <name val="Tahoma"/>
      <family val="2"/>
    </font>
    <font>
      <sz val="8"/>
      <color indexed="81"/>
      <name val="Tahoma"/>
      <family val="2"/>
    </font>
    <font>
      <sz val="11"/>
      <color rgb="FFFF0000"/>
      <name val="Gisha"/>
      <family val="2"/>
      <scheme val="minor"/>
    </font>
    <font>
      <sz val="11"/>
      <color indexed="9"/>
      <name val="Gisha"/>
      <family val="2"/>
      <scheme val="minor"/>
    </font>
    <font>
      <sz val="9"/>
      <color indexed="81"/>
      <name val="Tahoma"/>
      <family val="2"/>
    </font>
    <font>
      <sz val="11"/>
      <color indexed="10"/>
      <name val="Gisha"/>
      <family val="2"/>
      <scheme val="minor"/>
    </font>
    <font>
      <b/>
      <sz val="9"/>
      <color indexed="81"/>
      <name val="Tahoma"/>
      <family val="2"/>
    </font>
  </fonts>
  <fills count="4">
    <fill>
      <patternFill patternType="none"/>
    </fill>
    <fill>
      <patternFill patternType="gray125"/>
    </fill>
    <fill>
      <patternFill patternType="solid">
        <fgColor rgb="FFAEB4B7"/>
        <bgColor indexed="64"/>
      </patternFill>
    </fill>
    <fill>
      <patternFill patternType="solid">
        <fgColor rgb="FF00386C"/>
        <bgColor indexed="64"/>
      </patternFill>
    </fill>
  </fills>
  <borders count="6">
    <border>
      <left/>
      <right/>
      <top/>
      <bottom/>
      <diagonal/>
    </border>
    <border>
      <left/>
      <right/>
      <top/>
      <bottom style="thin">
        <color indexed="64"/>
      </bottom>
      <diagonal/>
    </border>
    <border>
      <left style="thin">
        <color rgb="FF00386C"/>
      </left>
      <right style="thin">
        <color rgb="FF00386C"/>
      </right>
      <top style="thin">
        <color rgb="FF00386C"/>
      </top>
      <bottom style="thin">
        <color rgb="FF00386C"/>
      </bottom>
      <diagonal/>
    </border>
    <border>
      <left style="thin">
        <color rgb="FF00386C"/>
      </left>
      <right style="thin">
        <color rgb="FF00386C"/>
      </right>
      <top style="thin">
        <color rgb="FF00386C"/>
      </top>
      <bottom/>
      <diagonal/>
    </border>
    <border>
      <left style="thin">
        <color rgb="FF00386C"/>
      </left>
      <right style="thin">
        <color rgb="FF00386C"/>
      </right>
      <top/>
      <bottom/>
      <diagonal/>
    </border>
    <border>
      <left style="thin">
        <color rgb="FF00386C"/>
      </left>
      <right style="thin">
        <color rgb="FF00386C"/>
      </right>
      <top/>
      <bottom style="thin">
        <color rgb="FF00386C"/>
      </bottom>
      <diagonal/>
    </border>
  </borders>
  <cellStyleXfs count="3">
    <xf numFmtId="0" fontId="0" fillId="0" borderId="0"/>
    <xf numFmtId="0" fontId="2" fillId="0" borderId="0"/>
    <xf numFmtId="0" fontId="1" fillId="0" borderId="0"/>
  </cellStyleXfs>
  <cellXfs count="81">
    <xf numFmtId="0" fontId="0" fillId="0" borderId="0" xfId="0"/>
    <xf numFmtId="164" fontId="3" fillId="0" borderId="0" xfId="1" applyNumberFormat="1" applyFont="1"/>
    <xf numFmtId="0" fontId="4" fillId="0" borderId="0" xfId="1" applyFont="1" applyFill="1" applyBorder="1"/>
    <xf numFmtId="165" fontId="5" fillId="0" borderId="0" xfId="1" applyNumberFormat="1" applyFont="1" applyFill="1" applyBorder="1"/>
    <xf numFmtId="165" fontId="6" fillId="0" borderId="0" xfId="0" applyNumberFormat="1" applyFont="1" applyFill="1" applyBorder="1"/>
    <xf numFmtId="165" fontId="7" fillId="0" borderId="0" xfId="0" applyNumberFormat="1" applyFont="1" applyFill="1" applyBorder="1"/>
    <xf numFmtId="0" fontId="8" fillId="0" borderId="0" xfId="0" applyFont="1" applyFill="1" applyBorder="1"/>
    <xf numFmtId="165" fontId="9" fillId="0" borderId="0" xfId="0" applyNumberFormat="1" applyFont="1"/>
    <xf numFmtId="165" fontId="10" fillId="0" borderId="0" xfId="0" applyNumberFormat="1" applyFont="1"/>
    <xf numFmtId="0" fontId="0" fillId="0" borderId="0" xfId="0" quotePrefix="1"/>
    <xf numFmtId="49" fontId="0" fillId="0" borderId="0" xfId="0" quotePrefix="1" applyNumberFormat="1"/>
    <xf numFmtId="17" fontId="0" fillId="0" borderId="0" xfId="0" quotePrefix="1" applyNumberFormat="1"/>
    <xf numFmtId="0" fontId="1" fillId="0" borderId="0" xfId="0" applyFont="1"/>
    <xf numFmtId="165" fontId="11" fillId="0" borderId="0" xfId="1" applyNumberFormat="1" applyFont="1" applyFill="1" applyBorder="1"/>
    <xf numFmtId="0" fontId="11" fillId="0" borderId="0" xfId="1" applyFont="1" applyFill="1" applyBorder="1"/>
    <xf numFmtId="165" fontId="10" fillId="0" borderId="0" xfId="1" applyNumberFormat="1" applyFont="1" applyFill="1" applyBorder="1"/>
    <xf numFmtId="166" fontId="8" fillId="0" borderId="0" xfId="0" applyNumberFormat="1" applyFont="1" applyFill="1" applyBorder="1"/>
    <xf numFmtId="165" fontId="12" fillId="0" borderId="0" xfId="0" applyNumberFormat="1" applyFont="1" applyFill="1" applyBorder="1"/>
    <xf numFmtId="165" fontId="13" fillId="0" borderId="0" xfId="0" applyNumberFormat="1" applyFont="1" applyFill="1" applyBorder="1"/>
    <xf numFmtId="166" fontId="14" fillId="0" borderId="0" xfId="0" applyNumberFormat="1" applyFont="1" applyFill="1" applyBorder="1"/>
    <xf numFmtId="0" fontId="15" fillId="0" borderId="0" xfId="0" quotePrefix="1" applyFont="1"/>
    <xf numFmtId="0" fontId="15" fillId="0" borderId="0" xfId="0" applyFont="1"/>
    <xf numFmtId="165" fontId="16" fillId="0" borderId="0" xfId="0" applyNumberFormat="1" applyFont="1" applyFill="1" applyBorder="1"/>
    <xf numFmtId="165" fontId="11" fillId="0" borderId="0" xfId="0" applyNumberFormat="1" applyFont="1" applyFill="1" applyBorder="1"/>
    <xf numFmtId="165" fontId="3" fillId="0" borderId="0" xfId="0" applyNumberFormat="1" applyFont="1" applyFill="1" applyBorder="1"/>
    <xf numFmtId="166" fontId="17" fillId="0" borderId="0" xfId="0" applyNumberFormat="1" applyFont="1" applyFill="1" applyBorder="1"/>
    <xf numFmtId="165" fontId="10" fillId="0" borderId="0" xfId="0" applyNumberFormat="1" applyFont="1" applyFill="1" applyBorder="1"/>
    <xf numFmtId="165" fontId="3" fillId="0" borderId="0" xfId="1" applyNumberFormat="1" applyFont="1"/>
    <xf numFmtId="0" fontId="0" fillId="0" borderId="0" xfId="0" applyFont="1"/>
    <xf numFmtId="0" fontId="9" fillId="0" borderId="0" xfId="0" applyFont="1"/>
    <xf numFmtId="165" fontId="10" fillId="0" borderId="0" xfId="2" applyNumberFormat="1" applyFont="1" applyFill="1" applyBorder="1"/>
    <xf numFmtId="165" fontId="18" fillId="0" borderId="0" xfId="0" applyNumberFormat="1" applyFont="1" applyFill="1" applyBorder="1"/>
    <xf numFmtId="165" fontId="19" fillId="0" borderId="0" xfId="0" applyNumberFormat="1" applyFont="1" applyFill="1" applyBorder="1"/>
    <xf numFmtId="167" fontId="9" fillId="0" borderId="0" xfId="0" applyNumberFormat="1" applyFont="1"/>
    <xf numFmtId="165" fontId="0" fillId="0" borderId="0" xfId="0" applyNumberFormat="1"/>
    <xf numFmtId="165" fontId="12" fillId="0" borderId="0" xfId="0" applyNumberFormat="1" applyFont="1"/>
    <xf numFmtId="0" fontId="12" fillId="0" borderId="0" xfId="0" applyFont="1" applyProtection="1">
      <protection locked="0"/>
    </xf>
    <xf numFmtId="165" fontId="7" fillId="0" borderId="0" xfId="0" applyNumberFormat="1" applyFont="1"/>
    <xf numFmtId="0" fontId="0" fillId="0" borderId="0" xfId="0"/>
    <xf numFmtId="2" fontId="3" fillId="0" borderId="0" xfId="0" applyNumberFormat="1" applyFont="1"/>
    <xf numFmtId="165" fontId="12" fillId="0" borderId="0" xfId="1" applyNumberFormat="1" applyFont="1" applyFill="1" applyBorder="1"/>
    <xf numFmtId="165" fontId="7" fillId="0" borderId="0" xfId="1" applyNumberFormat="1" applyFont="1" applyFill="1" applyBorder="1"/>
    <xf numFmtId="165" fontId="12" fillId="0" borderId="0" xfId="0" applyNumberFormat="1" applyFont="1" applyProtection="1">
      <protection locked="0"/>
    </xf>
    <xf numFmtId="165" fontId="9" fillId="0" borderId="0" xfId="0" applyNumberFormat="1" applyFont="1" applyAlignment="1">
      <alignment horizontal="right"/>
    </xf>
    <xf numFmtId="165" fontId="10" fillId="0" borderId="0" xfId="0" applyNumberFormat="1" applyFont="1" applyAlignment="1">
      <alignment horizontal="right"/>
    </xf>
    <xf numFmtId="165" fontId="3" fillId="0" borderId="0" xfId="0" applyNumberFormat="1" applyFont="1"/>
    <xf numFmtId="165" fontId="6" fillId="0" borderId="0" xfId="2" applyNumberFormat="1" applyFont="1" applyFill="1" applyBorder="1"/>
    <xf numFmtId="165" fontId="4" fillId="0" borderId="0" xfId="1" applyNumberFormat="1" applyFont="1" applyFill="1" applyBorder="1"/>
    <xf numFmtId="164" fontId="20" fillId="0" borderId="0" xfId="0" applyNumberFormat="1" applyFont="1"/>
    <xf numFmtId="1" fontId="9" fillId="0" borderId="0" xfId="0" applyNumberFormat="1" applyFont="1"/>
    <xf numFmtId="1" fontId="21" fillId="0" borderId="0" xfId="0" applyNumberFormat="1" applyFont="1"/>
    <xf numFmtId="1" fontId="10" fillId="0" borderId="0" xfId="0" applyNumberFormat="1" applyFont="1"/>
    <xf numFmtId="2" fontId="9" fillId="0" borderId="0" xfId="0" applyNumberFormat="1" applyFont="1"/>
    <xf numFmtId="2" fontId="10" fillId="0" borderId="0" xfId="0" applyNumberFormat="1" applyFont="1"/>
    <xf numFmtId="2" fontId="21" fillId="0" borderId="0" xfId="0" applyNumberFormat="1" applyFont="1"/>
    <xf numFmtId="17" fontId="20" fillId="0" borderId="0" xfId="0" applyNumberFormat="1" applyFont="1"/>
    <xf numFmtId="1" fontId="0" fillId="0" borderId="0" xfId="0" applyNumberFormat="1"/>
    <xf numFmtId="17" fontId="20" fillId="0" borderId="0" xfId="0" applyNumberFormat="1" applyFont="1" applyBorder="1"/>
    <xf numFmtId="17" fontId="20" fillId="0" borderId="0" xfId="0" applyNumberFormat="1" applyFont="1" applyFill="1"/>
    <xf numFmtId="17" fontId="20" fillId="0" borderId="0" xfId="0" applyNumberFormat="1" applyFont="1" applyFill="1" applyBorder="1"/>
    <xf numFmtId="17" fontId="20" fillId="0" borderId="1" xfId="0" applyNumberFormat="1" applyFont="1" applyFill="1" applyBorder="1"/>
    <xf numFmtId="1" fontId="24" fillId="0" borderId="0" xfId="0" applyNumberFormat="1" applyFont="1"/>
    <xf numFmtId="2" fontId="0" fillId="0" borderId="0" xfId="0" applyNumberFormat="1"/>
    <xf numFmtId="2" fontId="24" fillId="0" borderId="0" xfId="0" applyNumberFormat="1" applyFont="1"/>
    <xf numFmtId="0" fontId="0" fillId="0" borderId="0" xfId="0" applyAlignment="1">
      <alignment horizontal="center"/>
    </xf>
    <xf numFmtId="14" fontId="0" fillId="0" borderId="0" xfId="0" applyNumberFormat="1"/>
    <xf numFmtId="0" fontId="25" fillId="3" borderId="2" xfId="0" applyFont="1" applyFill="1" applyBorder="1" applyAlignment="1">
      <alignment horizontal="left" vertical="top" wrapText="1"/>
    </xf>
    <xf numFmtId="168" fontId="0" fillId="0" borderId="0" xfId="0" applyNumberFormat="1"/>
    <xf numFmtId="0" fontId="0" fillId="0" borderId="0" xfId="0" applyAlignment="1" applyProtection="1">
      <alignment horizontal="left"/>
      <protection locked="0"/>
    </xf>
    <xf numFmtId="0" fontId="0" fillId="0" borderId="0" xfId="0" applyProtection="1">
      <protection locked="0"/>
    </xf>
    <xf numFmtId="168" fontId="0" fillId="0" borderId="0" xfId="0" applyNumberFormat="1" applyProtection="1">
      <protection locked="0"/>
    </xf>
    <xf numFmtId="169" fontId="0" fillId="0" borderId="0" xfId="0" applyNumberFormat="1" applyProtection="1">
      <protection locked="0"/>
    </xf>
    <xf numFmtId="165" fontId="0" fillId="0" borderId="0" xfId="0" applyNumberFormat="1" applyProtection="1">
      <protection locked="0"/>
    </xf>
    <xf numFmtId="165" fontId="24" fillId="0" borderId="0" xfId="0" applyNumberFormat="1" applyFont="1"/>
    <xf numFmtId="0" fontId="24" fillId="0" borderId="0" xfId="0" applyFont="1"/>
    <xf numFmtId="17" fontId="15" fillId="0" borderId="0" xfId="0" quotePrefix="1" applyNumberFormat="1" applyFont="1"/>
    <xf numFmtId="170" fontId="0" fillId="0" borderId="0" xfId="0" applyNumberFormat="1"/>
    <xf numFmtId="0" fontId="27" fillId="0" borderId="0" xfId="0" applyFont="1"/>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0" fillId="2" borderId="5" xfId="0" applyFill="1" applyBorder="1" applyAlignment="1">
      <alignment horizontal="left" vertical="top" wrapText="1"/>
    </xf>
  </cellXfs>
  <cellStyles count="3">
    <cellStyle name="Normal" xfId="0" builtinId="0"/>
    <cellStyle name="Normal 2" xfId="1"/>
    <cellStyle name="Normal 8"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hartsheet" Target="chartsheets/sheet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worksheet" Target="worksheets/sheet13.xml"/><Relationship Id="rId10" Type="http://schemas.openxmlformats.org/officeDocument/2006/relationships/chartsheet" Target="chartsheets/sheet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lineChart>
        <c:grouping val="standard"/>
        <c:varyColors val="0"/>
        <c:ser>
          <c:idx val="0"/>
          <c:order val="0"/>
          <c:tx>
            <c:strRef>
              <c:f>'11-13'!$AI$5</c:f>
              <c:strCache>
                <c:ptCount val="1"/>
                <c:pt idx="0">
                  <c:v>Mandate-consistent inflation rate/Inflation target</c:v>
                </c:pt>
              </c:strCache>
            </c:strRef>
          </c:tx>
          <c:spPr>
            <a:ln w="19050">
              <a:solidFill>
                <a:srgbClr val="000000"/>
              </a:solidFill>
            </a:ln>
          </c:spPr>
          <c:marker>
            <c:symbol val="none"/>
          </c:marker>
          <c:cat>
            <c:numRef>
              <c:f>'11-13'!$AD$6:$AD$66</c:f>
              <c:numCache>
                <c:formatCode>yyyy-mm-dd</c:formatCode>
                <c:ptCount val="61"/>
                <c:pt idx="0">
                  <c:v>36571</c:v>
                </c:pt>
                <c:pt idx="1">
                  <c:v>36661</c:v>
                </c:pt>
                <c:pt idx="2">
                  <c:v>36753</c:v>
                </c:pt>
                <c:pt idx="3">
                  <c:v>36845</c:v>
                </c:pt>
                <c:pt idx="4">
                  <c:v>36937</c:v>
                </c:pt>
                <c:pt idx="5">
                  <c:v>37026</c:v>
                </c:pt>
                <c:pt idx="6">
                  <c:v>37118</c:v>
                </c:pt>
                <c:pt idx="7">
                  <c:v>37210</c:v>
                </c:pt>
                <c:pt idx="8">
                  <c:v>37302</c:v>
                </c:pt>
                <c:pt idx="9">
                  <c:v>37391</c:v>
                </c:pt>
                <c:pt idx="10">
                  <c:v>37483</c:v>
                </c:pt>
                <c:pt idx="11">
                  <c:v>37575</c:v>
                </c:pt>
                <c:pt idx="12">
                  <c:v>37667</c:v>
                </c:pt>
                <c:pt idx="13">
                  <c:v>37756</c:v>
                </c:pt>
                <c:pt idx="14">
                  <c:v>37848</c:v>
                </c:pt>
                <c:pt idx="15">
                  <c:v>37940</c:v>
                </c:pt>
                <c:pt idx="16">
                  <c:v>38032</c:v>
                </c:pt>
                <c:pt idx="17">
                  <c:v>38122</c:v>
                </c:pt>
                <c:pt idx="18">
                  <c:v>38214</c:v>
                </c:pt>
                <c:pt idx="19">
                  <c:v>38306</c:v>
                </c:pt>
                <c:pt idx="20">
                  <c:v>38398</c:v>
                </c:pt>
                <c:pt idx="21">
                  <c:v>38487</c:v>
                </c:pt>
                <c:pt idx="22">
                  <c:v>38579</c:v>
                </c:pt>
                <c:pt idx="23">
                  <c:v>38671</c:v>
                </c:pt>
                <c:pt idx="24">
                  <c:v>38763</c:v>
                </c:pt>
                <c:pt idx="25">
                  <c:v>38852</c:v>
                </c:pt>
                <c:pt idx="26">
                  <c:v>38944</c:v>
                </c:pt>
                <c:pt idx="27">
                  <c:v>39036</c:v>
                </c:pt>
                <c:pt idx="28">
                  <c:v>39128</c:v>
                </c:pt>
                <c:pt idx="29">
                  <c:v>39217</c:v>
                </c:pt>
                <c:pt idx="30">
                  <c:v>39309</c:v>
                </c:pt>
                <c:pt idx="31">
                  <c:v>39401</c:v>
                </c:pt>
                <c:pt idx="32">
                  <c:v>39493</c:v>
                </c:pt>
                <c:pt idx="33">
                  <c:v>39583</c:v>
                </c:pt>
                <c:pt idx="34">
                  <c:v>39675</c:v>
                </c:pt>
                <c:pt idx="35">
                  <c:v>39767</c:v>
                </c:pt>
                <c:pt idx="36">
                  <c:v>39859</c:v>
                </c:pt>
                <c:pt idx="37">
                  <c:v>39948</c:v>
                </c:pt>
                <c:pt idx="38">
                  <c:v>40040</c:v>
                </c:pt>
                <c:pt idx="39">
                  <c:v>40132</c:v>
                </c:pt>
                <c:pt idx="40">
                  <c:v>40224</c:v>
                </c:pt>
                <c:pt idx="41">
                  <c:v>40313</c:v>
                </c:pt>
                <c:pt idx="42">
                  <c:v>40405</c:v>
                </c:pt>
                <c:pt idx="43">
                  <c:v>40497</c:v>
                </c:pt>
                <c:pt idx="44">
                  <c:v>40589</c:v>
                </c:pt>
                <c:pt idx="45">
                  <c:v>40678</c:v>
                </c:pt>
                <c:pt idx="46">
                  <c:v>40770</c:v>
                </c:pt>
                <c:pt idx="47">
                  <c:v>40862</c:v>
                </c:pt>
                <c:pt idx="48">
                  <c:v>40954</c:v>
                </c:pt>
                <c:pt idx="49">
                  <c:v>41044</c:v>
                </c:pt>
                <c:pt idx="50">
                  <c:v>41136</c:v>
                </c:pt>
                <c:pt idx="51">
                  <c:v>41228</c:v>
                </c:pt>
                <c:pt idx="52">
                  <c:v>41320</c:v>
                </c:pt>
                <c:pt idx="53">
                  <c:v>41409</c:v>
                </c:pt>
                <c:pt idx="54">
                  <c:v>41501</c:v>
                </c:pt>
                <c:pt idx="55">
                  <c:v>41593</c:v>
                </c:pt>
                <c:pt idx="56">
                  <c:v>41685</c:v>
                </c:pt>
                <c:pt idx="57">
                  <c:v>41774</c:v>
                </c:pt>
                <c:pt idx="58">
                  <c:v>41866</c:v>
                </c:pt>
                <c:pt idx="59">
                  <c:v>41958</c:v>
                </c:pt>
                <c:pt idx="60">
                  <c:v>42050</c:v>
                </c:pt>
              </c:numCache>
            </c:numRef>
          </c:cat>
          <c:val>
            <c:numRef>
              <c:f>'11-13'!$AI$6:$AI$66</c:f>
              <c:numCache>
                <c:formatCode>General</c:formatCode>
                <c:ptCount val="61"/>
                <c:pt idx="40">
                  <c:v>2</c:v>
                </c:pt>
                <c:pt idx="41">
                  <c:v>2</c:v>
                </c:pt>
                <c:pt idx="42">
                  <c:v>2</c:v>
                </c:pt>
                <c:pt idx="43">
                  <c:v>2</c:v>
                </c:pt>
                <c:pt idx="44">
                  <c:v>2</c:v>
                </c:pt>
                <c:pt idx="45">
                  <c:v>2</c:v>
                </c:pt>
                <c:pt idx="46">
                  <c:v>2</c:v>
                </c:pt>
                <c:pt idx="47">
                  <c:v>2</c:v>
                </c:pt>
                <c:pt idx="48">
                  <c:v>2</c:v>
                </c:pt>
                <c:pt idx="49">
                  <c:v>2</c:v>
                </c:pt>
                <c:pt idx="50">
                  <c:v>2</c:v>
                </c:pt>
                <c:pt idx="51">
                  <c:v>2</c:v>
                </c:pt>
                <c:pt idx="52">
                  <c:v>2</c:v>
                </c:pt>
                <c:pt idx="53">
                  <c:v>2</c:v>
                </c:pt>
                <c:pt idx="54">
                  <c:v>2</c:v>
                </c:pt>
                <c:pt idx="55">
                  <c:v>2</c:v>
                </c:pt>
                <c:pt idx="56">
                  <c:v>2</c:v>
                </c:pt>
                <c:pt idx="57">
                  <c:v>2</c:v>
                </c:pt>
                <c:pt idx="58">
                  <c:v>2</c:v>
                </c:pt>
                <c:pt idx="59">
                  <c:v>2</c:v>
                </c:pt>
                <c:pt idx="60">
                  <c:v>2</c:v>
                </c:pt>
              </c:numCache>
            </c:numRef>
          </c:val>
          <c:smooth val="0"/>
        </c:ser>
        <c:ser>
          <c:idx val="2"/>
          <c:order val="1"/>
          <c:tx>
            <c:strRef>
              <c:f>'11-13'!$AH$5</c:f>
              <c:strCache>
                <c:ptCount val="1"/>
                <c:pt idx="0">
                  <c:v>June 2010, FOMC (PCE)</c:v>
                </c:pt>
              </c:strCache>
            </c:strRef>
          </c:tx>
          <c:spPr>
            <a:ln w="38100">
              <a:solidFill>
                <a:srgbClr val="A41D22"/>
              </a:solidFill>
            </a:ln>
          </c:spPr>
          <c:marker>
            <c:symbol val="none"/>
          </c:marker>
          <c:dPt>
            <c:idx val="41"/>
            <c:bubble3D val="0"/>
            <c:spPr>
              <a:ln w="38100">
                <a:solidFill>
                  <a:srgbClr val="A41D22"/>
                </a:solidFill>
                <a:prstDash val="solid"/>
              </a:ln>
            </c:spPr>
          </c:dPt>
          <c:dPt>
            <c:idx val="42"/>
            <c:bubble3D val="0"/>
            <c:spPr>
              <a:ln w="38100">
                <a:solidFill>
                  <a:srgbClr val="A41D22"/>
                </a:solidFill>
                <a:prstDash val="solid"/>
              </a:ln>
            </c:spPr>
          </c:dPt>
          <c:dPt>
            <c:idx val="43"/>
            <c:bubble3D val="0"/>
            <c:spPr>
              <a:ln w="38100">
                <a:solidFill>
                  <a:srgbClr val="A41D22"/>
                </a:solidFill>
                <a:prstDash val="solid"/>
              </a:ln>
            </c:spPr>
          </c:dPt>
          <c:dPt>
            <c:idx val="44"/>
            <c:bubble3D val="0"/>
            <c:spPr>
              <a:ln w="38100">
                <a:solidFill>
                  <a:srgbClr val="A41D22"/>
                </a:solidFill>
                <a:prstDash val="solid"/>
              </a:ln>
            </c:spPr>
          </c:dPt>
          <c:dPt>
            <c:idx val="45"/>
            <c:bubble3D val="0"/>
            <c:spPr>
              <a:ln w="38100">
                <a:solidFill>
                  <a:srgbClr val="A41D22"/>
                </a:solidFill>
                <a:prstDash val="solid"/>
              </a:ln>
            </c:spPr>
          </c:dPt>
          <c:dPt>
            <c:idx val="46"/>
            <c:bubble3D val="0"/>
            <c:spPr>
              <a:ln w="38100">
                <a:solidFill>
                  <a:srgbClr val="A41D22"/>
                </a:solidFill>
                <a:prstDash val="solid"/>
              </a:ln>
            </c:spPr>
          </c:dPt>
          <c:dPt>
            <c:idx val="47"/>
            <c:bubble3D val="0"/>
            <c:spPr>
              <a:ln w="38100">
                <a:solidFill>
                  <a:srgbClr val="A41D22"/>
                </a:solidFill>
                <a:prstDash val="solid"/>
              </a:ln>
            </c:spPr>
          </c:dPt>
          <c:dPt>
            <c:idx val="48"/>
            <c:bubble3D val="0"/>
            <c:spPr>
              <a:ln w="38100">
                <a:solidFill>
                  <a:srgbClr val="A41D22"/>
                </a:solidFill>
                <a:prstDash val="solid"/>
              </a:ln>
            </c:spPr>
          </c:dPt>
          <c:dPt>
            <c:idx val="49"/>
            <c:bubble3D val="0"/>
            <c:spPr>
              <a:ln w="38100">
                <a:solidFill>
                  <a:srgbClr val="A41D22"/>
                </a:solidFill>
                <a:prstDash val="solid"/>
              </a:ln>
            </c:spPr>
          </c:dPt>
          <c:dPt>
            <c:idx val="50"/>
            <c:bubble3D val="0"/>
            <c:spPr>
              <a:ln w="38100">
                <a:solidFill>
                  <a:srgbClr val="A41D22"/>
                </a:solidFill>
                <a:prstDash val="solid"/>
              </a:ln>
            </c:spPr>
          </c:dPt>
          <c:dPt>
            <c:idx val="51"/>
            <c:bubble3D val="0"/>
            <c:spPr>
              <a:ln w="38100">
                <a:solidFill>
                  <a:srgbClr val="A41D22"/>
                </a:solidFill>
                <a:prstDash val="sysDash"/>
              </a:ln>
            </c:spPr>
          </c:dPt>
          <c:cat>
            <c:numRef>
              <c:f>'11-13'!$AD$6:$AD$66</c:f>
              <c:numCache>
                <c:formatCode>yyyy-mm-dd</c:formatCode>
                <c:ptCount val="61"/>
                <c:pt idx="0">
                  <c:v>36571</c:v>
                </c:pt>
                <c:pt idx="1">
                  <c:v>36661</c:v>
                </c:pt>
                <c:pt idx="2">
                  <c:v>36753</c:v>
                </c:pt>
                <c:pt idx="3">
                  <c:v>36845</c:v>
                </c:pt>
                <c:pt idx="4">
                  <c:v>36937</c:v>
                </c:pt>
                <c:pt idx="5">
                  <c:v>37026</c:v>
                </c:pt>
                <c:pt idx="6">
                  <c:v>37118</c:v>
                </c:pt>
                <c:pt idx="7">
                  <c:v>37210</c:v>
                </c:pt>
                <c:pt idx="8">
                  <c:v>37302</c:v>
                </c:pt>
                <c:pt idx="9">
                  <c:v>37391</c:v>
                </c:pt>
                <c:pt idx="10">
                  <c:v>37483</c:v>
                </c:pt>
                <c:pt idx="11">
                  <c:v>37575</c:v>
                </c:pt>
                <c:pt idx="12">
                  <c:v>37667</c:v>
                </c:pt>
                <c:pt idx="13">
                  <c:v>37756</c:v>
                </c:pt>
                <c:pt idx="14">
                  <c:v>37848</c:v>
                </c:pt>
                <c:pt idx="15">
                  <c:v>37940</c:v>
                </c:pt>
                <c:pt idx="16">
                  <c:v>38032</c:v>
                </c:pt>
                <c:pt idx="17">
                  <c:v>38122</c:v>
                </c:pt>
                <c:pt idx="18">
                  <c:v>38214</c:v>
                </c:pt>
                <c:pt idx="19">
                  <c:v>38306</c:v>
                </c:pt>
                <c:pt idx="20">
                  <c:v>38398</c:v>
                </c:pt>
                <c:pt idx="21">
                  <c:v>38487</c:v>
                </c:pt>
                <c:pt idx="22">
                  <c:v>38579</c:v>
                </c:pt>
                <c:pt idx="23">
                  <c:v>38671</c:v>
                </c:pt>
                <c:pt idx="24">
                  <c:v>38763</c:v>
                </c:pt>
                <c:pt idx="25">
                  <c:v>38852</c:v>
                </c:pt>
                <c:pt idx="26">
                  <c:v>38944</c:v>
                </c:pt>
                <c:pt idx="27">
                  <c:v>39036</c:v>
                </c:pt>
                <c:pt idx="28">
                  <c:v>39128</c:v>
                </c:pt>
                <c:pt idx="29">
                  <c:v>39217</c:v>
                </c:pt>
                <c:pt idx="30">
                  <c:v>39309</c:v>
                </c:pt>
                <c:pt idx="31">
                  <c:v>39401</c:v>
                </c:pt>
                <c:pt idx="32">
                  <c:v>39493</c:v>
                </c:pt>
                <c:pt idx="33">
                  <c:v>39583</c:v>
                </c:pt>
                <c:pt idx="34">
                  <c:v>39675</c:v>
                </c:pt>
                <c:pt idx="35">
                  <c:v>39767</c:v>
                </c:pt>
                <c:pt idx="36">
                  <c:v>39859</c:v>
                </c:pt>
                <c:pt idx="37">
                  <c:v>39948</c:v>
                </c:pt>
                <c:pt idx="38">
                  <c:v>40040</c:v>
                </c:pt>
                <c:pt idx="39">
                  <c:v>40132</c:v>
                </c:pt>
                <c:pt idx="40">
                  <c:v>40224</c:v>
                </c:pt>
                <c:pt idx="41">
                  <c:v>40313</c:v>
                </c:pt>
                <c:pt idx="42">
                  <c:v>40405</c:v>
                </c:pt>
                <c:pt idx="43">
                  <c:v>40497</c:v>
                </c:pt>
                <c:pt idx="44">
                  <c:v>40589</c:v>
                </c:pt>
                <c:pt idx="45">
                  <c:v>40678</c:v>
                </c:pt>
                <c:pt idx="46">
                  <c:v>40770</c:v>
                </c:pt>
                <c:pt idx="47">
                  <c:v>40862</c:v>
                </c:pt>
                <c:pt idx="48">
                  <c:v>40954</c:v>
                </c:pt>
                <c:pt idx="49">
                  <c:v>41044</c:v>
                </c:pt>
                <c:pt idx="50">
                  <c:v>41136</c:v>
                </c:pt>
                <c:pt idx="51">
                  <c:v>41228</c:v>
                </c:pt>
                <c:pt idx="52">
                  <c:v>41320</c:v>
                </c:pt>
                <c:pt idx="53">
                  <c:v>41409</c:v>
                </c:pt>
                <c:pt idx="54">
                  <c:v>41501</c:v>
                </c:pt>
                <c:pt idx="55">
                  <c:v>41593</c:v>
                </c:pt>
                <c:pt idx="56">
                  <c:v>41685</c:v>
                </c:pt>
                <c:pt idx="57">
                  <c:v>41774</c:v>
                </c:pt>
                <c:pt idx="58">
                  <c:v>41866</c:v>
                </c:pt>
                <c:pt idx="59">
                  <c:v>41958</c:v>
                </c:pt>
                <c:pt idx="60">
                  <c:v>42050</c:v>
                </c:pt>
              </c:numCache>
            </c:numRef>
          </c:cat>
          <c:val>
            <c:numRef>
              <c:f>'11-13'!$AH$6:$AH$65</c:f>
              <c:numCache>
                <c:formatCode>General</c:formatCode>
                <c:ptCount val="60"/>
                <c:pt idx="0">
                  <c:v>2.5611524035253268</c:v>
                </c:pt>
                <c:pt idx="1">
                  <c:v>2.4287838920031959</c:v>
                </c:pt>
                <c:pt idx="2">
                  <c:v>2.4855465015705533</c:v>
                </c:pt>
                <c:pt idx="3">
                  <c:v>2.4878043259272857</c:v>
                </c:pt>
                <c:pt idx="4">
                  <c:v>2.2919003814224936</c:v>
                </c:pt>
                <c:pt idx="5">
                  <c:v>2.32875029318798</c:v>
                </c:pt>
                <c:pt idx="6">
                  <c:v>1.7567627592946167</c:v>
                </c:pt>
                <c:pt idx="7">
                  <c:v>1.2545693491921384</c:v>
                </c:pt>
                <c:pt idx="8">
                  <c:v>0.78194400271979703</c:v>
                </c:pt>
                <c:pt idx="9">
                  <c:v>1.0871226178261963</c:v>
                </c:pt>
                <c:pt idx="10">
                  <c:v>1.5801994892725304</c:v>
                </c:pt>
                <c:pt idx="11">
                  <c:v>2.0014178982385289</c:v>
                </c:pt>
                <c:pt idx="12">
                  <c:v>2.4984765386959111</c:v>
                </c:pt>
                <c:pt idx="13">
                  <c:v>1.7794285961085876</c:v>
                </c:pt>
                <c:pt idx="14">
                  <c:v>1.9219612814507769</c:v>
                </c:pt>
                <c:pt idx="15">
                  <c:v>1.9118905047048855</c:v>
                </c:pt>
                <c:pt idx="16">
                  <c:v>2.0203414302700935</c:v>
                </c:pt>
                <c:pt idx="17">
                  <c:v>2.6967388767477871</c:v>
                </c:pt>
                <c:pt idx="18">
                  <c:v>2.665725037155724</c:v>
                </c:pt>
                <c:pt idx="19">
                  <c:v>3.016535862676804</c:v>
                </c:pt>
                <c:pt idx="20">
                  <c:v>2.7785004422706692</c:v>
                </c:pt>
                <c:pt idx="21">
                  <c:v>2.6527829428536052</c:v>
                </c:pt>
                <c:pt idx="22">
                  <c:v>3.1745379876796704</c:v>
                </c:pt>
                <c:pt idx="23">
                  <c:v>3.2469979528024169</c:v>
                </c:pt>
                <c:pt idx="24">
                  <c:v>3.0668759175821378</c:v>
                </c:pt>
                <c:pt idx="25">
                  <c:v>3.1960713279394497</c:v>
                </c:pt>
                <c:pt idx="26">
                  <c:v>2.780320821557936</c:v>
                </c:pt>
                <c:pt idx="27">
                  <c:v>1.8673979737794895</c:v>
                </c:pt>
                <c:pt idx="28">
                  <c:v>2.4294162720788961</c:v>
                </c:pt>
                <c:pt idx="29">
                  <c:v>2.545149588485387</c:v>
                </c:pt>
                <c:pt idx="30">
                  <c:v>2.3749588521193488</c:v>
                </c:pt>
                <c:pt idx="31">
                  <c:v>3.4561899597149051</c:v>
                </c:pt>
                <c:pt idx="32">
                  <c:v>3.4382882407665107</c:v>
                </c:pt>
                <c:pt idx="33">
                  <c:v>3.7029992962970084</c:v>
                </c:pt>
                <c:pt idx="34">
                  <c:v>4.2359016067865269</c:v>
                </c:pt>
                <c:pt idx="35">
                  <c:v>1.7007853378637634</c:v>
                </c:pt>
                <c:pt idx="36">
                  <c:v>0.31710121277305348</c:v>
                </c:pt>
                <c:pt idx="37">
                  <c:v>-0.32003081098925179</c:v>
                </c:pt>
                <c:pt idx="38">
                  <c:v>-0.63964143787765693</c:v>
                </c:pt>
                <c:pt idx="39">
                  <c:v>1.486424298205236</c:v>
                </c:pt>
                <c:pt idx="40">
                  <c:v>2.3846054309850757</c:v>
                </c:pt>
                <c:pt idx="41">
                  <c:v>1.9064036206567172</c:v>
                </c:pt>
                <c:pt idx="42">
                  <c:v>1.4282018103283587</c:v>
                </c:pt>
                <c:pt idx="43" formatCode="0.0">
                  <c:v>0.95</c:v>
                </c:pt>
                <c:pt idx="44">
                  <c:v>1.05</c:v>
                </c:pt>
                <c:pt idx="45">
                  <c:v>1.1499999999999999</c:v>
                </c:pt>
                <c:pt idx="46">
                  <c:v>1.25</c:v>
                </c:pt>
                <c:pt idx="47" formatCode="0.0">
                  <c:v>1.35</c:v>
                </c:pt>
                <c:pt idx="48">
                  <c:v>1.4000000000000001</c:v>
                </c:pt>
                <c:pt idx="49">
                  <c:v>1.4500000000000002</c:v>
                </c:pt>
                <c:pt idx="50">
                  <c:v>1.5</c:v>
                </c:pt>
                <c:pt idx="51" formatCode="0.0">
                  <c:v>1.55</c:v>
                </c:pt>
              </c:numCache>
            </c:numRef>
          </c:val>
          <c:smooth val="0"/>
        </c:ser>
        <c:dLbls>
          <c:showLegendKey val="0"/>
          <c:showVal val="0"/>
          <c:showCatName val="0"/>
          <c:showSerName val="0"/>
          <c:showPercent val="0"/>
          <c:showBubbleSize val="0"/>
        </c:dLbls>
        <c:marker val="1"/>
        <c:smooth val="0"/>
        <c:axId val="126758912"/>
        <c:axId val="126760448"/>
      </c:lineChart>
      <c:lineChart>
        <c:grouping val="standard"/>
        <c:varyColors val="0"/>
        <c:ser>
          <c:idx val="1"/>
          <c:order val="2"/>
          <c:tx>
            <c:strRef>
              <c:f>'11-13'!$AG$5</c:f>
              <c:strCache>
                <c:ptCount val="1"/>
                <c:pt idx="0">
                  <c:v>June 2010, FOMC (Core PCE)</c:v>
                </c:pt>
              </c:strCache>
            </c:strRef>
          </c:tx>
          <c:spPr>
            <a:ln w="19050">
              <a:solidFill>
                <a:srgbClr val="A41D22"/>
              </a:solidFill>
            </a:ln>
          </c:spPr>
          <c:marker>
            <c:symbol val="none"/>
          </c:marker>
          <c:dPt>
            <c:idx val="0"/>
            <c:bubble3D val="0"/>
            <c:spPr>
              <a:ln w="19050">
                <a:solidFill>
                  <a:srgbClr val="A41D22"/>
                </a:solidFill>
                <a:prstDash val="sysDash"/>
              </a:ln>
            </c:spPr>
          </c:dPt>
          <c:dPt>
            <c:idx val="41"/>
            <c:bubble3D val="0"/>
            <c:spPr>
              <a:ln w="19050">
                <a:solidFill>
                  <a:srgbClr val="A41D22"/>
                </a:solidFill>
                <a:prstDash val="solid"/>
              </a:ln>
            </c:spPr>
          </c:dPt>
          <c:dPt>
            <c:idx val="42"/>
            <c:bubble3D val="0"/>
            <c:spPr>
              <a:ln w="19050">
                <a:solidFill>
                  <a:srgbClr val="A41D22"/>
                </a:solidFill>
                <a:prstDash val="solid"/>
              </a:ln>
            </c:spPr>
          </c:dPt>
          <c:dPt>
            <c:idx val="43"/>
            <c:bubble3D val="0"/>
            <c:spPr>
              <a:ln w="19050">
                <a:solidFill>
                  <a:srgbClr val="A41D22"/>
                </a:solidFill>
                <a:prstDash val="solid"/>
              </a:ln>
            </c:spPr>
          </c:dPt>
          <c:dPt>
            <c:idx val="44"/>
            <c:bubble3D val="0"/>
            <c:spPr>
              <a:ln w="19050">
                <a:solidFill>
                  <a:srgbClr val="A41D22"/>
                </a:solidFill>
                <a:prstDash val="solid"/>
              </a:ln>
            </c:spPr>
          </c:dPt>
          <c:dPt>
            <c:idx val="45"/>
            <c:bubble3D val="0"/>
            <c:spPr>
              <a:ln w="19050">
                <a:solidFill>
                  <a:srgbClr val="A41D22"/>
                </a:solidFill>
                <a:prstDash val="solid"/>
              </a:ln>
            </c:spPr>
          </c:dPt>
          <c:dPt>
            <c:idx val="46"/>
            <c:bubble3D val="0"/>
            <c:spPr>
              <a:ln w="19050">
                <a:solidFill>
                  <a:srgbClr val="A41D22"/>
                </a:solidFill>
                <a:prstDash val="solid"/>
              </a:ln>
            </c:spPr>
          </c:dPt>
          <c:dPt>
            <c:idx val="47"/>
            <c:bubble3D val="0"/>
            <c:spPr>
              <a:ln w="19050">
                <a:solidFill>
                  <a:srgbClr val="A41D22"/>
                </a:solidFill>
                <a:prstDash val="solid"/>
              </a:ln>
            </c:spPr>
          </c:dPt>
          <c:dPt>
            <c:idx val="48"/>
            <c:bubble3D val="0"/>
            <c:spPr>
              <a:ln w="19050">
                <a:solidFill>
                  <a:srgbClr val="A41D22"/>
                </a:solidFill>
                <a:prstDash val="solid"/>
              </a:ln>
            </c:spPr>
          </c:dPt>
          <c:dPt>
            <c:idx val="49"/>
            <c:bubble3D val="0"/>
            <c:spPr>
              <a:ln w="19050">
                <a:solidFill>
                  <a:srgbClr val="A41D22"/>
                </a:solidFill>
                <a:prstDash val="solid"/>
              </a:ln>
            </c:spPr>
          </c:dPt>
          <c:dPt>
            <c:idx val="50"/>
            <c:bubble3D val="0"/>
            <c:spPr>
              <a:ln w="19050">
                <a:solidFill>
                  <a:srgbClr val="A41D22"/>
                </a:solidFill>
                <a:prstDash val="solid"/>
              </a:ln>
            </c:spPr>
          </c:dPt>
          <c:dPt>
            <c:idx val="51"/>
            <c:bubble3D val="0"/>
            <c:spPr>
              <a:ln w="19050">
                <a:solidFill>
                  <a:srgbClr val="A41D22"/>
                </a:solidFill>
                <a:prstDash val="solid"/>
              </a:ln>
            </c:spPr>
          </c:dPt>
          <c:val>
            <c:numRef>
              <c:f>'11-13'!$AG$6:$AG$65</c:f>
              <c:numCache>
                <c:formatCode>General</c:formatCode>
                <c:ptCount val="60"/>
                <c:pt idx="0">
                  <c:v>1.6966247225250828</c:v>
                </c:pt>
                <c:pt idx="1">
                  <c:v>1.6567061476926108</c:v>
                </c:pt>
                <c:pt idx="2">
                  <c:v>1.7289905119682945</c:v>
                </c:pt>
                <c:pt idx="3">
                  <c:v>1.8060721016449881</c:v>
                </c:pt>
                <c:pt idx="4">
                  <c:v>1.7995063160153004</c:v>
                </c:pt>
                <c:pt idx="5">
                  <c:v>1.8760968176603117</c:v>
                </c:pt>
                <c:pt idx="6">
                  <c:v>1.6931426033449444</c:v>
                </c:pt>
                <c:pt idx="7">
                  <c:v>1.7183296112867914</c:v>
                </c:pt>
                <c:pt idx="8">
                  <c:v>1.4563781915929654</c:v>
                </c:pt>
                <c:pt idx="9">
                  <c:v>1.6612460048070314</c:v>
                </c:pt>
                <c:pt idx="10">
                  <c:v>1.9515623527997901</c:v>
                </c:pt>
                <c:pt idx="11">
                  <c:v>1.7967034951714991</c:v>
                </c:pt>
                <c:pt idx="12">
                  <c:v>1.6919766671313892</c:v>
                </c:pt>
                <c:pt idx="13">
                  <c:v>1.4846463420210876</c:v>
                </c:pt>
                <c:pt idx="14">
                  <c:v>1.3979494717463412</c:v>
                </c:pt>
                <c:pt idx="15">
                  <c:v>1.454312749261004</c:v>
                </c:pt>
                <c:pt idx="16">
                  <c:v>1.8113742062490785</c:v>
                </c:pt>
                <c:pt idx="17">
                  <c:v>2.0794514259351455</c:v>
                </c:pt>
                <c:pt idx="18">
                  <c:v>2.1450808579891518</c:v>
                </c:pt>
                <c:pt idx="19">
                  <c:v>2.1892544438879091</c:v>
                </c:pt>
                <c:pt idx="20">
                  <c:v>2.2953899313302553</c:v>
                </c:pt>
                <c:pt idx="21">
                  <c:v>2.1745053450612359</c:v>
                </c:pt>
                <c:pt idx="22">
                  <c:v>2.0830619085266138</c:v>
                </c:pt>
                <c:pt idx="23">
                  <c:v>2.2852749024355847</c:v>
                </c:pt>
                <c:pt idx="24">
                  <c:v>2.0703186651763064</c:v>
                </c:pt>
                <c:pt idx="25">
                  <c:v>2.2468846462067091</c:v>
                </c:pt>
                <c:pt idx="26">
                  <c:v>2.3940186076914491</c:v>
                </c:pt>
                <c:pt idx="27">
                  <c:v>2.2448831539453074</c:v>
                </c:pt>
                <c:pt idx="28">
                  <c:v>2.4770607486078422</c:v>
                </c:pt>
                <c:pt idx="29">
                  <c:v>2.1860012283470049</c:v>
                </c:pt>
                <c:pt idx="30">
                  <c:v>2.1512426670988631</c:v>
                </c:pt>
                <c:pt idx="31">
                  <c:v>2.3359076133416692</c:v>
                </c:pt>
                <c:pt idx="32">
                  <c:v>2.238448257612256</c:v>
                </c:pt>
                <c:pt idx="33">
                  <c:v>2.4213524047144022</c:v>
                </c:pt>
                <c:pt idx="34">
                  <c:v>2.4099822892440619</c:v>
                </c:pt>
                <c:pt idx="35">
                  <c:v>1.9635237642680357</c:v>
                </c:pt>
                <c:pt idx="36">
                  <c:v>1.5925911396871242</c:v>
                </c:pt>
                <c:pt idx="37">
                  <c:v>1.5149904982119333</c:v>
                </c:pt>
                <c:pt idx="38">
                  <c:v>1.3908635844437558</c:v>
                </c:pt>
                <c:pt idx="39">
                  <c:v>1.6985468135160049</c:v>
                </c:pt>
                <c:pt idx="40">
                  <c:v>1.7298751604915774</c:v>
                </c:pt>
                <c:pt idx="41">
                  <c:v>1.4699167736610517</c:v>
                </c:pt>
                <c:pt idx="42">
                  <c:v>1.2099583868305257</c:v>
                </c:pt>
                <c:pt idx="43" formatCode="0.0">
                  <c:v>0.95</c:v>
                </c:pt>
                <c:pt idx="44">
                  <c:v>1</c:v>
                </c:pt>
                <c:pt idx="45">
                  <c:v>1.0499999999999998</c:v>
                </c:pt>
                <c:pt idx="46">
                  <c:v>1.0999999999999999</c:v>
                </c:pt>
                <c:pt idx="47" formatCode="0.0">
                  <c:v>1.1499999999999999</c:v>
                </c:pt>
                <c:pt idx="48">
                  <c:v>1.2</c:v>
                </c:pt>
                <c:pt idx="49">
                  <c:v>1.25</c:v>
                </c:pt>
                <c:pt idx="50">
                  <c:v>1.3</c:v>
                </c:pt>
                <c:pt idx="51" formatCode="0.0">
                  <c:v>1.35</c:v>
                </c:pt>
              </c:numCache>
            </c:numRef>
          </c:val>
          <c:smooth val="0"/>
        </c:ser>
        <c:ser>
          <c:idx val="6"/>
          <c:order val="3"/>
          <c:tx>
            <c:v>tom</c:v>
          </c:tx>
          <c:marker>
            <c:symbol val="none"/>
          </c:marker>
          <c:cat>
            <c:numRef>
              <c:f>'11-13'!$AD$6:$AD$65</c:f>
              <c:numCache>
                <c:formatCode>yyyy-mm-dd</c:formatCode>
                <c:ptCount val="60"/>
                <c:pt idx="0">
                  <c:v>36571</c:v>
                </c:pt>
                <c:pt idx="1">
                  <c:v>36661</c:v>
                </c:pt>
                <c:pt idx="2">
                  <c:v>36753</c:v>
                </c:pt>
                <c:pt idx="3">
                  <c:v>36845</c:v>
                </c:pt>
                <c:pt idx="4">
                  <c:v>36937</c:v>
                </c:pt>
                <c:pt idx="5">
                  <c:v>37026</c:v>
                </c:pt>
                <c:pt idx="6">
                  <c:v>37118</c:v>
                </c:pt>
                <c:pt idx="7">
                  <c:v>37210</c:v>
                </c:pt>
                <c:pt idx="8">
                  <c:v>37302</c:v>
                </c:pt>
                <c:pt idx="9">
                  <c:v>37391</c:v>
                </c:pt>
                <c:pt idx="10">
                  <c:v>37483</c:v>
                </c:pt>
                <c:pt idx="11">
                  <c:v>37575</c:v>
                </c:pt>
                <c:pt idx="12">
                  <c:v>37667</c:v>
                </c:pt>
                <c:pt idx="13">
                  <c:v>37756</c:v>
                </c:pt>
                <c:pt idx="14">
                  <c:v>37848</c:v>
                </c:pt>
                <c:pt idx="15">
                  <c:v>37940</c:v>
                </c:pt>
                <c:pt idx="16">
                  <c:v>38032</c:v>
                </c:pt>
                <c:pt idx="17">
                  <c:v>38122</c:v>
                </c:pt>
                <c:pt idx="18">
                  <c:v>38214</c:v>
                </c:pt>
                <c:pt idx="19">
                  <c:v>38306</c:v>
                </c:pt>
                <c:pt idx="20">
                  <c:v>38398</c:v>
                </c:pt>
                <c:pt idx="21">
                  <c:v>38487</c:v>
                </c:pt>
                <c:pt idx="22">
                  <c:v>38579</c:v>
                </c:pt>
                <c:pt idx="23">
                  <c:v>38671</c:v>
                </c:pt>
                <c:pt idx="24">
                  <c:v>38763</c:v>
                </c:pt>
                <c:pt idx="25">
                  <c:v>38852</c:v>
                </c:pt>
                <c:pt idx="26">
                  <c:v>38944</c:v>
                </c:pt>
                <c:pt idx="27">
                  <c:v>39036</c:v>
                </c:pt>
                <c:pt idx="28">
                  <c:v>39128</c:v>
                </c:pt>
                <c:pt idx="29">
                  <c:v>39217</c:v>
                </c:pt>
                <c:pt idx="30">
                  <c:v>39309</c:v>
                </c:pt>
                <c:pt idx="31">
                  <c:v>39401</c:v>
                </c:pt>
                <c:pt idx="32">
                  <c:v>39493</c:v>
                </c:pt>
                <c:pt idx="33">
                  <c:v>39583</c:v>
                </c:pt>
                <c:pt idx="34">
                  <c:v>39675</c:v>
                </c:pt>
                <c:pt idx="35">
                  <c:v>39767</c:v>
                </c:pt>
                <c:pt idx="36">
                  <c:v>39859</c:v>
                </c:pt>
                <c:pt idx="37">
                  <c:v>39948</c:v>
                </c:pt>
                <c:pt idx="38">
                  <c:v>40040</c:v>
                </c:pt>
                <c:pt idx="39">
                  <c:v>40132</c:v>
                </c:pt>
                <c:pt idx="40">
                  <c:v>40224</c:v>
                </c:pt>
                <c:pt idx="41">
                  <c:v>40313</c:v>
                </c:pt>
                <c:pt idx="42">
                  <c:v>40405</c:v>
                </c:pt>
                <c:pt idx="43">
                  <c:v>40497</c:v>
                </c:pt>
                <c:pt idx="44">
                  <c:v>40589</c:v>
                </c:pt>
                <c:pt idx="45">
                  <c:v>40678</c:v>
                </c:pt>
                <c:pt idx="46">
                  <c:v>40770</c:v>
                </c:pt>
                <c:pt idx="47">
                  <c:v>40862</c:v>
                </c:pt>
                <c:pt idx="48">
                  <c:v>40954</c:v>
                </c:pt>
                <c:pt idx="49">
                  <c:v>41044</c:v>
                </c:pt>
                <c:pt idx="50">
                  <c:v>41136</c:v>
                </c:pt>
                <c:pt idx="51">
                  <c:v>41228</c:v>
                </c:pt>
                <c:pt idx="52">
                  <c:v>41320</c:v>
                </c:pt>
                <c:pt idx="53">
                  <c:v>41409</c:v>
                </c:pt>
                <c:pt idx="54">
                  <c:v>41501</c:v>
                </c:pt>
                <c:pt idx="55">
                  <c:v>41593</c:v>
                </c:pt>
                <c:pt idx="56">
                  <c:v>41685</c:v>
                </c:pt>
                <c:pt idx="57">
                  <c:v>41774</c:v>
                </c:pt>
                <c:pt idx="58">
                  <c:v>41866</c:v>
                </c:pt>
                <c:pt idx="59">
                  <c:v>41958</c:v>
                </c:pt>
              </c:numCache>
            </c:numRef>
          </c:cat>
          <c:val>
            <c:numLit>
              <c:formatCode>General</c:formatCode>
              <c:ptCount val="1"/>
              <c:pt idx="0">
                <c:v>0</c:v>
              </c:pt>
            </c:numLit>
          </c:val>
          <c:smooth val="0"/>
        </c:ser>
        <c:ser>
          <c:idx val="4"/>
          <c:order val="4"/>
          <c:tx>
            <c:strRef>
              <c:f>'11-13'!$AF$5</c:f>
              <c:strCache>
                <c:ptCount val="1"/>
                <c:pt idx="0">
                  <c:v>June/July 2010, Riksbank (CPIF)</c:v>
                </c:pt>
              </c:strCache>
            </c:strRef>
          </c:tx>
          <c:spPr>
            <a:ln w="38100">
              <a:solidFill>
                <a:srgbClr val="0076BD"/>
              </a:solidFill>
              <a:prstDash val="sysDash"/>
            </a:ln>
          </c:spPr>
          <c:marker>
            <c:symbol val="none"/>
          </c:marker>
          <c:dPt>
            <c:idx val="41"/>
            <c:bubble3D val="0"/>
          </c:dPt>
          <c:dPt>
            <c:idx val="42"/>
            <c:bubble3D val="0"/>
          </c:dPt>
          <c:dPt>
            <c:idx val="43"/>
            <c:bubble3D val="0"/>
          </c:dPt>
          <c:dPt>
            <c:idx val="44"/>
            <c:bubble3D val="0"/>
          </c:dPt>
          <c:dPt>
            <c:idx val="45"/>
            <c:bubble3D val="0"/>
          </c:dPt>
          <c:dPt>
            <c:idx val="46"/>
            <c:bubble3D val="0"/>
          </c:dPt>
          <c:dPt>
            <c:idx val="47"/>
            <c:bubble3D val="0"/>
          </c:dPt>
          <c:dPt>
            <c:idx val="48"/>
            <c:bubble3D val="0"/>
          </c:dPt>
          <c:dPt>
            <c:idx val="49"/>
            <c:bubble3D val="0"/>
          </c:dPt>
          <c:dPt>
            <c:idx val="50"/>
            <c:bubble3D val="0"/>
          </c:dPt>
          <c:dPt>
            <c:idx val="51"/>
            <c:bubble3D val="0"/>
          </c:dPt>
          <c:dPt>
            <c:idx val="52"/>
            <c:bubble3D val="0"/>
          </c:dPt>
          <c:dPt>
            <c:idx val="53"/>
            <c:bubble3D val="0"/>
          </c:dPt>
          <c:dPt>
            <c:idx val="54"/>
            <c:bubble3D val="0"/>
          </c:dPt>
          <c:cat>
            <c:numRef>
              <c:f>'11-13'!$AD$6:$AD$66</c:f>
              <c:numCache>
                <c:formatCode>yyyy-mm-dd</c:formatCode>
                <c:ptCount val="61"/>
                <c:pt idx="0">
                  <c:v>36571</c:v>
                </c:pt>
                <c:pt idx="1">
                  <c:v>36661</c:v>
                </c:pt>
                <c:pt idx="2">
                  <c:v>36753</c:v>
                </c:pt>
                <c:pt idx="3">
                  <c:v>36845</c:v>
                </c:pt>
                <c:pt idx="4">
                  <c:v>36937</c:v>
                </c:pt>
                <c:pt idx="5">
                  <c:v>37026</c:v>
                </c:pt>
                <c:pt idx="6">
                  <c:v>37118</c:v>
                </c:pt>
                <c:pt idx="7">
                  <c:v>37210</c:v>
                </c:pt>
                <c:pt idx="8">
                  <c:v>37302</c:v>
                </c:pt>
                <c:pt idx="9">
                  <c:v>37391</c:v>
                </c:pt>
                <c:pt idx="10">
                  <c:v>37483</c:v>
                </c:pt>
                <c:pt idx="11">
                  <c:v>37575</c:v>
                </c:pt>
                <c:pt idx="12">
                  <c:v>37667</c:v>
                </c:pt>
                <c:pt idx="13">
                  <c:v>37756</c:v>
                </c:pt>
                <c:pt idx="14">
                  <c:v>37848</c:v>
                </c:pt>
                <c:pt idx="15">
                  <c:v>37940</c:v>
                </c:pt>
                <c:pt idx="16">
                  <c:v>38032</c:v>
                </c:pt>
                <c:pt idx="17">
                  <c:v>38122</c:v>
                </c:pt>
                <c:pt idx="18">
                  <c:v>38214</c:v>
                </c:pt>
                <c:pt idx="19">
                  <c:v>38306</c:v>
                </c:pt>
                <c:pt idx="20">
                  <c:v>38398</c:v>
                </c:pt>
                <c:pt idx="21">
                  <c:v>38487</c:v>
                </c:pt>
                <c:pt idx="22">
                  <c:v>38579</c:v>
                </c:pt>
                <c:pt idx="23">
                  <c:v>38671</c:v>
                </c:pt>
                <c:pt idx="24">
                  <c:v>38763</c:v>
                </c:pt>
                <c:pt idx="25">
                  <c:v>38852</c:v>
                </c:pt>
                <c:pt idx="26">
                  <c:v>38944</c:v>
                </c:pt>
                <c:pt idx="27">
                  <c:v>39036</c:v>
                </c:pt>
                <c:pt idx="28">
                  <c:v>39128</c:v>
                </c:pt>
                <c:pt idx="29">
                  <c:v>39217</c:v>
                </c:pt>
                <c:pt idx="30">
                  <c:v>39309</c:v>
                </c:pt>
                <c:pt idx="31">
                  <c:v>39401</c:v>
                </c:pt>
                <c:pt idx="32">
                  <c:v>39493</c:v>
                </c:pt>
                <c:pt idx="33">
                  <c:v>39583</c:v>
                </c:pt>
                <c:pt idx="34">
                  <c:v>39675</c:v>
                </c:pt>
                <c:pt idx="35">
                  <c:v>39767</c:v>
                </c:pt>
                <c:pt idx="36">
                  <c:v>39859</c:v>
                </c:pt>
                <c:pt idx="37">
                  <c:v>39948</c:v>
                </c:pt>
                <c:pt idx="38">
                  <c:v>40040</c:v>
                </c:pt>
                <c:pt idx="39">
                  <c:v>40132</c:v>
                </c:pt>
                <c:pt idx="40">
                  <c:v>40224</c:v>
                </c:pt>
                <c:pt idx="41">
                  <c:v>40313</c:v>
                </c:pt>
                <c:pt idx="42">
                  <c:v>40405</c:v>
                </c:pt>
                <c:pt idx="43">
                  <c:v>40497</c:v>
                </c:pt>
                <c:pt idx="44">
                  <c:v>40589</c:v>
                </c:pt>
                <c:pt idx="45">
                  <c:v>40678</c:v>
                </c:pt>
                <c:pt idx="46">
                  <c:v>40770</c:v>
                </c:pt>
                <c:pt idx="47">
                  <c:v>40862</c:v>
                </c:pt>
                <c:pt idx="48">
                  <c:v>40954</c:v>
                </c:pt>
                <c:pt idx="49">
                  <c:v>41044</c:v>
                </c:pt>
                <c:pt idx="50">
                  <c:v>41136</c:v>
                </c:pt>
                <c:pt idx="51">
                  <c:v>41228</c:v>
                </c:pt>
                <c:pt idx="52">
                  <c:v>41320</c:v>
                </c:pt>
                <c:pt idx="53">
                  <c:v>41409</c:v>
                </c:pt>
                <c:pt idx="54">
                  <c:v>41501</c:v>
                </c:pt>
                <c:pt idx="55">
                  <c:v>41593</c:v>
                </c:pt>
                <c:pt idx="56">
                  <c:v>41685</c:v>
                </c:pt>
                <c:pt idx="57">
                  <c:v>41774</c:v>
                </c:pt>
                <c:pt idx="58">
                  <c:v>41866</c:v>
                </c:pt>
                <c:pt idx="59">
                  <c:v>41958</c:v>
                </c:pt>
                <c:pt idx="60">
                  <c:v>42050</c:v>
                </c:pt>
              </c:numCache>
            </c:numRef>
          </c:cat>
          <c:val>
            <c:numRef>
              <c:f>'11-13'!$AF$6:$AF$60</c:f>
              <c:numCache>
                <c:formatCode>General</c:formatCode>
                <c:ptCount val="55"/>
                <c:pt idx="0">
                  <c:v>1.1735361240574982</c:v>
                </c:pt>
                <c:pt idx="1">
                  <c:v>0.96513051368925062</c:v>
                </c:pt>
                <c:pt idx="2">
                  <c:v>0.89209611883218753</c:v>
                </c:pt>
                <c:pt idx="3">
                  <c:v>1.1041429729380514</c:v>
                </c:pt>
                <c:pt idx="4">
                  <c:v>1.5613087497036042</c:v>
                </c:pt>
                <c:pt idx="5">
                  <c:v>2.7685820504231562</c:v>
                </c:pt>
                <c:pt idx="6">
                  <c:v>2.7558798971486786</c:v>
                </c:pt>
                <c:pt idx="7">
                  <c:v>2.6135913454121877</c:v>
                </c:pt>
                <c:pt idx="8">
                  <c:v>2.8270789997028265</c:v>
                </c:pt>
                <c:pt idx="9">
                  <c:v>1.9496349122041974</c:v>
                </c:pt>
                <c:pt idx="10">
                  <c:v>1.8668003148939782</c:v>
                </c:pt>
                <c:pt idx="11">
                  <c:v>2.0779046710137949</c:v>
                </c:pt>
                <c:pt idx="12">
                  <c:v>3.071626734511459</c:v>
                </c:pt>
                <c:pt idx="13">
                  <c:v>2.3319686369957173</c:v>
                </c:pt>
                <c:pt idx="14">
                  <c:v>2.3893281777297792</c:v>
                </c:pt>
                <c:pt idx="15">
                  <c:v>2.0241338456290157</c:v>
                </c:pt>
                <c:pt idx="16">
                  <c:v>0.73521979757159461</c:v>
                </c:pt>
                <c:pt idx="17">
                  <c:v>1.2806373908331821</c:v>
                </c:pt>
                <c:pt idx="18">
                  <c:v>1.1992199934850658</c:v>
                </c:pt>
                <c:pt idx="19">
                  <c:v>1.1652462787124003</c:v>
                </c:pt>
                <c:pt idx="20">
                  <c:v>0.98016676616637755</c:v>
                </c:pt>
                <c:pt idx="21">
                  <c:v>0.74063216422810196</c:v>
                </c:pt>
                <c:pt idx="22">
                  <c:v>1.2412677527309444</c:v>
                </c:pt>
                <c:pt idx="23">
                  <c:v>1.4484305755567821</c:v>
                </c:pt>
                <c:pt idx="24">
                  <c:v>1.2534747146422058</c:v>
                </c:pt>
                <c:pt idx="25">
                  <c:v>1.8039009880111607</c:v>
                </c:pt>
                <c:pt idx="26">
                  <c:v>1.4036755217943067</c:v>
                </c:pt>
                <c:pt idx="27">
                  <c:v>1.1316716905177575</c:v>
                </c:pt>
                <c:pt idx="28">
                  <c:v>1.3967018773894491</c:v>
                </c:pt>
                <c:pt idx="29">
                  <c:v>1.1707648040580707</c:v>
                </c:pt>
                <c:pt idx="30">
                  <c:v>1.1597369437115281</c:v>
                </c:pt>
                <c:pt idx="31">
                  <c:v>2.167978228618769</c:v>
                </c:pt>
                <c:pt idx="32">
                  <c:v>2.382041314795905</c:v>
                </c:pt>
                <c:pt idx="33">
                  <c:v>2.9171285939363645</c:v>
                </c:pt>
                <c:pt idx="34">
                  <c:v>3.2857608143958288</c:v>
                </c:pt>
                <c:pt idx="35">
                  <c:v>2.0707923268440984</c:v>
                </c:pt>
                <c:pt idx="36">
                  <c:v>2.1099558515646653</c:v>
                </c:pt>
                <c:pt idx="37">
                  <c:v>1.6666612480351017</c:v>
                </c:pt>
                <c:pt idx="38">
                  <c:v>1.6502342979719857</c:v>
                </c:pt>
                <c:pt idx="39">
                  <c:v>2.2654860032381019</c:v>
                </c:pt>
                <c:pt idx="40">
                  <c:v>2.5883695557004436</c:v>
                </c:pt>
                <c:pt idx="41">
                  <c:v>2.0537729660697819</c:v>
                </c:pt>
                <c:pt idx="42">
                  <c:v>1.7196372416401342</c:v>
                </c:pt>
                <c:pt idx="43">
                  <c:v>1.7469576901171524</c:v>
                </c:pt>
                <c:pt idx="44">
                  <c:v>1.345456145040651</c:v>
                </c:pt>
                <c:pt idx="45">
                  <c:v>1.3919445443448535</c:v>
                </c:pt>
                <c:pt idx="46">
                  <c:v>1.3876466195427328</c:v>
                </c:pt>
                <c:pt idx="47">
                  <c:v>1.3360122017630147</c:v>
                </c:pt>
                <c:pt idx="48">
                  <c:v>1.3944071443006196</c:v>
                </c:pt>
                <c:pt idx="49">
                  <c:v>1.5230602574893897</c:v>
                </c:pt>
                <c:pt idx="50">
                  <c:v>1.6568242363042762</c:v>
                </c:pt>
                <c:pt idx="51">
                  <c:v>1.7343635161837128</c:v>
                </c:pt>
                <c:pt idx="52">
                  <c:v>1.8681033788547647</c:v>
                </c:pt>
                <c:pt idx="53">
                  <c:v>1.9715987847220597</c:v>
                </c:pt>
                <c:pt idx="54">
                  <c:v>2.0141192511773385</c:v>
                </c:pt>
              </c:numCache>
            </c:numRef>
          </c:val>
          <c:smooth val="0"/>
        </c:ser>
        <c:dLbls>
          <c:showLegendKey val="0"/>
          <c:showVal val="0"/>
          <c:showCatName val="0"/>
          <c:showSerName val="0"/>
          <c:showPercent val="0"/>
          <c:showBubbleSize val="0"/>
        </c:dLbls>
        <c:marker val="1"/>
        <c:smooth val="0"/>
        <c:axId val="126776064"/>
        <c:axId val="126761984"/>
      </c:lineChart>
      <c:dateAx>
        <c:axId val="126758912"/>
        <c:scaling>
          <c:orientation val="minMax"/>
          <c:max val="41639"/>
          <c:min val="36526"/>
        </c:scaling>
        <c:delete val="0"/>
        <c:axPos val="b"/>
        <c:majorGridlines>
          <c:spPr>
            <a:ln>
              <a:solidFill>
                <a:schemeClr val="bg1">
                  <a:lumMod val="75000"/>
                </a:schemeClr>
              </a:solidFill>
            </a:ln>
          </c:spPr>
        </c:majorGridlines>
        <c:numFmt formatCode="yy" sourceLinked="0"/>
        <c:majorTickMark val="in"/>
        <c:minorTickMark val="none"/>
        <c:tickLblPos val="low"/>
        <c:spPr>
          <a:ln w="38100" cap="flat" cmpd="sng" algn="ctr">
            <a:solidFill>
              <a:srgbClr val="000000">
                <a:lumMod val="100000"/>
              </a:srgbClr>
            </a:solidFill>
            <a:prstDash val="solid"/>
            <a:round/>
            <a:headEnd type="none" w="med" len="med"/>
            <a:tailEnd type="none" w="med" len="med"/>
          </a:ln>
        </c:spPr>
        <c:crossAx val="126760448"/>
        <c:crosses val="autoZero"/>
        <c:auto val="0"/>
        <c:lblOffset val="100"/>
        <c:baseTimeUnit val="months"/>
        <c:majorUnit val="1"/>
        <c:majorTimeUnit val="years"/>
      </c:dateAx>
      <c:valAx>
        <c:axId val="126760448"/>
        <c:scaling>
          <c:orientation val="minMax"/>
          <c:max val="5"/>
          <c:min val="-1"/>
        </c:scaling>
        <c:delete val="0"/>
        <c:axPos val="l"/>
        <c:majorGridlines>
          <c:spPr>
            <a:ln cmpd="sng">
              <a:solidFill>
                <a:schemeClr val="bg1">
                  <a:lumMod val="75000"/>
                </a:schemeClr>
              </a:solidFill>
            </a:ln>
          </c:spPr>
        </c:majorGridlines>
        <c:numFmt formatCode="#\,##0" sourceLinked="0"/>
        <c:majorTickMark val="in"/>
        <c:minorTickMark val="none"/>
        <c:tickLblPos val="nextTo"/>
        <c:spPr>
          <a:ln w="38100" cap="flat" cmpd="sng" algn="ctr">
            <a:solidFill>
              <a:srgbClr val="000000">
                <a:lumMod val="100000"/>
              </a:srgbClr>
            </a:solidFill>
            <a:prstDash val="solid"/>
            <a:round/>
            <a:headEnd type="none" w="med" len="med"/>
            <a:tailEnd type="none" w="med" len="med"/>
          </a:ln>
        </c:spPr>
        <c:crossAx val="126758912"/>
        <c:crosses val="autoZero"/>
        <c:crossBetween val="between"/>
        <c:majorUnit val="1"/>
      </c:valAx>
      <c:valAx>
        <c:axId val="126761984"/>
        <c:scaling>
          <c:orientation val="minMax"/>
          <c:max val="5"/>
          <c:min val="-1"/>
        </c:scaling>
        <c:delete val="0"/>
        <c:axPos val="r"/>
        <c:numFmt formatCode="#\,##0" sourceLinked="0"/>
        <c:majorTickMark val="in"/>
        <c:minorTickMark val="none"/>
        <c:tickLblPos val="nextTo"/>
        <c:spPr>
          <a:ln w="38100" cap="flat" cmpd="sng" algn="ctr">
            <a:solidFill>
              <a:srgbClr val="000000">
                <a:lumMod val="100000"/>
              </a:srgbClr>
            </a:solidFill>
            <a:prstDash val="solid"/>
            <a:round/>
            <a:headEnd type="none" w="med" len="med"/>
            <a:tailEnd type="none" w="med" len="med"/>
          </a:ln>
        </c:spPr>
        <c:crossAx val="126776064"/>
        <c:crosses val="max"/>
        <c:crossBetween val="between"/>
        <c:majorUnit val="1"/>
        <c:minorUnit val="0.1"/>
      </c:valAx>
      <c:catAx>
        <c:axId val="126776064"/>
        <c:scaling>
          <c:orientation val="minMax"/>
          <c:max val="167"/>
          <c:min val="0"/>
        </c:scaling>
        <c:delete val="1"/>
        <c:axPos val="t"/>
        <c:numFmt formatCode="m\/d\/yyyy" sourceLinked="1"/>
        <c:majorTickMark val="none"/>
        <c:minorTickMark val="none"/>
        <c:tickLblPos val="none"/>
        <c:crossAx val="126761984"/>
        <c:crosses val="max"/>
        <c:auto val="1"/>
        <c:lblAlgn val="ctr"/>
        <c:lblOffset val="100"/>
        <c:noMultiLvlLbl val="0"/>
      </c:catAx>
    </c:plotArea>
    <c:legend>
      <c:legendPos val="r"/>
      <c:legendEntry>
        <c:idx val="3"/>
        <c:delete val="1"/>
      </c:legendEntry>
      <c:layout>
        <c:manualLayout>
          <c:xMode val="edge"/>
          <c:yMode val="edge"/>
          <c:x val="7.2917093142272266E-2"/>
          <c:y val="3.5425830391890664E-2"/>
          <c:w val="0.53148440375352257"/>
          <c:h val="0.20665564139905709"/>
        </c:manualLayout>
      </c:layout>
      <c:overlay val="1"/>
      <c:spPr>
        <a:noFill/>
      </c:spPr>
    </c:legend>
    <c:plotVisOnly val="1"/>
    <c:dispBlanksAs val="span"/>
    <c:showDLblsOverMax val="0"/>
  </c:chart>
  <c:spPr>
    <a:ln>
      <a:noFill/>
    </a:ln>
  </c:spPr>
  <c:txPr>
    <a:bodyPr/>
    <a:lstStyle/>
    <a:p>
      <a:pPr>
        <a:defRPr sz="1800" baseline="0">
          <a:latin typeface="Times New Roman" pitchFamily="18"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lineChart>
        <c:grouping val="standard"/>
        <c:varyColors val="0"/>
        <c:ser>
          <c:idx val="0"/>
          <c:order val="0"/>
          <c:tx>
            <c:strRef>
              <c:f>'14-16'!$X$5</c:f>
              <c:strCache>
                <c:ptCount val="1"/>
                <c:pt idx="0">
                  <c:v>June 2010, FOMC</c:v>
                </c:pt>
              </c:strCache>
            </c:strRef>
          </c:tx>
          <c:spPr>
            <a:ln w="38100">
              <a:solidFill>
                <a:srgbClr val="A41D22"/>
              </a:solidFill>
            </a:ln>
          </c:spPr>
          <c:marker>
            <c:symbol val="none"/>
          </c:marker>
          <c:dPt>
            <c:idx val="43"/>
            <c:bubble3D val="0"/>
            <c:spPr>
              <a:ln w="38100">
                <a:solidFill>
                  <a:srgbClr val="A41D22"/>
                </a:solidFill>
                <a:prstDash val="solid"/>
              </a:ln>
            </c:spPr>
          </c:dPt>
          <c:dPt>
            <c:idx val="47"/>
            <c:bubble3D val="0"/>
            <c:spPr>
              <a:ln w="38100">
                <a:solidFill>
                  <a:srgbClr val="A41D22"/>
                </a:solidFill>
                <a:prstDash val="solid"/>
              </a:ln>
            </c:spPr>
          </c:dPt>
          <c:dPt>
            <c:idx val="51"/>
            <c:bubble3D val="0"/>
            <c:spPr>
              <a:ln w="38100">
                <a:solidFill>
                  <a:srgbClr val="A41D22"/>
                </a:solidFill>
                <a:prstDash val="solid"/>
              </a:ln>
            </c:spPr>
          </c:dPt>
          <c:cat>
            <c:numRef>
              <c:f>'14-16'!$W$6:$W$66</c:f>
              <c:numCache>
                <c:formatCode>yyyy-mm-dd</c:formatCode>
                <c:ptCount val="61"/>
                <c:pt idx="0">
                  <c:v>36571</c:v>
                </c:pt>
                <c:pt idx="1">
                  <c:v>36661</c:v>
                </c:pt>
                <c:pt idx="2">
                  <c:v>36753</c:v>
                </c:pt>
                <c:pt idx="3">
                  <c:v>36845</c:v>
                </c:pt>
                <c:pt idx="4">
                  <c:v>36937</c:v>
                </c:pt>
                <c:pt idx="5">
                  <c:v>37026</c:v>
                </c:pt>
                <c:pt idx="6">
                  <c:v>37118</c:v>
                </c:pt>
                <c:pt idx="7">
                  <c:v>37210</c:v>
                </c:pt>
                <c:pt idx="8">
                  <c:v>37302</c:v>
                </c:pt>
                <c:pt idx="9">
                  <c:v>37391</c:v>
                </c:pt>
                <c:pt idx="10">
                  <c:v>37483</c:v>
                </c:pt>
                <c:pt idx="11">
                  <c:v>37575</c:v>
                </c:pt>
                <c:pt idx="12">
                  <c:v>37667</c:v>
                </c:pt>
                <c:pt idx="13">
                  <c:v>37756</c:v>
                </c:pt>
                <c:pt idx="14">
                  <c:v>37848</c:v>
                </c:pt>
                <c:pt idx="15">
                  <c:v>37940</c:v>
                </c:pt>
                <c:pt idx="16">
                  <c:v>38032</c:v>
                </c:pt>
                <c:pt idx="17">
                  <c:v>38122</c:v>
                </c:pt>
                <c:pt idx="18">
                  <c:v>38214</c:v>
                </c:pt>
                <c:pt idx="19">
                  <c:v>38306</c:v>
                </c:pt>
                <c:pt idx="20">
                  <c:v>38398</c:v>
                </c:pt>
                <c:pt idx="21">
                  <c:v>38487</c:v>
                </c:pt>
                <c:pt idx="22">
                  <c:v>38579</c:v>
                </c:pt>
                <c:pt idx="23">
                  <c:v>38671</c:v>
                </c:pt>
                <c:pt idx="24">
                  <c:v>38763</c:v>
                </c:pt>
                <c:pt idx="25">
                  <c:v>38852</c:v>
                </c:pt>
                <c:pt idx="26">
                  <c:v>38944</c:v>
                </c:pt>
                <c:pt idx="27">
                  <c:v>39036</c:v>
                </c:pt>
                <c:pt idx="28">
                  <c:v>39128</c:v>
                </c:pt>
                <c:pt idx="29">
                  <c:v>39217</c:v>
                </c:pt>
                <c:pt idx="30">
                  <c:v>39309</c:v>
                </c:pt>
                <c:pt idx="31">
                  <c:v>39401</c:v>
                </c:pt>
                <c:pt idx="32">
                  <c:v>39493</c:v>
                </c:pt>
                <c:pt idx="33">
                  <c:v>39583</c:v>
                </c:pt>
                <c:pt idx="34">
                  <c:v>39675</c:v>
                </c:pt>
                <c:pt idx="35">
                  <c:v>39767</c:v>
                </c:pt>
                <c:pt idx="36">
                  <c:v>39859</c:v>
                </c:pt>
                <c:pt idx="37">
                  <c:v>39948</c:v>
                </c:pt>
                <c:pt idx="38">
                  <c:v>40040</c:v>
                </c:pt>
                <c:pt idx="39">
                  <c:v>40132</c:v>
                </c:pt>
                <c:pt idx="40">
                  <c:v>40224</c:v>
                </c:pt>
                <c:pt idx="41">
                  <c:v>40313</c:v>
                </c:pt>
                <c:pt idx="42">
                  <c:v>40405</c:v>
                </c:pt>
                <c:pt idx="43">
                  <c:v>40497</c:v>
                </c:pt>
                <c:pt idx="44">
                  <c:v>40589</c:v>
                </c:pt>
                <c:pt idx="45">
                  <c:v>40678</c:v>
                </c:pt>
                <c:pt idx="46">
                  <c:v>40770</c:v>
                </c:pt>
                <c:pt idx="47">
                  <c:v>40862</c:v>
                </c:pt>
                <c:pt idx="48">
                  <c:v>40954</c:v>
                </c:pt>
                <c:pt idx="49">
                  <c:v>41044</c:v>
                </c:pt>
                <c:pt idx="50">
                  <c:v>41136</c:v>
                </c:pt>
                <c:pt idx="51">
                  <c:v>41228</c:v>
                </c:pt>
                <c:pt idx="52">
                  <c:v>41320</c:v>
                </c:pt>
                <c:pt idx="53">
                  <c:v>41409</c:v>
                </c:pt>
                <c:pt idx="54">
                  <c:v>41501</c:v>
                </c:pt>
                <c:pt idx="55">
                  <c:v>41593</c:v>
                </c:pt>
                <c:pt idx="56">
                  <c:v>41685</c:v>
                </c:pt>
                <c:pt idx="57">
                  <c:v>41774</c:v>
                </c:pt>
                <c:pt idx="58">
                  <c:v>41866</c:v>
                </c:pt>
                <c:pt idx="59">
                  <c:v>41958</c:v>
                </c:pt>
                <c:pt idx="60">
                  <c:v>42050</c:v>
                </c:pt>
              </c:numCache>
            </c:numRef>
          </c:cat>
          <c:val>
            <c:numRef>
              <c:f>'14-16'!$X$6:$X$66</c:f>
              <c:numCache>
                <c:formatCode>General</c:formatCode>
                <c:ptCount val="61"/>
                <c:pt idx="0">
                  <c:v>4.0333333333333332</c:v>
                </c:pt>
                <c:pt idx="1">
                  <c:v>3.9333333333333336</c:v>
                </c:pt>
                <c:pt idx="2">
                  <c:v>4</c:v>
                </c:pt>
                <c:pt idx="3">
                  <c:v>3.9</c:v>
                </c:pt>
                <c:pt idx="4">
                  <c:v>4.2333333333333334</c:v>
                </c:pt>
                <c:pt idx="5">
                  <c:v>4.3999999999999995</c:v>
                </c:pt>
                <c:pt idx="6">
                  <c:v>4.833333333333333</c:v>
                </c:pt>
                <c:pt idx="7">
                  <c:v>5.5</c:v>
                </c:pt>
                <c:pt idx="8">
                  <c:v>5.7</c:v>
                </c:pt>
                <c:pt idx="9">
                  <c:v>5.833333333333333</c:v>
                </c:pt>
                <c:pt idx="10">
                  <c:v>5.7333333333333334</c:v>
                </c:pt>
                <c:pt idx="11">
                  <c:v>5.8666666666666671</c:v>
                </c:pt>
                <c:pt idx="12">
                  <c:v>5.8666666666666671</c:v>
                </c:pt>
                <c:pt idx="13">
                  <c:v>6.1333333333333329</c:v>
                </c:pt>
                <c:pt idx="14">
                  <c:v>6.1333333333333329</c:v>
                </c:pt>
                <c:pt idx="15">
                  <c:v>5.833333333333333</c:v>
                </c:pt>
                <c:pt idx="16">
                  <c:v>5.7</c:v>
                </c:pt>
                <c:pt idx="17">
                  <c:v>5.5999999999999988</c:v>
                </c:pt>
                <c:pt idx="18">
                  <c:v>5.4333333333333336</c:v>
                </c:pt>
                <c:pt idx="19">
                  <c:v>5.4333333333333336</c:v>
                </c:pt>
                <c:pt idx="20">
                  <c:v>5.3</c:v>
                </c:pt>
                <c:pt idx="21">
                  <c:v>5.1000000000000005</c:v>
                </c:pt>
                <c:pt idx="22">
                  <c:v>4.9666666666666668</c:v>
                </c:pt>
                <c:pt idx="23">
                  <c:v>4.9666666666666668</c:v>
                </c:pt>
                <c:pt idx="24">
                  <c:v>4.7333333333333334</c:v>
                </c:pt>
                <c:pt idx="25">
                  <c:v>4.6333333333333337</c:v>
                </c:pt>
                <c:pt idx="26">
                  <c:v>4.6333333333333337</c:v>
                </c:pt>
                <c:pt idx="27">
                  <c:v>4.4333333333333336</c:v>
                </c:pt>
                <c:pt idx="28">
                  <c:v>4.5</c:v>
                </c:pt>
                <c:pt idx="29">
                  <c:v>4.5</c:v>
                </c:pt>
                <c:pt idx="30">
                  <c:v>4.666666666666667</c:v>
                </c:pt>
                <c:pt idx="31">
                  <c:v>4.8</c:v>
                </c:pt>
                <c:pt idx="32">
                  <c:v>4.9666666666666668</c:v>
                </c:pt>
                <c:pt idx="33">
                  <c:v>5.3</c:v>
                </c:pt>
                <c:pt idx="34">
                  <c:v>6.0333333333333323</c:v>
                </c:pt>
                <c:pt idx="35">
                  <c:v>6.8999999999999995</c:v>
                </c:pt>
                <c:pt idx="36">
                  <c:v>8.2000000000000011</c:v>
                </c:pt>
                <c:pt idx="37">
                  <c:v>9.2666666666666675</c:v>
                </c:pt>
                <c:pt idx="38">
                  <c:v>9.6666666666666661</c:v>
                </c:pt>
                <c:pt idx="39">
                  <c:v>9.9666666666666668</c:v>
                </c:pt>
                <c:pt idx="40">
                  <c:v>9.6999999999999993</c:v>
                </c:pt>
                <c:pt idx="43" formatCode="0.0">
                  <c:v>9.4499999999999993</c:v>
                </c:pt>
                <c:pt idx="47" formatCode="0.0">
                  <c:v>8.4499999999999993</c:v>
                </c:pt>
                <c:pt idx="51" formatCode="0.0">
                  <c:v>7.25</c:v>
                </c:pt>
              </c:numCache>
            </c:numRef>
          </c:val>
          <c:smooth val="0"/>
        </c:ser>
        <c:ser>
          <c:idx val="2"/>
          <c:order val="1"/>
          <c:tx>
            <c:strRef>
              <c:f>'14-16'!$Y$5</c:f>
              <c:strCache>
                <c:ptCount val="1"/>
                <c:pt idx="0">
                  <c:v>June/July 2010, Riksbank</c:v>
                </c:pt>
              </c:strCache>
            </c:strRef>
          </c:tx>
          <c:spPr>
            <a:ln w="38100">
              <a:solidFill>
                <a:srgbClr val="0076BD"/>
              </a:solidFill>
              <a:prstDash val="sysDash"/>
            </a:ln>
          </c:spPr>
          <c:marker>
            <c:symbol val="none"/>
          </c:marker>
          <c:dPt>
            <c:idx val="41"/>
            <c:bubble3D val="0"/>
          </c:dPt>
          <c:dPt>
            <c:idx val="42"/>
            <c:bubble3D val="0"/>
          </c:dPt>
          <c:dPt>
            <c:idx val="43"/>
            <c:bubble3D val="0"/>
          </c:dPt>
          <c:dPt>
            <c:idx val="44"/>
            <c:bubble3D val="0"/>
          </c:dPt>
          <c:dPt>
            <c:idx val="45"/>
            <c:bubble3D val="0"/>
          </c:dPt>
          <c:dPt>
            <c:idx val="46"/>
            <c:bubble3D val="0"/>
          </c:dPt>
          <c:dPt>
            <c:idx val="47"/>
            <c:bubble3D val="0"/>
          </c:dPt>
          <c:dPt>
            <c:idx val="48"/>
            <c:bubble3D val="0"/>
          </c:dPt>
          <c:dPt>
            <c:idx val="49"/>
            <c:bubble3D val="0"/>
          </c:dPt>
          <c:dPt>
            <c:idx val="50"/>
            <c:bubble3D val="0"/>
          </c:dPt>
          <c:dPt>
            <c:idx val="51"/>
            <c:bubble3D val="0"/>
          </c:dPt>
          <c:dPt>
            <c:idx val="52"/>
            <c:bubble3D val="0"/>
          </c:dPt>
          <c:dPt>
            <c:idx val="53"/>
            <c:bubble3D val="0"/>
          </c:dPt>
          <c:dPt>
            <c:idx val="54"/>
            <c:bubble3D val="0"/>
          </c:dPt>
          <c:cat>
            <c:numRef>
              <c:f>'14-16'!$W$6:$W$66</c:f>
              <c:numCache>
                <c:formatCode>yyyy-mm-dd</c:formatCode>
                <c:ptCount val="61"/>
                <c:pt idx="0">
                  <c:v>36571</c:v>
                </c:pt>
                <c:pt idx="1">
                  <c:v>36661</c:v>
                </c:pt>
                <c:pt idx="2">
                  <c:v>36753</c:v>
                </c:pt>
                <c:pt idx="3">
                  <c:v>36845</c:v>
                </c:pt>
                <c:pt idx="4">
                  <c:v>36937</c:v>
                </c:pt>
                <c:pt idx="5">
                  <c:v>37026</c:v>
                </c:pt>
                <c:pt idx="6">
                  <c:v>37118</c:v>
                </c:pt>
                <c:pt idx="7">
                  <c:v>37210</c:v>
                </c:pt>
                <c:pt idx="8">
                  <c:v>37302</c:v>
                </c:pt>
                <c:pt idx="9">
                  <c:v>37391</c:v>
                </c:pt>
                <c:pt idx="10">
                  <c:v>37483</c:v>
                </c:pt>
                <c:pt idx="11">
                  <c:v>37575</c:v>
                </c:pt>
                <c:pt idx="12">
                  <c:v>37667</c:v>
                </c:pt>
                <c:pt idx="13">
                  <c:v>37756</c:v>
                </c:pt>
                <c:pt idx="14">
                  <c:v>37848</c:v>
                </c:pt>
                <c:pt idx="15">
                  <c:v>37940</c:v>
                </c:pt>
                <c:pt idx="16">
                  <c:v>38032</c:v>
                </c:pt>
                <c:pt idx="17">
                  <c:v>38122</c:v>
                </c:pt>
                <c:pt idx="18">
                  <c:v>38214</c:v>
                </c:pt>
                <c:pt idx="19">
                  <c:v>38306</c:v>
                </c:pt>
                <c:pt idx="20">
                  <c:v>38398</c:v>
                </c:pt>
                <c:pt idx="21">
                  <c:v>38487</c:v>
                </c:pt>
                <c:pt idx="22">
                  <c:v>38579</c:v>
                </c:pt>
                <c:pt idx="23">
                  <c:v>38671</c:v>
                </c:pt>
                <c:pt idx="24">
                  <c:v>38763</c:v>
                </c:pt>
                <c:pt idx="25">
                  <c:v>38852</c:v>
                </c:pt>
                <c:pt idx="26">
                  <c:v>38944</c:v>
                </c:pt>
                <c:pt idx="27">
                  <c:v>39036</c:v>
                </c:pt>
                <c:pt idx="28">
                  <c:v>39128</c:v>
                </c:pt>
                <c:pt idx="29">
                  <c:v>39217</c:v>
                </c:pt>
                <c:pt idx="30">
                  <c:v>39309</c:v>
                </c:pt>
                <c:pt idx="31">
                  <c:v>39401</c:v>
                </c:pt>
                <c:pt idx="32">
                  <c:v>39493</c:v>
                </c:pt>
                <c:pt idx="33">
                  <c:v>39583</c:v>
                </c:pt>
                <c:pt idx="34">
                  <c:v>39675</c:v>
                </c:pt>
                <c:pt idx="35">
                  <c:v>39767</c:v>
                </c:pt>
                <c:pt idx="36">
                  <c:v>39859</c:v>
                </c:pt>
                <c:pt idx="37">
                  <c:v>39948</c:v>
                </c:pt>
                <c:pt idx="38">
                  <c:v>40040</c:v>
                </c:pt>
                <c:pt idx="39">
                  <c:v>40132</c:v>
                </c:pt>
                <c:pt idx="40">
                  <c:v>40224</c:v>
                </c:pt>
                <c:pt idx="41">
                  <c:v>40313</c:v>
                </c:pt>
                <c:pt idx="42">
                  <c:v>40405</c:v>
                </c:pt>
                <c:pt idx="43">
                  <c:v>40497</c:v>
                </c:pt>
                <c:pt idx="44">
                  <c:v>40589</c:v>
                </c:pt>
                <c:pt idx="45">
                  <c:v>40678</c:v>
                </c:pt>
                <c:pt idx="46">
                  <c:v>40770</c:v>
                </c:pt>
                <c:pt idx="47">
                  <c:v>40862</c:v>
                </c:pt>
                <c:pt idx="48">
                  <c:v>40954</c:v>
                </c:pt>
                <c:pt idx="49">
                  <c:v>41044</c:v>
                </c:pt>
                <c:pt idx="50">
                  <c:v>41136</c:v>
                </c:pt>
                <c:pt idx="51">
                  <c:v>41228</c:v>
                </c:pt>
                <c:pt idx="52">
                  <c:v>41320</c:v>
                </c:pt>
                <c:pt idx="53">
                  <c:v>41409</c:v>
                </c:pt>
                <c:pt idx="54">
                  <c:v>41501</c:v>
                </c:pt>
                <c:pt idx="55">
                  <c:v>41593</c:v>
                </c:pt>
                <c:pt idx="56">
                  <c:v>41685</c:v>
                </c:pt>
                <c:pt idx="57">
                  <c:v>41774</c:v>
                </c:pt>
                <c:pt idx="58">
                  <c:v>41866</c:v>
                </c:pt>
                <c:pt idx="59">
                  <c:v>41958</c:v>
                </c:pt>
                <c:pt idx="60">
                  <c:v>42050</c:v>
                </c:pt>
              </c:numCache>
            </c:numRef>
          </c:cat>
          <c:val>
            <c:numRef>
              <c:f>'14-16'!$Y$6:$Y$66</c:f>
              <c:numCache>
                <c:formatCode>General</c:formatCode>
                <c:ptCount val="61"/>
                <c:pt idx="0">
                  <c:v>7.5386650572017766</c:v>
                </c:pt>
                <c:pt idx="1">
                  <c:v>7.1150648470743043</c:v>
                </c:pt>
                <c:pt idx="2">
                  <c:v>6.8307223028276187</c:v>
                </c:pt>
                <c:pt idx="3">
                  <c:v>6.3880391811221511</c:v>
                </c:pt>
                <c:pt idx="4">
                  <c:v>6.0722429419722168</c:v>
                </c:pt>
                <c:pt idx="5">
                  <c:v>5.7945838132957945</c:v>
                </c:pt>
                <c:pt idx="6">
                  <c:v>5.7980208039790764</c:v>
                </c:pt>
                <c:pt idx="7">
                  <c:v>5.9705666398469859</c:v>
                </c:pt>
                <c:pt idx="8">
                  <c:v>6.0364544447501389</c:v>
                </c:pt>
                <c:pt idx="9">
                  <c:v>5.981873358300394</c:v>
                </c:pt>
                <c:pt idx="10">
                  <c:v>6.1228345543543616</c:v>
                </c:pt>
                <c:pt idx="11">
                  <c:v>6.2643774504277943</c:v>
                </c:pt>
                <c:pt idx="12">
                  <c:v>6.4666392084077984</c:v>
                </c:pt>
                <c:pt idx="13">
                  <c:v>6.6180041509670602</c:v>
                </c:pt>
                <c:pt idx="14">
                  <c:v>6.8986957337789701</c:v>
                </c:pt>
                <c:pt idx="15">
                  <c:v>7.3542938691541266</c:v>
                </c:pt>
                <c:pt idx="16">
                  <c:v>7.6649449947871044</c:v>
                </c:pt>
                <c:pt idx="17">
                  <c:v>7.7827352566894543</c:v>
                </c:pt>
                <c:pt idx="18">
                  <c:v>7.8376725665393776</c:v>
                </c:pt>
                <c:pt idx="19">
                  <c:v>7.6706368569538608</c:v>
                </c:pt>
                <c:pt idx="20">
                  <c:v>7.6012985544602785</c:v>
                </c:pt>
                <c:pt idx="21">
                  <c:v>7.8043451304004581</c:v>
                </c:pt>
                <c:pt idx="22">
                  <c:v>7.7619037502143939</c:v>
                </c:pt>
                <c:pt idx="23">
                  <c:v>7.7501790971929108</c:v>
                </c:pt>
                <c:pt idx="24">
                  <c:v>7.5278732856738024</c:v>
                </c:pt>
                <c:pt idx="25">
                  <c:v>7.2257190556753059</c:v>
                </c:pt>
                <c:pt idx="26">
                  <c:v>6.8731533077551639</c:v>
                </c:pt>
                <c:pt idx="27">
                  <c:v>6.5607598594112471</c:v>
                </c:pt>
                <c:pt idx="28">
                  <c:v>6.4702716212506566</c:v>
                </c:pt>
                <c:pt idx="29">
                  <c:v>6.1332307230263616</c:v>
                </c:pt>
                <c:pt idx="30">
                  <c:v>5.9805107178200974</c:v>
                </c:pt>
                <c:pt idx="31">
                  <c:v>6.0054277842521824</c:v>
                </c:pt>
                <c:pt idx="32">
                  <c:v>5.9575609887644436</c:v>
                </c:pt>
                <c:pt idx="33">
                  <c:v>6.0844543037831151</c:v>
                </c:pt>
                <c:pt idx="34">
                  <c:v>6.1978755417120945</c:v>
                </c:pt>
                <c:pt idx="35">
                  <c:v>6.7204242135539101</c:v>
                </c:pt>
                <c:pt idx="36">
                  <c:v>7.5156308052983007</c:v>
                </c:pt>
                <c:pt idx="37">
                  <c:v>8.1477311933649492</c:v>
                </c:pt>
                <c:pt idx="38">
                  <c:v>8.8268493764270044</c:v>
                </c:pt>
                <c:pt idx="39">
                  <c:v>9.0065484093422743</c:v>
                </c:pt>
                <c:pt idx="40">
                  <c:v>8.8431340336174387</c:v>
                </c:pt>
                <c:pt idx="41">
                  <c:v>8.9211892020324761</c:v>
                </c:pt>
                <c:pt idx="42">
                  <c:v>8.8757588295275127</c:v>
                </c:pt>
                <c:pt idx="43">
                  <c:v>8.7847256215649931</c:v>
                </c:pt>
                <c:pt idx="44">
                  <c:v>8.6480393962226501</c:v>
                </c:pt>
                <c:pt idx="45">
                  <c:v>8.565888352514218</c:v>
                </c:pt>
                <c:pt idx="46">
                  <c:v>8.4562112893624928</c:v>
                </c:pt>
                <c:pt idx="47">
                  <c:v>8.3464026663589088</c:v>
                </c:pt>
                <c:pt idx="48">
                  <c:v>8.2364623256947826</c:v>
                </c:pt>
                <c:pt idx="49">
                  <c:v>8.144753813128002</c:v>
                </c:pt>
                <c:pt idx="50">
                  <c:v>8.0529536470407947</c:v>
                </c:pt>
                <c:pt idx="51">
                  <c:v>7.9610617358345408</c:v>
                </c:pt>
                <c:pt idx="52">
                  <c:v>7.8460533159512957</c:v>
                </c:pt>
                <c:pt idx="53">
                  <c:v>7.721676582111292</c:v>
                </c:pt>
                <c:pt idx="54">
                  <c:v>7.5925127620902533</c:v>
                </c:pt>
              </c:numCache>
            </c:numRef>
          </c:val>
          <c:smooth val="0"/>
        </c:ser>
        <c:dLbls>
          <c:showLegendKey val="0"/>
          <c:showVal val="0"/>
          <c:showCatName val="0"/>
          <c:showSerName val="0"/>
          <c:showPercent val="0"/>
          <c:showBubbleSize val="0"/>
        </c:dLbls>
        <c:marker val="1"/>
        <c:smooth val="0"/>
        <c:axId val="128861696"/>
        <c:axId val="128863232"/>
      </c:lineChart>
      <c:lineChart>
        <c:grouping val="standard"/>
        <c:varyColors val="0"/>
        <c:ser>
          <c:idx val="4"/>
          <c:order val="2"/>
          <c:tx>
            <c:strRef>
              <c:f>'14-16'!$Z$5</c:f>
              <c:strCache>
                <c:ptCount val="1"/>
                <c:pt idx="0">
                  <c:v>Sustainable unemployment rate, FOMC</c:v>
                </c:pt>
              </c:strCache>
            </c:strRef>
          </c:tx>
          <c:spPr>
            <a:ln w="19050">
              <a:solidFill>
                <a:srgbClr val="A41D22"/>
              </a:solidFill>
            </a:ln>
          </c:spPr>
          <c:marker>
            <c:symbol val="none"/>
          </c:marker>
          <c:cat>
            <c:numRef>
              <c:f>'14-16'!$W$6:$W$66</c:f>
              <c:numCache>
                <c:formatCode>yyyy-mm-dd</c:formatCode>
                <c:ptCount val="61"/>
                <c:pt idx="0">
                  <c:v>36571</c:v>
                </c:pt>
                <c:pt idx="1">
                  <c:v>36661</c:v>
                </c:pt>
                <c:pt idx="2">
                  <c:v>36753</c:v>
                </c:pt>
                <c:pt idx="3">
                  <c:v>36845</c:v>
                </c:pt>
                <c:pt idx="4">
                  <c:v>36937</c:v>
                </c:pt>
                <c:pt idx="5">
                  <c:v>37026</c:v>
                </c:pt>
                <c:pt idx="6">
                  <c:v>37118</c:v>
                </c:pt>
                <c:pt idx="7">
                  <c:v>37210</c:v>
                </c:pt>
                <c:pt idx="8">
                  <c:v>37302</c:v>
                </c:pt>
                <c:pt idx="9">
                  <c:v>37391</c:v>
                </c:pt>
                <c:pt idx="10">
                  <c:v>37483</c:v>
                </c:pt>
                <c:pt idx="11">
                  <c:v>37575</c:v>
                </c:pt>
                <c:pt idx="12">
                  <c:v>37667</c:v>
                </c:pt>
                <c:pt idx="13">
                  <c:v>37756</c:v>
                </c:pt>
                <c:pt idx="14">
                  <c:v>37848</c:v>
                </c:pt>
                <c:pt idx="15">
                  <c:v>37940</c:v>
                </c:pt>
                <c:pt idx="16">
                  <c:v>38032</c:v>
                </c:pt>
                <c:pt idx="17">
                  <c:v>38122</c:v>
                </c:pt>
                <c:pt idx="18">
                  <c:v>38214</c:v>
                </c:pt>
                <c:pt idx="19">
                  <c:v>38306</c:v>
                </c:pt>
                <c:pt idx="20">
                  <c:v>38398</c:v>
                </c:pt>
                <c:pt idx="21">
                  <c:v>38487</c:v>
                </c:pt>
                <c:pt idx="22">
                  <c:v>38579</c:v>
                </c:pt>
                <c:pt idx="23">
                  <c:v>38671</c:v>
                </c:pt>
                <c:pt idx="24">
                  <c:v>38763</c:v>
                </c:pt>
                <c:pt idx="25">
                  <c:v>38852</c:v>
                </c:pt>
                <c:pt idx="26">
                  <c:v>38944</c:v>
                </c:pt>
                <c:pt idx="27">
                  <c:v>39036</c:v>
                </c:pt>
                <c:pt idx="28">
                  <c:v>39128</c:v>
                </c:pt>
                <c:pt idx="29">
                  <c:v>39217</c:v>
                </c:pt>
                <c:pt idx="30">
                  <c:v>39309</c:v>
                </c:pt>
                <c:pt idx="31">
                  <c:v>39401</c:v>
                </c:pt>
                <c:pt idx="32">
                  <c:v>39493</c:v>
                </c:pt>
                <c:pt idx="33">
                  <c:v>39583</c:v>
                </c:pt>
                <c:pt idx="34">
                  <c:v>39675</c:v>
                </c:pt>
                <c:pt idx="35">
                  <c:v>39767</c:v>
                </c:pt>
                <c:pt idx="36">
                  <c:v>39859</c:v>
                </c:pt>
                <c:pt idx="37">
                  <c:v>39948</c:v>
                </c:pt>
                <c:pt idx="38">
                  <c:v>40040</c:v>
                </c:pt>
                <c:pt idx="39">
                  <c:v>40132</c:v>
                </c:pt>
                <c:pt idx="40">
                  <c:v>40224</c:v>
                </c:pt>
                <c:pt idx="41">
                  <c:v>40313</c:v>
                </c:pt>
                <c:pt idx="42">
                  <c:v>40405</c:v>
                </c:pt>
                <c:pt idx="43">
                  <c:v>40497</c:v>
                </c:pt>
                <c:pt idx="44">
                  <c:v>40589</c:v>
                </c:pt>
                <c:pt idx="45">
                  <c:v>40678</c:v>
                </c:pt>
                <c:pt idx="46">
                  <c:v>40770</c:v>
                </c:pt>
                <c:pt idx="47">
                  <c:v>40862</c:v>
                </c:pt>
                <c:pt idx="48">
                  <c:v>40954</c:v>
                </c:pt>
                <c:pt idx="49">
                  <c:v>41044</c:v>
                </c:pt>
                <c:pt idx="50">
                  <c:v>41136</c:v>
                </c:pt>
                <c:pt idx="51">
                  <c:v>41228</c:v>
                </c:pt>
                <c:pt idx="52">
                  <c:v>41320</c:v>
                </c:pt>
                <c:pt idx="53">
                  <c:v>41409</c:v>
                </c:pt>
                <c:pt idx="54">
                  <c:v>41501</c:v>
                </c:pt>
                <c:pt idx="55">
                  <c:v>41593</c:v>
                </c:pt>
                <c:pt idx="56">
                  <c:v>41685</c:v>
                </c:pt>
                <c:pt idx="57">
                  <c:v>41774</c:v>
                </c:pt>
                <c:pt idx="58">
                  <c:v>41866</c:v>
                </c:pt>
                <c:pt idx="59">
                  <c:v>41958</c:v>
                </c:pt>
                <c:pt idx="60">
                  <c:v>42050</c:v>
                </c:pt>
              </c:numCache>
            </c:numRef>
          </c:cat>
          <c:val>
            <c:numRef>
              <c:f>'14-16'!$Z$6:$Z$66</c:f>
              <c:numCache>
                <c:formatCode>General</c:formatCode>
                <c:ptCount val="61"/>
                <c:pt idx="40">
                  <c:v>5.0999999999999996</c:v>
                </c:pt>
                <c:pt idx="41">
                  <c:v>5.0999999999999996</c:v>
                </c:pt>
                <c:pt idx="42">
                  <c:v>5.0999999999999996</c:v>
                </c:pt>
                <c:pt idx="43">
                  <c:v>5.0999999999999996</c:v>
                </c:pt>
                <c:pt idx="44">
                  <c:v>5.0999999999999996</c:v>
                </c:pt>
                <c:pt idx="45">
                  <c:v>5.0999999999999996</c:v>
                </c:pt>
                <c:pt idx="46">
                  <c:v>5.0999999999999996</c:v>
                </c:pt>
                <c:pt idx="47">
                  <c:v>5.0999999999999996</c:v>
                </c:pt>
                <c:pt idx="48">
                  <c:v>5.0999999999999996</c:v>
                </c:pt>
                <c:pt idx="49">
                  <c:v>5.0999999999999996</c:v>
                </c:pt>
                <c:pt idx="50">
                  <c:v>5.0999999999999996</c:v>
                </c:pt>
                <c:pt idx="51">
                  <c:v>5.0999999999999996</c:v>
                </c:pt>
                <c:pt idx="52">
                  <c:v>5.0999999999999996</c:v>
                </c:pt>
                <c:pt idx="53">
                  <c:v>5.0999999999999996</c:v>
                </c:pt>
                <c:pt idx="54">
                  <c:v>5.0999999999999996</c:v>
                </c:pt>
                <c:pt idx="55">
                  <c:v>5.0999999999999996</c:v>
                </c:pt>
                <c:pt idx="56">
                  <c:v>5.0999999999999996</c:v>
                </c:pt>
                <c:pt idx="57">
                  <c:v>5.0999999999999996</c:v>
                </c:pt>
                <c:pt idx="58">
                  <c:v>5.0999999999999996</c:v>
                </c:pt>
                <c:pt idx="59">
                  <c:v>5.0999999999999996</c:v>
                </c:pt>
                <c:pt idx="60">
                  <c:v>5.0999999999999996</c:v>
                </c:pt>
              </c:numCache>
            </c:numRef>
          </c:val>
          <c:smooth val="0"/>
        </c:ser>
        <c:ser>
          <c:idx val="1"/>
          <c:order val="3"/>
          <c:tx>
            <c:strRef>
              <c:f>'14-16'!$AA$5</c:f>
              <c:strCache>
                <c:ptCount val="1"/>
                <c:pt idx="0">
                  <c:v>Sustainable unemployment rate, Riksbank</c:v>
                </c:pt>
              </c:strCache>
            </c:strRef>
          </c:tx>
          <c:spPr>
            <a:ln w="19050">
              <a:solidFill>
                <a:srgbClr val="0076BD"/>
              </a:solidFill>
              <a:prstDash val="sysDash"/>
            </a:ln>
          </c:spPr>
          <c:marker>
            <c:symbol val="none"/>
          </c:marker>
          <c:cat>
            <c:numRef>
              <c:f>'14-16'!$W$6:$W$66</c:f>
              <c:numCache>
                <c:formatCode>yyyy-mm-dd</c:formatCode>
                <c:ptCount val="61"/>
                <c:pt idx="0">
                  <c:v>36571</c:v>
                </c:pt>
                <c:pt idx="1">
                  <c:v>36661</c:v>
                </c:pt>
                <c:pt idx="2">
                  <c:v>36753</c:v>
                </c:pt>
                <c:pt idx="3">
                  <c:v>36845</c:v>
                </c:pt>
                <c:pt idx="4">
                  <c:v>36937</c:v>
                </c:pt>
                <c:pt idx="5">
                  <c:v>37026</c:v>
                </c:pt>
                <c:pt idx="6">
                  <c:v>37118</c:v>
                </c:pt>
                <c:pt idx="7">
                  <c:v>37210</c:v>
                </c:pt>
                <c:pt idx="8">
                  <c:v>37302</c:v>
                </c:pt>
                <c:pt idx="9">
                  <c:v>37391</c:v>
                </c:pt>
                <c:pt idx="10">
                  <c:v>37483</c:v>
                </c:pt>
                <c:pt idx="11">
                  <c:v>37575</c:v>
                </c:pt>
                <c:pt idx="12">
                  <c:v>37667</c:v>
                </c:pt>
                <c:pt idx="13">
                  <c:v>37756</c:v>
                </c:pt>
                <c:pt idx="14">
                  <c:v>37848</c:v>
                </c:pt>
                <c:pt idx="15">
                  <c:v>37940</c:v>
                </c:pt>
                <c:pt idx="16">
                  <c:v>38032</c:v>
                </c:pt>
                <c:pt idx="17">
                  <c:v>38122</c:v>
                </c:pt>
                <c:pt idx="18">
                  <c:v>38214</c:v>
                </c:pt>
                <c:pt idx="19">
                  <c:v>38306</c:v>
                </c:pt>
                <c:pt idx="20">
                  <c:v>38398</c:v>
                </c:pt>
                <c:pt idx="21">
                  <c:v>38487</c:v>
                </c:pt>
                <c:pt idx="22">
                  <c:v>38579</c:v>
                </c:pt>
                <c:pt idx="23">
                  <c:v>38671</c:v>
                </c:pt>
                <c:pt idx="24">
                  <c:v>38763</c:v>
                </c:pt>
                <c:pt idx="25">
                  <c:v>38852</c:v>
                </c:pt>
                <c:pt idx="26">
                  <c:v>38944</c:v>
                </c:pt>
                <c:pt idx="27">
                  <c:v>39036</c:v>
                </c:pt>
                <c:pt idx="28">
                  <c:v>39128</c:v>
                </c:pt>
                <c:pt idx="29">
                  <c:v>39217</c:v>
                </c:pt>
                <c:pt idx="30">
                  <c:v>39309</c:v>
                </c:pt>
                <c:pt idx="31">
                  <c:v>39401</c:v>
                </c:pt>
                <c:pt idx="32">
                  <c:v>39493</c:v>
                </c:pt>
                <c:pt idx="33">
                  <c:v>39583</c:v>
                </c:pt>
                <c:pt idx="34">
                  <c:v>39675</c:v>
                </c:pt>
                <c:pt idx="35">
                  <c:v>39767</c:v>
                </c:pt>
                <c:pt idx="36">
                  <c:v>39859</c:v>
                </c:pt>
                <c:pt idx="37">
                  <c:v>39948</c:v>
                </c:pt>
                <c:pt idx="38">
                  <c:v>40040</c:v>
                </c:pt>
                <c:pt idx="39">
                  <c:v>40132</c:v>
                </c:pt>
                <c:pt idx="40">
                  <c:v>40224</c:v>
                </c:pt>
                <c:pt idx="41">
                  <c:v>40313</c:v>
                </c:pt>
                <c:pt idx="42">
                  <c:v>40405</c:v>
                </c:pt>
                <c:pt idx="43">
                  <c:v>40497</c:v>
                </c:pt>
                <c:pt idx="44">
                  <c:v>40589</c:v>
                </c:pt>
                <c:pt idx="45">
                  <c:v>40678</c:v>
                </c:pt>
                <c:pt idx="46">
                  <c:v>40770</c:v>
                </c:pt>
                <c:pt idx="47">
                  <c:v>40862</c:v>
                </c:pt>
                <c:pt idx="48">
                  <c:v>40954</c:v>
                </c:pt>
                <c:pt idx="49">
                  <c:v>41044</c:v>
                </c:pt>
                <c:pt idx="50">
                  <c:v>41136</c:v>
                </c:pt>
                <c:pt idx="51">
                  <c:v>41228</c:v>
                </c:pt>
                <c:pt idx="52">
                  <c:v>41320</c:v>
                </c:pt>
                <c:pt idx="53">
                  <c:v>41409</c:v>
                </c:pt>
                <c:pt idx="54">
                  <c:v>41501</c:v>
                </c:pt>
                <c:pt idx="55">
                  <c:v>41593</c:v>
                </c:pt>
                <c:pt idx="56">
                  <c:v>41685</c:v>
                </c:pt>
                <c:pt idx="57">
                  <c:v>41774</c:v>
                </c:pt>
                <c:pt idx="58">
                  <c:v>41866</c:v>
                </c:pt>
                <c:pt idx="59">
                  <c:v>41958</c:v>
                </c:pt>
                <c:pt idx="60">
                  <c:v>42050</c:v>
                </c:pt>
              </c:numCache>
            </c:numRef>
          </c:cat>
          <c:val>
            <c:numRef>
              <c:f>'14-16'!$AA$6:$AA$66</c:f>
              <c:numCache>
                <c:formatCode>General</c:formatCode>
                <c:ptCount val="61"/>
                <c:pt idx="40">
                  <c:v>6.5</c:v>
                </c:pt>
                <c:pt idx="41">
                  <c:v>6.5</c:v>
                </c:pt>
                <c:pt idx="42">
                  <c:v>6.5</c:v>
                </c:pt>
                <c:pt idx="43">
                  <c:v>6.5</c:v>
                </c:pt>
                <c:pt idx="44">
                  <c:v>6.5</c:v>
                </c:pt>
                <c:pt idx="45">
                  <c:v>6.5</c:v>
                </c:pt>
                <c:pt idx="46">
                  <c:v>6.5</c:v>
                </c:pt>
                <c:pt idx="47">
                  <c:v>6.5</c:v>
                </c:pt>
                <c:pt idx="48">
                  <c:v>6.5</c:v>
                </c:pt>
                <c:pt idx="49">
                  <c:v>6.5</c:v>
                </c:pt>
                <c:pt idx="50">
                  <c:v>6.5</c:v>
                </c:pt>
                <c:pt idx="51">
                  <c:v>6.5</c:v>
                </c:pt>
                <c:pt idx="52">
                  <c:v>6.5</c:v>
                </c:pt>
                <c:pt idx="53">
                  <c:v>6.5</c:v>
                </c:pt>
                <c:pt idx="54">
                  <c:v>6.5</c:v>
                </c:pt>
                <c:pt idx="55">
                  <c:v>6.5</c:v>
                </c:pt>
                <c:pt idx="56">
                  <c:v>6.5</c:v>
                </c:pt>
                <c:pt idx="57">
                  <c:v>6.5</c:v>
                </c:pt>
                <c:pt idx="58">
                  <c:v>6.5</c:v>
                </c:pt>
                <c:pt idx="59">
                  <c:v>6.5</c:v>
                </c:pt>
                <c:pt idx="60">
                  <c:v>6.5</c:v>
                </c:pt>
              </c:numCache>
            </c:numRef>
          </c:val>
          <c:smooth val="0"/>
        </c:ser>
        <c:dLbls>
          <c:showLegendKey val="0"/>
          <c:showVal val="0"/>
          <c:showCatName val="0"/>
          <c:showSerName val="0"/>
          <c:showPercent val="0"/>
          <c:showBubbleSize val="0"/>
        </c:dLbls>
        <c:marker val="1"/>
        <c:smooth val="0"/>
        <c:axId val="128874752"/>
        <c:axId val="128873216"/>
      </c:lineChart>
      <c:dateAx>
        <c:axId val="128861696"/>
        <c:scaling>
          <c:orientation val="minMax"/>
          <c:max val="41639"/>
          <c:min val="36526"/>
        </c:scaling>
        <c:delete val="0"/>
        <c:axPos val="b"/>
        <c:majorGridlines>
          <c:spPr>
            <a:ln>
              <a:solidFill>
                <a:schemeClr val="bg1">
                  <a:lumMod val="75000"/>
                </a:schemeClr>
              </a:solidFill>
            </a:ln>
          </c:spPr>
        </c:majorGridlines>
        <c:numFmt formatCode="yy" sourceLinked="0"/>
        <c:majorTickMark val="in"/>
        <c:minorTickMark val="none"/>
        <c:tickLblPos val="low"/>
        <c:spPr>
          <a:ln w="38100" cap="flat" cmpd="sng" algn="ctr">
            <a:solidFill>
              <a:srgbClr val="000000">
                <a:lumMod val="100000"/>
              </a:srgbClr>
            </a:solidFill>
            <a:prstDash val="solid"/>
            <a:round/>
            <a:headEnd type="none" w="med" len="med"/>
            <a:tailEnd type="none" w="med" len="med"/>
          </a:ln>
        </c:spPr>
        <c:crossAx val="128863232"/>
        <c:crosses val="autoZero"/>
        <c:auto val="1"/>
        <c:lblOffset val="100"/>
        <c:baseTimeUnit val="days"/>
        <c:majorUnit val="1"/>
        <c:majorTimeUnit val="years"/>
      </c:dateAx>
      <c:valAx>
        <c:axId val="128863232"/>
        <c:scaling>
          <c:orientation val="minMax"/>
          <c:max val="10"/>
        </c:scaling>
        <c:delete val="0"/>
        <c:axPos val="l"/>
        <c:majorGridlines>
          <c:spPr>
            <a:ln cmpd="sng">
              <a:solidFill>
                <a:schemeClr val="bg1">
                  <a:lumMod val="75000"/>
                </a:schemeClr>
              </a:solidFill>
            </a:ln>
          </c:spPr>
        </c:majorGridlines>
        <c:numFmt formatCode="General" sourceLinked="0"/>
        <c:majorTickMark val="in"/>
        <c:minorTickMark val="none"/>
        <c:tickLblPos val="nextTo"/>
        <c:spPr>
          <a:ln w="38100" cap="flat" cmpd="sng" algn="ctr">
            <a:solidFill>
              <a:srgbClr val="000000">
                <a:lumMod val="100000"/>
              </a:srgbClr>
            </a:solidFill>
            <a:prstDash val="solid"/>
            <a:round/>
            <a:headEnd type="none" w="med" len="med"/>
            <a:tailEnd type="none" w="med" len="med"/>
          </a:ln>
        </c:spPr>
        <c:crossAx val="128861696"/>
        <c:crosses val="autoZero"/>
        <c:crossBetween val="between"/>
        <c:majorUnit val="2"/>
      </c:valAx>
      <c:valAx>
        <c:axId val="128873216"/>
        <c:scaling>
          <c:orientation val="minMax"/>
          <c:max val="10"/>
          <c:min val="0"/>
        </c:scaling>
        <c:delete val="0"/>
        <c:axPos val="r"/>
        <c:numFmt formatCode="General" sourceLinked="1"/>
        <c:majorTickMark val="in"/>
        <c:minorTickMark val="none"/>
        <c:tickLblPos val="nextTo"/>
        <c:spPr>
          <a:ln w="38100" cap="flat" cmpd="sng" algn="ctr">
            <a:solidFill>
              <a:srgbClr val="000000">
                <a:lumMod val="100000"/>
              </a:srgbClr>
            </a:solidFill>
            <a:prstDash val="solid"/>
            <a:round/>
            <a:headEnd type="none" w="med" len="med"/>
            <a:tailEnd type="none" w="med" len="med"/>
          </a:ln>
        </c:spPr>
        <c:crossAx val="128874752"/>
        <c:crosses val="max"/>
        <c:crossBetween val="between"/>
        <c:majorUnit val="2"/>
        <c:minorUnit val="0.4"/>
      </c:valAx>
      <c:dateAx>
        <c:axId val="128874752"/>
        <c:scaling>
          <c:orientation val="minMax"/>
        </c:scaling>
        <c:delete val="1"/>
        <c:axPos val="b"/>
        <c:numFmt formatCode="yyyy-mm-dd" sourceLinked="1"/>
        <c:majorTickMark val="out"/>
        <c:minorTickMark val="none"/>
        <c:tickLblPos val="nextTo"/>
        <c:crossAx val="128873216"/>
        <c:crosses val="autoZero"/>
        <c:auto val="1"/>
        <c:lblOffset val="100"/>
        <c:baseTimeUnit val="months"/>
      </c:dateAx>
    </c:plotArea>
    <c:legend>
      <c:legendPos val="r"/>
      <c:layout>
        <c:manualLayout>
          <c:xMode val="edge"/>
          <c:yMode val="edge"/>
          <c:x val="8.5001652173212233E-2"/>
          <c:y val="0.70074741441018928"/>
          <c:w val="0.4728284399455186"/>
          <c:h val="0.18575699981076033"/>
        </c:manualLayout>
      </c:layout>
      <c:overlay val="1"/>
    </c:legend>
    <c:plotVisOnly val="1"/>
    <c:dispBlanksAs val="span"/>
    <c:showDLblsOverMax val="0"/>
  </c:chart>
  <c:spPr>
    <a:ln>
      <a:noFill/>
    </a:ln>
  </c:spPr>
  <c:txPr>
    <a:bodyPr/>
    <a:lstStyle/>
    <a:p>
      <a:pPr>
        <a:defRPr sz="1800" baseline="0">
          <a:latin typeface="Times New Roman" pitchFamily="18" charset="0"/>
        </a:defRPr>
      </a:pPr>
      <a:endParaRPr lang="en-US"/>
    </a:p>
  </c:txPr>
  <c:userShapes r:id="rId2"/>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theme="4"/>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4"/>
  </sheetPr>
  <sheetViews>
    <sheetView tabSelected="1" zoomScale="9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305925" cy="6076950"/>
    <xdr:graphicFrame macro="">
      <xdr:nvGraphicFramePr>
        <xdr:cNvPr id="2" name="Diagra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0.70113</cdr:x>
      <cdr:y>0.02978</cdr:y>
    </cdr:from>
    <cdr:to>
      <cdr:x>0.70215</cdr:x>
      <cdr:y>0.77743</cdr:y>
    </cdr:to>
    <cdr:cxnSp macro="">
      <cdr:nvCxnSpPr>
        <cdr:cNvPr id="3" name="Rak 2"/>
        <cdr:cNvCxnSpPr/>
      </cdr:nvCxnSpPr>
      <cdr:spPr bwMode="auto">
        <a:xfrm xmlns:a="http://schemas.openxmlformats.org/drawingml/2006/main">
          <a:off x="6524648" y="180972"/>
          <a:ext cx="9492" cy="4543431"/>
        </a:xfrm>
        <a:prstGeom xmlns:a="http://schemas.openxmlformats.org/drawingml/2006/main" prst="line">
          <a:avLst/>
        </a:prstGeom>
        <a:solidFill xmlns:a="http://schemas.openxmlformats.org/drawingml/2006/main">
          <a:schemeClr val="accent1"/>
        </a:solidFill>
        <a:ln xmlns:a="http://schemas.openxmlformats.org/drawingml/2006/main" w="25400" cap="flat" cmpd="sng" algn="ctr">
          <a:solidFill>
            <a:schemeClr val="tx1"/>
          </a:solidFill>
          <a:prstDash val="sysDot"/>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chemeClr val="bg2"/>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Diagra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0.69908</cdr:x>
      <cdr:y>0.03135</cdr:y>
    </cdr:from>
    <cdr:to>
      <cdr:x>0.69908</cdr:x>
      <cdr:y>0.92476</cdr:y>
    </cdr:to>
    <cdr:cxnSp macro="">
      <cdr:nvCxnSpPr>
        <cdr:cNvPr id="3" name="Rak 2"/>
        <cdr:cNvCxnSpPr/>
      </cdr:nvCxnSpPr>
      <cdr:spPr bwMode="auto">
        <a:xfrm xmlns:a="http://schemas.openxmlformats.org/drawingml/2006/main">
          <a:off x="6505575" y="190500"/>
          <a:ext cx="0" cy="5429250"/>
        </a:xfrm>
        <a:prstGeom xmlns:a="http://schemas.openxmlformats.org/drawingml/2006/main" prst="line">
          <a:avLst/>
        </a:prstGeom>
        <a:solidFill xmlns:a="http://schemas.openxmlformats.org/drawingml/2006/main">
          <a:schemeClr val="accent1"/>
        </a:solidFill>
        <a:ln xmlns:a="http://schemas.openxmlformats.org/drawingml/2006/main" w="25400" cap="flat" cmpd="sng" algn="ctr">
          <a:solidFill>
            <a:schemeClr val="tx1"/>
          </a:solidFill>
          <a:prstDash val="sysDot"/>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chemeClr val="bg2"/>
                </a:outerShdw>
              </a:effectLst>
            </a14:hiddenEffects>
          </a:ext>
        </a:extLst>
      </cdr:spPr>
    </cdr:cxnSp>
  </cdr:relSizeAnchor>
</c:userShapes>
</file>

<file path=xl/theme/theme1.xml><?xml version="1.0" encoding="utf-8"?>
<a:theme xmlns:a="http://schemas.openxmlformats.org/drawingml/2006/main" name="RB XL">
  <a:themeElements>
    <a:clrScheme name="Riksbank">
      <a:dk1>
        <a:srgbClr val="000000"/>
      </a:dk1>
      <a:lt1>
        <a:srgbClr val="FFFFFF"/>
      </a:lt1>
      <a:dk2>
        <a:srgbClr val="000000"/>
      </a:dk2>
      <a:lt2>
        <a:srgbClr val="FFFFFF"/>
      </a:lt2>
      <a:accent1>
        <a:srgbClr val="A41D22"/>
      </a:accent1>
      <a:accent2>
        <a:srgbClr val="0076BD"/>
      </a:accent2>
      <a:accent3>
        <a:srgbClr val="EEAF00"/>
      </a:accent3>
      <a:accent4>
        <a:srgbClr val="939799"/>
      </a:accent4>
      <a:accent5>
        <a:srgbClr val="726E20"/>
      </a:accent5>
      <a:accent6>
        <a:srgbClr val="6A4976"/>
      </a:accent6>
      <a:hlink>
        <a:srgbClr val="0033CC"/>
      </a:hlink>
      <a:folHlink>
        <a:srgbClr val="00CC00"/>
      </a:folHlink>
    </a:clrScheme>
    <a:fontScheme name="RB Excel">
      <a:majorFont>
        <a:latin typeface="Gisha"/>
        <a:ea typeface=""/>
        <a:cs typeface=""/>
      </a:majorFont>
      <a:minorFont>
        <a:latin typeface="Gish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chemeClr val="accent1"/>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chemeClr val="bg2"/>
                </a:outerShdw>
              </a:effectLst>
            </a14:hiddenEffects>
          </a:ext>
        </a:extLst>
      </a:spPr>
      <a:bodyPr vert="horz" wrap="none" lIns="91440" tIns="45720" rIns="91440" bIns="45720" numCol="1" anchor="ctr" anchorCtr="0" compatLnSpc="1">
        <a:prstTxWarp prst="textNoShape">
          <a:avLst/>
        </a:prstTxWarp>
      </a:bodyPr>
      <a:lstStyle>
        <a:defPPr marL="0" marR="0" indent="0" algn="ctr" defTabSz="914400" rtl="0" eaLnBrk="1" fontAlgn="base" latinLnBrk="0" hangingPunct="1">
          <a:lnSpc>
            <a:spcPct val="100000"/>
          </a:lnSpc>
          <a:spcBef>
            <a:spcPct val="0"/>
          </a:spcBef>
          <a:spcAft>
            <a:spcPct val="0"/>
          </a:spcAft>
          <a:buClrTx/>
          <a:buSzTx/>
          <a:buFontTx/>
          <a:buNone/>
          <a:tabLst/>
          <a:defRPr kumimoji="0" lang="sv-SE" sz="1800" b="0" i="0" u="none" strike="noStrike" cap="none" normalizeH="0" baseline="0" smtClean="0">
            <a:ln>
              <a:noFill/>
            </a:ln>
            <a:solidFill>
              <a:schemeClr val="tx1"/>
            </a:solidFill>
            <a:effectLst/>
            <a:latin typeface="Syntax" pitchFamily="34" charset="0"/>
          </a:defRPr>
        </a:defPPr>
      </a:lstStyle>
    </a:spDef>
    <a:lnDef>
      <a:spPr bwMode="auto">
        <a:xfrm>
          <a:off x="0" y="0"/>
          <a:ext cx="1" cy="1"/>
        </a:xfrm>
        <a:custGeom>
          <a:avLst/>
          <a:gdLst/>
          <a:ahLst/>
          <a:cxnLst/>
          <a:rect l="0" t="0" r="0" b="0"/>
          <a:pathLst/>
        </a:custGeom>
        <a:solidFill>
          <a:schemeClr val="accent1"/>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chemeClr val="bg2"/>
                </a:outerShdw>
              </a:effectLst>
            </a14:hiddenEffects>
          </a:ext>
        </a:extLst>
      </a:spPr>
      <a:bodyPr vert="horz" wrap="none" lIns="91440" tIns="45720" rIns="91440" bIns="45720" numCol="1" anchor="ctr" anchorCtr="0" compatLnSpc="1">
        <a:prstTxWarp prst="textNoShape">
          <a:avLst/>
        </a:prstTxWarp>
      </a:bodyPr>
      <a:lstStyle>
        <a:defPPr marL="0" marR="0" indent="0" algn="ctr" defTabSz="914400" rtl="0" eaLnBrk="1" fontAlgn="base" latinLnBrk="0" hangingPunct="1">
          <a:lnSpc>
            <a:spcPct val="100000"/>
          </a:lnSpc>
          <a:spcBef>
            <a:spcPct val="0"/>
          </a:spcBef>
          <a:spcAft>
            <a:spcPct val="0"/>
          </a:spcAft>
          <a:buClrTx/>
          <a:buSzTx/>
          <a:buFontTx/>
          <a:buNone/>
          <a:tabLst/>
          <a:defRPr kumimoji="0" lang="sv-SE" sz="1800" b="0" i="0" u="none" strike="noStrike" cap="none" normalizeH="0" baseline="0" smtClean="0">
            <a:ln>
              <a:noFill/>
            </a:ln>
            <a:solidFill>
              <a:schemeClr val="tx1"/>
            </a:solidFill>
            <a:effectLst/>
            <a:latin typeface="Syntax" pitchFamily="34" charset="0"/>
          </a:defRPr>
        </a:defPPr>
      </a:lstStyle>
    </a:lnDef>
  </a:objectDefaults>
  <a:extraClrSchemeLst>
    <a:extraClrScheme>
      <a:clrScheme name="Riksbanken 1">
        <a:dk1>
          <a:srgbClr val="000000"/>
        </a:dk1>
        <a:lt1>
          <a:srgbClr val="FFFFFF"/>
        </a:lt1>
        <a:dk2>
          <a:srgbClr val="000000"/>
        </a:dk2>
        <a:lt2>
          <a:srgbClr val="969696"/>
        </a:lt2>
        <a:accent1>
          <a:srgbClr val="FBDF53"/>
        </a:accent1>
        <a:accent2>
          <a:srgbClr val="FF9966"/>
        </a:accent2>
        <a:accent3>
          <a:srgbClr val="FFFFFF"/>
        </a:accent3>
        <a:accent4>
          <a:srgbClr val="000000"/>
        </a:accent4>
        <a:accent5>
          <a:srgbClr val="FDECB3"/>
        </a:accent5>
        <a:accent6>
          <a:srgbClr val="E78A5C"/>
        </a:accent6>
        <a:hlink>
          <a:srgbClr val="CC3300"/>
        </a:hlink>
        <a:folHlink>
          <a:srgbClr val="996600"/>
        </a:folHlink>
      </a:clrScheme>
      <a:clrMap bg1="lt1" tx1="dk1" bg2="lt2" tx2="dk2" accent1="accent1" accent2="accent2" accent3="accent3" accent4="accent4" accent5="accent5" accent6="accent6" hlink="hlink" folHlink="folHlink"/>
    </a:extraClrScheme>
    <a:extraClrScheme>
      <a:clrScheme name="Riksbanken 2">
        <a:dk1>
          <a:srgbClr val="000000"/>
        </a:dk1>
        <a:lt1>
          <a:srgbClr val="FFFFFF"/>
        </a:lt1>
        <a:dk2>
          <a:srgbClr val="000000"/>
        </a:dk2>
        <a:lt2>
          <a:srgbClr val="808080"/>
        </a:lt2>
        <a:accent1>
          <a:srgbClr val="99CCFF"/>
        </a:accent1>
        <a:accent2>
          <a:srgbClr val="CCCCFF"/>
        </a:accent2>
        <a:accent3>
          <a:srgbClr val="FFFFFF"/>
        </a:accent3>
        <a:accent4>
          <a:srgbClr val="000000"/>
        </a:accent4>
        <a:accent5>
          <a:srgbClr val="CAE2FF"/>
        </a:accent5>
        <a:accent6>
          <a:srgbClr val="B9B9E7"/>
        </a:accent6>
        <a:hlink>
          <a:srgbClr val="3333CC"/>
        </a:hlink>
        <a:folHlink>
          <a:srgbClr val="AF67FF"/>
        </a:folHlink>
      </a:clrScheme>
      <a:clrMap bg1="lt1" tx1="dk1" bg2="lt2" tx2="dk2" accent1="accent1" accent2="accent2" accent3="accent3" accent4="accent4" accent5="accent5" accent6="accent6" hlink="hlink" folHlink="folHlink"/>
    </a:extraClrScheme>
    <a:extraClrScheme>
      <a:clrScheme name="Riksbanken 3">
        <a:dk1>
          <a:srgbClr val="000000"/>
        </a:dk1>
        <a:lt1>
          <a:srgbClr val="FFFFFF"/>
        </a:lt1>
        <a:dk2>
          <a:srgbClr val="000000"/>
        </a:dk2>
        <a:lt2>
          <a:srgbClr val="808080"/>
        </a:lt2>
        <a:accent1>
          <a:srgbClr val="99CCFF"/>
        </a:accent1>
        <a:accent2>
          <a:srgbClr val="FFFF00"/>
        </a:accent2>
        <a:accent3>
          <a:srgbClr val="FFFFFF"/>
        </a:accent3>
        <a:accent4>
          <a:srgbClr val="000000"/>
        </a:accent4>
        <a:accent5>
          <a:srgbClr val="CAE2FF"/>
        </a:accent5>
        <a:accent6>
          <a:srgbClr val="E7E700"/>
        </a:accent6>
        <a:hlink>
          <a:srgbClr val="0033CC"/>
        </a:hlink>
        <a:folHlink>
          <a:srgbClr val="00CC00"/>
        </a:folHlink>
      </a:clrScheme>
      <a:clrMap bg1="lt1" tx1="dk1" bg2="lt2" tx2="dk2" accent1="accent1" accent2="accent2" accent3="accent3" accent4="accent4" accent5="accent5" accent6="accent6" hlink="hlink" folHlink="folHlink"/>
    </a:extraClrScheme>
  </a:extraClrSchemeLst>
  <a:custClrLst>
    <a:custClr name="Riksbank Tegelröd">
      <a:srgbClr val="DD4814"/>
    </a:custClr>
    <a:custClr name="Riksbank Brun">
      <a:srgbClr val="512B1B"/>
    </a:custClr>
    <a:custClr name="Riksbank Mörkblå">
      <a:srgbClr val="01244C"/>
    </a:custClr>
  </a:custClrLst>
</a:theme>
</file>

<file path=xl/theme/themeOverride1.xml><?xml version="1.0" encoding="utf-8"?>
<a:themeOverride xmlns:a="http://schemas.openxmlformats.org/drawingml/2006/main">
  <a:clrScheme name="Riksbank">
    <a:dk1>
      <a:srgbClr val="000000"/>
    </a:dk1>
    <a:lt1>
      <a:srgbClr val="FFFFFF"/>
    </a:lt1>
    <a:dk2>
      <a:srgbClr val="000000"/>
    </a:dk2>
    <a:lt2>
      <a:srgbClr val="FFFFFF"/>
    </a:lt2>
    <a:accent1>
      <a:srgbClr val="A41D22"/>
    </a:accent1>
    <a:accent2>
      <a:srgbClr val="0076BD"/>
    </a:accent2>
    <a:accent3>
      <a:srgbClr val="EEAF00"/>
    </a:accent3>
    <a:accent4>
      <a:srgbClr val="939799"/>
    </a:accent4>
    <a:accent5>
      <a:srgbClr val="726E20"/>
    </a:accent5>
    <a:accent6>
      <a:srgbClr val="6A4976"/>
    </a:accent6>
    <a:hlink>
      <a:srgbClr val="0033CC"/>
    </a:hlink>
    <a:folHlink>
      <a:srgbClr val="00CC00"/>
    </a:folHlink>
  </a:clrScheme>
  <a:fontScheme name="RB Excel">
    <a:majorFont>
      <a:latin typeface="Gisha"/>
      <a:ea typeface=""/>
      <a:cs typeface=""/>
    </a:majorFont>
    <a:minorFont>
      <a:latin typeface="Gish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Riksbank">
    <a:dk1>
      <a:srgbClr val="000000"/>
    </a:dk1>
    <a:lt1>
      <a:srgbClr val="FFFFFF"/>
    </a:lt1>
    <a:dk2>
      <a:srgbClr val="000000"/>
    </a:dk2>
    <a:lt2>
      <a:srgbClr val="FFFFFF"/>
    </a:lt2>
    <a:accent1>
      <a:srgbClr val="A41D22"/>
    </a:accent1>
    <a:accent2>
      <a:srgbClr val="0076BD"/>
    </a:accent2>
    <a:accent3>
      <a:srgbClr val="EEAF00"/>
    </a:accent3>
    <a:accent4>
      <a:srgbClr val="939799"/>
    </a:accent4>
    <a:accent5>
      <a:srgbClr val="726E20"/>
    </a:accent5>
    <a:accent6>
      <a:srgbClr val="6A4976"/>
    </a:accent6>
    <a:hlink>
      <a:srgbClr val="0033CC"/>
    </a:hlink>
    <a:folHlink>
      <a:srgbClr val="00CC00"/>
    </a:folHlink>
  </a:clrScheme>
  <a:fontScheme name="RB Excel">
    <a:majorFont>
      <a:latin typeface="Gisha"/>
      <a:ea typeface=""/>
      <a:cs typeface=""/>
    </a:majorFont>
    <a:minorFont>
      <a:latin typeface="Gish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5:I93"/>
  <sheetViews>
    <sheetView workbookViewId="0">
      <pane xSplit="1" ySplit="5" topLeftCell="B6" activePane="bottomRight" state="frozen"/>
      <selection pane="topRight" activeCell="B1" sqref="B1"/>
      <selection pane="bottomLeft" activeCell="A6" sqref="A6"/>
      <selection pane="bottomRight" activeCell="N1" sqref="N1"/>
    </sheetView>
  </sheetViews>
  <sheetFormatPr defaultRowHeight="15" x14ac:dyDescent="0.25"/>
  <cols>
    <col min="2" max="2" width="20.375" bestFit="1" customWidth="1"/>
    <col min="3" max="3" width="4.875" bestFit="1" customWidth="1"/>
    <col min="4" max="4" width="28.5" bestFit="1" customWidth="1"/>
    <col min="5" max="5" width="4.875" bestFit="1" customWidth="1"/>
    <col min="6" max="6" width="25.125" bestFit="1" customWidth="1"/>
    <col min="7" max="7" width="7.25" customWidth="1"/>
    <col min="8" max="8" width="33.25" bestFit="1" customWidth="1"/>
    <col min="9" max="9" width="9.25" customWidth="1"/>
  </cols>
  <sheetData>
    <row r="5" spans="1:9" x14ac:dyDescent="0.25">
      <c r="B5" t="s">
        <v>2</v>
      </c>
      <c r="D5" t="s">
        <v>3</v>
      </c>
      <c r="F5" t="s">
        <v>0</v>
      </c>
      <c r="H5" t="s">
        <v>1</v>
      </c>
    </row>
    <row r="6" spans="1:9" x14ac:dyDescent="0.25">
      <c r="A6" s="1">
        <v>36571</v>
      </c>
      <c r="B6" s="13">
        <v>82.635537097317325</v>
      </c>
      <c r="C6" s="14"/>
      <c r="D6" s="13">
        <v>80.312459901971792</v>
      </c>
      <c r="E6" s="14"/>
      <c r="F6" s="23">
        <v>78.664256676014389</v>
      </c>
      <c r="G6" s="12"/>
      <c r="H6" s="24">
        <v>77.601121314012417</v>
      </c>
      <c r="I6" s="25"/>
    </row>
    <row r="7" spans="1:9" x14ac:dyDescent="0.25">
      <c r="A7" s="1">
        <v>36661</v>
      </c>
      <c r="B7" s="13">
        <v>84.248138586448164</v>
      </c>
      <c r="C7" s="14"/>
      <c r="D7" s="13">
        <v>81.045521899203052</v>
      </c>
      <c r="E7" s="14"/>
      <c r="F7" s="23">
        <v>80.264458442673643</v>
      </c>
      <c r="G7" s="12"/>
      <c r="H7" s="24">
        <v>78.345005800559932</v>
      </c>
      <c r="I7" s="25"/>
    </row>
    <row r="8" spans="1:9" x14ac:dyDescent="0.25">
      <c r="A8" s="1">
        <v>36753</v>
      </c>
      <c r="B8" s="13">
        <v>84.318479440266387</v>
      </c>
      <c r="C8" s="14"/>
      <c r="D8" s="13">
        <v>81.788857851610729</v>
      </c>
      <c r="E8" s="14"/>
      <c r="F8" s="23">
        <v>80.710386779479848</v>
      </c>
      <c r="G8" s="12"/>
      <c r="H8" s="24">
        <v>79.058073052678864</v>
      </c>
      <c r="I8" s="25"/>
    </row>
    <row r="9" spans="1:9" x14ac:dyDescent="0.25">
      <c r="A9" s="1">
        <v>36845</v>
      </c>
      <c r="B9" s="13">
        <v>84.816851872638154</v>
      </c>
      <c r="C9" s="14"/>
      <c r="D9" s="13">
        <v>82.538076731395222</v>
      </c>
      <c r="E9" s="14"/>
      <c r="F9" s="23">
        <v>80.861831873127201</v>
      </c>
      <c r="G9" s="12"/>
      <c r="H9" s="24">
        <v>79.761128302551981</v>
      </c>
      <c r="I9" s="25"/>
    </row>
    <row r="10" spans="1:9" x14ac:dyDescent="0.25">
      <c r="A10" s="1">
        <v>36937</v>
      </c>
      <c r="B10" s="13">
        <v>84.537733378231763</v>
      </c>
      <c r="C10" s="14"/>
      <c r="D10" s="13">
        <v>83.291567336401386</v>
      </c>
      <c r="E10" s="14"/>
      <c r="F10" s="23">
        <v>80.509460814632888</v>
      </c>
      <c r="G10" s="12"/>
      <c r="H10" s="24">
        <v>80.445104730848215</v>
      </c>
      <c r="I10" s="25"/>
    </row>
    <row r="11" spans="1:9" x14ac:dyDescent="0.25">
      <c r="A11" s="1">
        <v>37026</v>
      </c>
      <c r="B11" s="13">
        <v>85.092228832266997</v>
      </c>
      <c r="C11" s="14"/>
      <c r="D11" s="13">
        <v>84.034457432558824</v>
      </c>
      <c r="E11" s="14"/>
      <c r="F11" s="23">
        <v>80.789772351962725</v>
      </c>
      <c r="G11" s="12"/>
      <c r="H11" s="24">
        <v>81.097944541219348</v>
      </c>
      <c r="I11" s="25"/>
    </row>
    <row r="12" spans="1:9" x14ac:dyDescent="0.25">
      <c r="A12" s="1">
        <v>37118</v>
      </c>
      <c r="B12" s="13">
        <v>84.858757062146893</v>
      </c>
      <c r="C12" s="14"/>
      <c r="D12" s="13">
        <v>84.767242062333963</v>
      </c>
      <c r="E12" s="14"/>
      <c r="F12" s="23">
        <v>81.363005842826169</v>
      </c>
      <c r="G12" s="12"/>
      <c r="H12" s="24">
        <v>81.730794417705837</v>
      </c>
      <c r="I12" s="25"/>
    </row>
    <row r="13" spans="1:9" x14ac:dyDescent="0.25">
      <c r="A13" s="1">
        <v>37210</v>
      </c>
      <c r="B13" s="13">
        <v>85.158079844352159</v>
      </c>
      <c r="C13" s="14"/>
      <c r="D13" s="13">
        <v>85.486372769109892</v>
      </c>
      <c r="E13" s="14"/>
      <c r="F13" s="23">
        <v>82.278762257624791</v>
      </c>
      <c r="G13" s="12"/>
      <c r="H13" s="24">
        <v>82.344637967999205</v>
      </c>
      <c r="I13" s="25"/>
    </row>
    <row r="14" spans="1:9" x14ac:dyDescent="0.25">
      <c r="A14" s="1">
        <v>37302</v>
      </c>
      <c r="B14" s="13">
        <v>85.889924046844015</v>
      </c>
      <c r="C14" s="14"/>
      <c r="D14" s="13">
        <v>86.183241186814826</v>
      </c>
      <c r="E14" s="14"/>
      <c r="F14" s="23">
        <v>82.171393571089723</v>
      </c>
      <c r="G14" s="12"/>
      <c r="H14" s="24">
        <v>82.926020356332344</v>
      </c>
      <c r="I14" s="25"/>
    </row>
    <row r="15" spans="1:9" x14ac:dyDescent="0.25">
      <c r="A15" s="1">
        <v>37391</v>
      </c>
      <c r="B15" s="13">
        <v>86.345642982751514</v>
      </c>
      <c r="C15" s="14"/>
      <c r="D15" s="13">
        <v>86.868582295057422</v>
      </c>
      <c r="E15" s="14"/>
      <c r="F15" s="23">
        <v>83.359054579082326</v>
      </c>
      <c r="G15" s="12"/>
      <c r="H15" s="24">
        <v>83.509371447688181</v>
      </c>
      <c r="I15" s="25"/>
    </row>
    <row r="16" spans="1:9" x14ac:dyDescent="0.25">
      <c r="A16" s="1">
        <v>37483</v>
      </c>
      <c r="B16" s="13">
        <v>86.776667789127089</v>
      </c>
      <c r="C16" s="14"/>
      <c r="D16" s="13">
        <v>87.53768850226362</v>
      </c>
      <c r="E16" s="14"/>
      <c r="F16" s="23">
        <v>83.405893267839232</v>
      </c>
      <c r="G16" s="12"/>
      <c r="H16" s="24">
        <v>84.086997951244314</v>
      </c>
      <c r="I16" s="25"/>
    </row>
    <row r="17" spans="1:9" x14ac:dyDescent="0.25">
      <c r="A17" s="1">
        <v>37575</v>
      </c>
      <c r="B17" s="13">
        <v>86.794627156059406</v>
      </c>
      <c r="C17" s="14"/>
      <c r="D17" s="13">
        <v>88.190103401055111</v>
      </c>
      <c r="E17" s="14"/>
      <c r="F17" s="23">
        <v>84.080970881948488</v>
      </c>
      <c r="G17" s="12"/>
      <c r="H17" s="24">
        <v>84.648113240660919</v>
      </c>
      <c r="I17" s="25"/>
    </row>
    <row r="18" spans="1:9" x14ac:dyDescent="0.25">
      <c r="A18" s="1">
        <v>37667</v>
      </c>
      <c r="B18" s="13">
        <v>87.146331425150592</v>
      </c>
      <c r="C18" s="14"/>
      <c r="D18" s="13">
        <v>88.830184764470388</v>
      </c>
      <c r="E18" s="14"/>
      <c r="F18" s="23">
        <v>84.935957100565062</v>
      </c>
      <c r="G18" s="12"/>
      <c r="H18" s="24">
        <v>85.217173774019329</v>
      </c>
      <c r="I18" s="25"/>
    </row>
    <row r="19" spans="1:9" x14ac:dyDescent="0.25">
      <c r="A19" s="1">
        <v>37756</v>
      </c>
      <c r="B19" s="13">
        <v>87.841508586822314</v>
      </c>
      <c r="C19" s="14"/>
      <c r="D19" s="13">
        <v>89.447936453773337</v>
      </c>
      <c r="E19" s="14"/>
      <c r="F19" s="23">
        <v>84.637990980549944</v>
      </c>
      <c r="G19" s="12"/>
      <c r="H19" s="24">
        <v>85.76146618760761</v>
      </c>
      <c r="I19" s="25"/>
    </row>
    <row r="20" spans="1:9" x14ac:dyDescent="0.25">
      <c r="A20" s="1">
        <v>37848</v>
      </c>
      <c r="B20" s="13">
        <v>89.314176675272194</v>
      </c>
      <c r="C20" s="14"/>
      <c r="D20" s="13">
        <v>90.045764852022302</v>
      </c>
      <c r="E20" s="14"/>
      <c r="F20" s="23">
        <v>85.6074317386161</v>
      </c>
      <c r="G20" s="12"/>
      <c r="H20" s="24">
        <v>86.289115753065317</v>
      </c>
      <c r="I20" s="25"/>
    </row>
    <row r="21" spans="1:9" x14ac:dyDescent="0.25">
      <c r="A21" s="1">
        <v>37940</v>
      </c>
      <c r="B21" s="13">
        <v>90.117110038537803</v>
      </c>
      <c r="C21" s="14"/>
      <c r="D21" s="13">
        <v>90.623910352826726</v>
      </c>
      <c r="E21" s="14"/>
      <c r="F21" s="23">
        <v>86.027058350197265</v>
      </c>
      <c r="G21" s="12"/>
      <c r="H21" s="24">
        <v>86.817093904730314</v>
      </c>
      <c r="I21" s="25"/>
    </row>
    <row r="22" spans="1:9" x14ac:dyDescent="0.25">
      <c r="A22" s="1">
        <v>38032</v>
      </c>
      <c r="B22" s="13">
        <v>90.751674336812954</v>
      </c>
      <c r="C22" s="14"/>
      <c r="D22" s="13">
        <v>91.179467841508583</v>
      </c>
      <c r="E22" s="14"/>
      <c r="F22" s="23">
        <v>87.510523692570061</v>
      </c>
      <c r="G22" s="12"/>
      <c r="H22" s="24">
        <v>87.344569011448314</v>
      </c>
      <c r="I22" s="25"/>
    </row>
    <row r="23" spans="1:9" x14ac:dyDescent="0.25">
      <c r="A23" s="1">
        <v>38122</v>
      </c>
      <c r="B23" s="13">
        <v>91.396714932465301</v>
      </c>
      <c r="C23" s="14"/>
      <c r="D23" s="13">
        <v>91.720605784412768</v>
      </c>
      <c r="E23" s="14"/>
      <c r="F23" s="23">
        <v>88.167946723994021</v>
      </c>
      <c r="G23" s="12"/>
      <c r="H23" s="24">
        <v>87.886709254379994</v>
      </c>
      <c r="I23" s="25"/>
    </row>
    <row r="24" spans="1:9" x14ac:dyDescent="0.25">
      <c r="A24" s="1">
        <v>38214</v>
      </c>
      <c r="B24" s="13">
        <v>92.067946271560601</v>
      </c>
      <c r="C24" s="14"/>
      <c r="D24" s="13">
        <v>92.251815564784678</v>
      </c>
      <c r="E24" s="14"/>
      <c r="F24" s="23">
        <v>88.838340469227589</v>
      </c>
      <c r="G24" s="12"/>
      <c r="H24" s="24">
        <v>88.449164146980877</v>
      </c>
      <c r="I24" s="25"/>
    </row>
    <row r="25" spans="1:9" x14ac:dyDescent="0.25">
      <c r="A25" s="1">
        <v>38306</v>
      </c>
      <c r="B25" s="13">
        <v>92.867138100048635</v>
      </c>
      <c r="C25" s="14"/>
      <c r="D25" s="13">
        <v>92.778004542223229</v>
      </c>
      <c r="E25" s="14"/>
      <c r="F25" s="23">
        <v>89.415657332957025</v>
      </c>
      <c r="G25" s="12"/>
      <c r="H25" s="24">
        <v>89.041682267433814</v>
      </c>
      <c r="I25" s="25"/>
    </row>
    <row r="26" spans="1:9" x14ac:dyDescent="0.25">
      <c r="A26" s="1">
        <v>38398</v>
      </c>
      <c r="B26" s="13">
        <v>93.793542110973931</v>
      </c>
      <c r="C26" s="14"/>
      <c r="D26" s="13">
        <v>93.306912440603142</v>
      </c>
      <c r="E26" s="14"/>
      <c r="F26" s="23">
        <v>89.982885863723439</v>
      </c>
      <c r="G26" s="12"/>
      <c r="H26" s="24">
        <v>89.642245331463869</v>
      </c>
      <c r="I26" s="25"/>
    </row>
    <row r="27" spans="1:9" x14ac:dyDescent="0.25">
      <c r="A27" s="1">
        <v>38487</v>
      </c>
      <c r="B27" s="13">
        <v>94.193138025217948</v>
      </c>
      <c r="C27" s="14"/>
      <c r="D27" s="13">
        <v>93.837450690313162</v>
      </c>
      <c r="E27" s="14"/>
      <c r="F27" s="23">
        <v>90.733986272661213</v>
      </c>
      <c r="G27" s="12"/>
      <c r="H27" s="24">
        <v>90.255631426102866</v>
      </c>
      <c r="I27" s="25"/>
    </row>
    <row r="28" spans="1:9" x14ac:dyDescent="0.25">
      <c r="A28" s="1">
        <v>38579</v>
      </c>
      <c r="B28" s="13">
        <v>94.909267781644033</v>
      </c>
      <c r="C28" s="14"/>
      <c r="D28" s="13">
        <v>94.374139634077906</v>
      </c>
      <c r="E28" s="14"/>
      <c r="F28" s="23">
        <v>91.998150472290106</v>
      </c>
      <c r="G28" s="12"/>
      <c r="H28" s="24">
        <v>90.880322505472805</v>
      </c>
      <c r="I28" s="25"/>
    </row>
    <row r="29" spans="1:9" x14ac:dyDescent="0.25">
      <c r="A29" s="1">
        <v>38671</v>
      </c>
      <c r="B29" s="13">
        <v>95.399408837505149</v>
      </c>
      <c r="C29" s="14"/>
      <c r="D29" s="13">
        <v>94.919703722827109</v>
      </c>
      <c r="E29" s="14"/>
      <c r="F29" s="23">
        <v>92.341634189840804</v>
      </c>
      <c r="G29" s="12"/>
      <c r="H29" s="24">
        <v>91.481706152011895</v>
      </c>
      <c r="I29" s="25"/>
    </row>
    <row r="30" spans="1:9" x14ac:dyDescent="0.25">
      <c r="A30" s="1">
        <v>38763</v>
      </c>
      <c r="B30" s="13">
        <v>96.650578067123121</v>
      </c>
      <c r="C30" s="14"/>
      <c r="D30" s="13">
        <v>95.476060612863392</v>
      </c>
      <c r="E30" s="14"/>
      <c r="F30" s="23">
        <v>93.69455169970395</v>
      </c>
      <c r="G30" s="12"/>
      <c r="H30" s="24">
        <v>92.101200923723525</v>
      </c>
      <c r="I30" s="25"/>
    </row>
    <row r="31" spans="1:9" x14ac:dyDescent="0.25">
      <c r="A31" s="1">
        <v>38852</v>
      </c>
      <c r="B31" s="13">
        <v>96.999289108392261</v>
      </c>
      <c r="C31" s="14"/>
      <c r="D31" s="13">
        <v>96.046599633329592</v>
      </c>
      <c r="E31" s="14"/>
      <c r="F31" s="23">
        <v>95.037981372613771</v>
      </c>
      <c r="G31" s="12"/>
      <c r="H31" s="24">
        <v>92.738077061488852</v>
      </c>
      <c r="I31" s="25"/>
    </row>
    <row r="32" spans="1:9" x14ac:dyDescent="0.25">
      <c r="A32" s="1">
        <v>38944</v>
      </c>
      <c r="B32" s="13">
        <v>97.0247315448797</v>
      </c>
      <c r="C32" s="14"/>
      <c r="D32" s="13">
        <v>96.628668327908102</v>
      </c>
      <c r="E32" s="14"/>
      <c r="F32" s="23">
        <v>96.413837830047626</v>
      </c>
      <c r="G32" s="12"/>
      <c r="H32" s="24">
        <v>93.36997659311217</v>
      </c>
      <c r="I32" s="25"/>
    </row>
    <row r="33" spans="1:9" x14ac:dyDescent="0.25">
      <c r="A33" s="1">
        <v>39036</v>
      </c>
      <c r="B33" s="13">
        <v>97.734126538706178</v>
      </c>
      <c r="C33" s="14"/>
      <c r="D33" s="13">
        <v>97.220712754892048</v>
      </c>
      <c r="E33" s="14"/>
      <c r="F33" s="23">
        <v>96.565883419704676</v>
      </c>
      <c r="G33" s="12"/>
      <c r="H33" s="24">
        <v>93.94482286185881</v>
      </c>
      <c r="I33" s="25"/>
    </row>
    <row r="34" spans="1:9" x14ac:dyDescent="0.25">
      <c r="A34" s="1">
        <v>39128</v>
      </c>
      <c r="B34" s="13">
        <v>97.948142327982936</v>
      </c>
      <c r="C34" s="14"/>
      <c r="D34" s="13">
        <v>97.821636105810597</v>
      </c>
      <c r="E34" s="14"/>
      <c r="F34" s="23">
        <v>97.706825838142308</v>
      </c>
      <c r="G34" s="12"/>
      <c r="H34" s="24">
        <v>94.539744400718234</v>
      </c>
      <c r="I34" s="25"/>
    </row>
    <row r="35" spans="1:9" x14ac:dyDescent="0.25">
      <c r="A35" s="1">
        <v>39217</v>
      </c>
      <c r="B35" s="13">
        <v>98.732368017360727</v>
      </c>
      <c r="C35" s="14"/>
      <c r="D35" s="13">
        <v>98.425801302054097</v>
      </c>
      <c r="E35" s="14"/>
      <c r="F35" s="23">
        <v>98.272973476091252</v>
      </c>
      <c r="G35" s="12"/>
      <c r="H35" s="24">
        <v>95.124357251080497</v>
      </c>
      <c r="I35" s="25"/>
    </row>
    <row r="36" spans="1:9" x14ac:dyDescent="0.25">
      <c r="A36" s="1">
        <v>39309</v>
      </c>
      <c r="B36" s="13">
        <v>99.289108392262506</v>
      </c>
      <c r="C36" s="14"/>
      <c r="D36" s="13">
        <v>99.03016115538594</v>
      </c>
      <c r="E36" s="14"/>
      <c r="F36" s="23">
        <v>98.878873949882603</v>
      </c>
      <c r="G36" s="12"/>
      <c r="H36" s="24">
        <v>95.72011030966371</v>
      </c>
      <c r="I36" s="25"/>
    </row>
    <row r="37" spans="1:9" x14ac:dyDescent="0.25">
      <c r="A37" s="1">
        <v>39401</v>
      </c>
      <c r="B37" s="13">
        <v>100</v>
      </c>
      <c r="C37" s="14"/>
      <c r="D37" s="13">
        <v>99.630654693755389</v>
      </c>
      <c r="E37" s="14"/>
      <c r="F37" s="23">
        <v>100</v>
      </c>
      <c r="G37" s="12"/>
      <c r="H37" s="24">
        <v>96.348395799209925</v>
      </c>
      <c r="I37" s="25"/>
    </row>
    <row r="38" spans="1:9" x14ac:dyDescent="0.25">
      <c r="A38" s="1">
        <v>39493</v>
      </c>
      <c r="B38" s="13">
        <v>99.818161409810315</v>
      </c>
      <c r="C38" s="14"/>
      <c r="D38" s="13">
        <v>100.2210983425001</v>
      </c>
      <c r="E38" s="14"/>
      <c r="F38" s="23">
        <v>98.972791525800304</v>
      </c>
      <c r="G38" s="12"/>
      <c r="H38" s="24">
        <v>96.870697392385523</v>
      </c>
      <c r="I38" s="25"/>
    </row>
    <row r="39" spans="1:9" x14ac:dyDescent="0.25">
      <c r="A39" s="1">
        <v>39583</v>
      </c>
      <c r="B39" s="13">
        <v>99.966326187001911</v>
      </c>
      <c r="C39" s="14"/>
      <c r="D39" s="13">
        <v>100.80606282036891</v>
      </c>
      <c r="E39" s="14"/>
      <c r="F39" s="23">
        <v>98.928955317091919</v>
      </c>
      <c r="G39" s="12"/>
      <c r="H39" s="24">
        <v>97.409369158223626</v>
      </c>
      <c r="I39" s="25"/>
    </row>
    <row r="40" spans="1:9" x14ac:dyDescent="0.25">
      <c r="A40" s="1">
        <v>39675</v>
      </c>
      <c r="B40" s="13">
        <v>98.95237026228159</v>
      </c>
      <c r="C40" s="14"/>
      <c r="D40" s="13">
        <v>101.37372256519623</v>
      </c>
      <c r="E40" s="14"/>
      <c r="F40" s="23">
        <v>98.960301208798455</v>
      </c>
      <c r="G40" s="12"/>
      <c r="H40" s="24">
        <v>97.951401770561688</v>
      </c>
      <c r="I40" s="25"/>
    </row>
    <row r="41" spans="1:9" x14ac:dyDescent="0.25">
      <c r="A41" s="1">
        <v>39767</v>
      </c>
      <c r="B41" s="13">
        <v>97.232760878512366</v>
      </c>
      <c r="C41" s="14"/>
      <c r="D41" s="13">
        <v>101.91862712612713</v>
      </c>
      <c r="E41" s="14"/>
      <c r="F41" s="23">
        <v>94.85555068486569</v>
      </c>
      <c r="G41" s="12"/>
      <c r="H41" s="24">
        <v>98.5717039227535</v>
      </c>
      <c r="I41" s="25"/>
    </row>
    <row r="42" spans="1:9" x14ac:dyDescent="0.25">
      <c r="A42" s="1">
        <v>39859</v>
      </c>
      <c r="B42" s="13">
        <v>96.02723837318068</v>
      </c>
      <c r="C42" s="14"/>
      <c r="D42" s="13">
        <v>102.43727403749017</v>
      </c>
      <c r="E42" s="14"/>
      <c r="F42" s="23">
        <v>92.417656984669335</v>
      </c>
      <c r="G42" s="12"/>
      <c r="H42" s="24">
        <v>99.224454568036663</v>
      </c>
      <c r="I42" s="25"/>
    </row>
    <row r="43" spans="1:9" x14ac:dyDescent="0.25">
      <c r="A43" s="1">
        <v>39948</v>
      </c>
      <c r="B43" s="13">
        <v>95.858121001234707</v>
      </c>
      <c r="C43" s="14"/>
      <c r="D43" s="13">
        <v>102.9154438507876</v>
      </c>
      <c r="E43" s="14"/>
      <c r="F43" s="23">
        <v>92.701571498057405</v>
      </c>
      <c r="G43" s="12"/>
      <c r="H43" s="24">
        <v>99.636254834541489</v>
      </c>
      <c r="I43" s="25"/>
    </row>
    <row r="44" spans="1:9" x14ac:dyDescent="0.25">
      <c r="A44" s="1">
        <v>40040</v>
      </c>
      <c r="B44" s="13">
        <v>96.238260934635377</v>
      </c>
      <c r="C44" s="14"/>
      <c r="D44" s="13">
        <v>103.36898962098253</v>
      </c>
      <c r="E44" s="14"/>
      <c r="F44" s="23">
        <v>92.603330350869811</v>
      </c>
      <c r="G44" s="12"/>
      <c r="H44" s="24">
        <v>100.07925035217747</v>
      </c>
      <c r="I44" s="25"/>
    </row>
    <row r="45" spans="1:9" x14ac:dyDescent="0.25">
      <c r="A45" s="1">
        <v>40132</v>
      </c>
      <c r="B45" s="13">
        <v>97.4220825382572</v>
      </c>
      <c r="C45" s="14"/>
      <c r="D45" s="13">
        <v>103.80493355782544</v>
      </c>
      <c r="E45" s="14"/>
      <c r="F45" s="23">
        <v>93.33593548270872</v>
      </c>
      <c r="G45" s="12"/>
      <c r="H45" s="24">
        <v>100.4692524033463</v>
      </c>
      <c r="I45" s="25"/>
    </row>
    <row r="46" spans="1:9" x14ac:dyDescent="0.25">
      <c r="A46" s="1">
        <v>40224</v>
      </c>
      <c r="B46" s="13">
        <v>98.31855427096194</v>
      </c>
      <c r="C46" s="14"/>
      <c r="D46" s="13">
        <v>104.22583941332735</v>
      </c>
      <c r="E46" s="14"/>
      <c r="F46" s="23">
        <v>94.825165586774673</v>
      </c>
      <c r="G46" s="12"/>
      <c r="H46" s="24">
        <v>100.85637692700986</v>
      </c>
      <c r="I46" s="25"/>
    </row>
    <row r="47" spans="1:9" x14ac:dyDescent="0.25">
      <c r="A47" s="1">
        <v>40313</v>
      </c>
      <c r="B47" s="13">
        <v>98.738354473004819</v>
      </c>
      <c r="C47" s="14"/>
      <c r="D47" s="13">
        <v>104.656481872264</v>
      </c>
      <c r="E47" s="14"/>
      <c r="F47" s="23">
        <v>96.823135910261882</v>
      </c>
      <c r="G47" s="12"/>
      <c r="H47" s="24">
        <v>101.18417380108879</v>
      </c>
      <c r="I47" s="25"/>
    </row>
    <row r="48" spans="1:9" x14ac:dyDescent="0.25">
      <c r="A48" s="1">
        <v>40405</v>
      </c>
      <c r="B48" s="13">
        <v>99.363939087813819</v>
      </c>
      <c r="C48" s="13">
        <v>99.363939087813819</v>
      </c>
      <c r="D48" s="13">
        <v>105.09741641785459</v>
      </c>
      <c r="E48" s="13">
        <v>105.09741641785459</v>
      </c>
      <c r="F48" s="23">
        <v>98.85485410949444</v>
      </c>
      <c r="G48" s="23"/>
      <c r="H48" s="24">
        <v>101.45202597444009</v>
      </c>
      <c r="I48" s="25"/>
    </row>
    <row r="49" spans="1:9" x14ac:dyDescent="0.25">
      <c r="A49" s="1">
        <v>40497</v>
      </c>
      <c r="B49" s="14"/>
      <c r="C49" s="15">
        <v>99.836574310622211</v>
      </c>
      <c r="D49" s="14"/>
      <c r="E49" s="15">
        <v>105.58453534627905</v>
      </c>
      <c r="F49" s="24">
        <v>100.08875331023425</v>
      </c>
      <c r="G49" s="24">
        <v>100.08875331023425</v>
      </c>
      <c r="H49" s="24">
        <v>101.77827263599171</v>
      </c>
      <c r="I49" s="24">
        <v>101.77827263599171</v>
      </c>
    </row>
    <row r="50" spans="1:9" x14ac:dyDescent="0.25">
      <c r="A50" s="1">
        <v>40589</v>
      </c>
      <c r="B50" s="14"/>
      <c r="C50" s="15">
        <v>100.5849748793355</v>
      </c>
      <c r="D50" s="14"/>
      <c r="E50" s="15">
        <v>106.09750761402327</v>
      </c>
      <c r="F50" s="26"/>
      <c r="G50" s="26">
        <v>101.09205447699799</v>
      </c>
      <c r="H50" s="25"/>
      <c r="I50" s="26">
        <v>102.10287291889503</v>
      </c>
    </row>
    <row r="51" spans="1:9" x14ac:dyDescent="0.25">
      <c r="A51" s="1">
        <v>40678</v>
      </c>
      <c r="B51" s="14"/>
      <c r="C51" s="15">
        <v>101.28563124181539</v>
      </c>
      <c r="D51" s="14"/>
      <c r="E51" s="15">
        <v>106.61260588917574</v>
      </c>
      <c r="F51" s="26"/>
      <c r="G51" s="26">
        <v>101.78194031384325</v>
      </c>
      <c r="H51" s="25"/>
      <c r="I51" s="26">
        <v>102.49943636842221</v>
      </c>
    </row>
    <row r="52" spans="1:9" x14ac:dyDescent="0.25">
      <c r="A52" s="1">
        <v>40770</v>
      </c>
      <c r="B52" s="14"/>
      <c r="C52" s="15">
        <v>102.10234637632357</v>
      </c>
      <c r="D52" s="14"/>
      <c r="E52" s="15">
        <v>107.13395515396415</v>
      </c>
      <c r="F52" s="26"/>
      <c r="G52" s="26">
        <v>102.47664287276021</v>
      </c>
      <c r="H52" s="25"/>
      <c r="I52" s="26">
        <v>102.91919541303626</v>
      </c>
    </row>
    <row r="53" spans="1:9" x14ac:dyDescent="0.25">
      <c r="A53" s="1">
        <v>40862</v>
      </c>
      <c r="B53" s="14"/>
      <c r="C53" s="15">
        <v>102.93414368241854</v>
      </c>
      <c r="D53" s="14"/>
      <c r="E53" s="15">
        <v>107.65804418004265</v>
      </c>
      <c r="F53" s="26"/>
      <c r="G53" s="26">
        <v>103.17659286842402</v>
      </c>
      <c r="H53" s="25"/>
      <c r="I53" s="26">
        <v>103.36264563055903</v>
      </c>
    </row>
    <row r="54" spans="1:9" x14ac:dyDescent="0.25">
      <c r="A54" s="1">
        <v>40954</v>
      </c>
      <c r="B54" s="14"/>
      <c r="C54" s="15">
        <v>103.8135056384929</v>
      </c>
      <c r="D54" s="14"/>
      <c r="E54" s="15">
        <v>108.16884953043737</v>
      </c>
      <c r="F54" s="26"/>
      <c r="G54" s="26">
        <v>103.88646207579775</v>
      </c>
      <c r="H54" s="25"/>
      <c r="I54" s="26">
        <v>103.83454480339607</v>
      </c>
    </row>
    <row r="55" spans="1:9" x14ac:dyDescent="0.25">
      <c r="A55" s="1">
        <v>41044</v>
      </c>
      <c r="B55" s="14"/>
      <c r="C55" s="15">
        <v>104.71613922250909</v>
      </c>
      <c r="D55" s="14"/>
      <c r="E55" s="15">
        <v>108.68816656564522</v>
      </c>
      <c r="F55" s="26"/>
      <c r="G55" s="26">
        <v>104.60181299864769</v>
      </c>
      <c r="H55" s="25"/>
      <c r="I55" s="26">
        <v>104.33055355939327</v>
      </c>
    </row>
    <row r="56" spans="1:9" x14ac:dyDescent="0.25">
      <c r="A56" s="1">
        <v>41136</v>
      </c>
      <c r="B56" s="14"/>
      <c r="C56" s="15">
        <v>105.30090266023122</v>
      </c>
      <c r="D56" s="14"/>
      <c r="E56" s="15">
        <v>109.22018552774348</v>
      </c>
      <c r="F56" s="26"/>
      <c r="G56" s="26">
        <v>105.29463413246056</v>
      </c>
      <c r="H56" s="25"/>
      <c r="I56" s="26">
        <v>104.86468890793803</v>
      </c>
    </row>
    <row r="57" spans="1:9" x14ac:dyDescent="0.25">
      <c r="A57" s="1">
        <v>41228</v>
      </c>
      <c r="B57" s="14"/>
      <c r="C57" s="15">
        <v>105.86011033037752</v>
      </c>
      <c r="D57" s="14"/>
      <c r="E57" s="15">
        <v>109.77111880121227</v>
      </c>
      <c r="F57" s="26"/>
      <c r="G57" s="26">
        <v>105.94988824810724</v>
      </c>
      <c r="H57" s="25"/>
      <c r="I57" s="26">
        <v>105.40179889385917</v>
      </c>
    </row>
    <row r="58" spans="1:9" x14ac:dyDescent="0.25">
      <c r="A58" s="1">
        <v>41320</v>
      </c>
      <c r="B58" s="14"/>
      <c r="C58" s="15">
        <v>107.02222541998727</v>
      </c>
      <c r="D58" s="14"/>
      <c r="E58" s="15">
        <v>110.35462184308005</v>
      </c>
      <c r="F58" s="26"/>
      <c r="G58" s="26">
        <v>106.59666380819472</v>
      </c>
      <c r="H58" s="25"/>
      <c r="I58" s="26">
        <v>105.92930916048368</v>
      </c>
    </row>
    <row r="59" spans="1:9" x14ac:dyDescent="0.25">
      <c r="A59" s="1">
        <v>41409</v>
      </c>
      <c r="B59" s="14"/>
      <c r="C59" s="15">
        <v>107.61141956074383</v>
      </c>
      <c r="D59" s="14"/>
      <c r="E59" s="15">
        <v>110.963394836682</v>
      </c>
      <c r="F59" s="26"/>
      <c r="G59" s="26">
        <v>107.22674719303728</v>
      </c>
      <c r="H59" s="25"/>
      <c r="I59" s="26">
        <v>106.50252998911134</v>
      </c>
    </row>
    <row r="60" spans="1:9" x14ac:dyDescent="0.25">
      <c r="A60" s="1">
        <v>41501</v>
      </c>
      <c r="B60" s="14"/>
      <c r="C60" s="15">
        <v>108.50499280128709</v>
      </c>
      <c r="D60" s="14"/>
      <c r="E60" s="15">
        <v>111.59537695214578</v>
      </c>
      <c r="F60" s="26"/>
      <c r="G60" s="26">
        <v>107.84488388717386</v>
      </c>
      <c r="H60" s="25"/>
      <c r="I60" s="26">
        <v>107.1058534980374</v>
      </c>
    </row>
    <row r="61" spans="1:9" x14ac:dyDescent="0.25">
      <c r="A61" s="1">
        <v>41593</v>
      </c>
      <c r="B61" s="14"/>
      <c r="C61" s="15">
        <v>109.54352876117784</v>
      </c>
      <c r="D61" s="14"/>
      <c r="E61" s="15">
        <v>112.24827123133909</v>
      </c>
      <c r="F61" s="26"/>
      <c r="G61" s="26">
        <v>108.45490260948924</v>
      </c>
      <c r="H61" s="25"/>
      <c r="I61" s="26">
        <v>107.72239035507474</v>
      </c>
    </row>
    <row r="62" spans="1:9" x14ac:dyDescent="0.25">
      <c r="A62" s="1">
        <v>41685</v>
      </c>
      <c r="B62" s="14"/>
      <c r="C62" s="15">
        <v>110.4693088861451</v>
      </c>
      <c r="D62" s="14"/>
      <c r="E62" s="15">
        <v>112.91727787630485</v>
      </c>
      <c r="F62" s="26"/>
      <c r="G62" s="26">
        <v>109.04269932512864</v>
      </c>
      <c r="H62" s="25"/>
      <c r="I62" s="26">
        <v>108.34926403530272</v>
      </c>
    </row>
    <row r="63" spans="1:9" x14ac:dyDescent="0.25">
      <c r="A63" s="1">
        <v>41774</v>
      </c>
      <c r="B63" s="14"/>
      <c r="C63" s="15">
        <v>111.6145009466083</v>
      </c>
      <c r="D63" s="14"/>
      <c r="E63" s="15">
        <v>113.60277010513713</v>
      </c>
      <c r="F63" s="12"/>
      <c r="G63" s="12"/>
      <c r="H63" s="12"/>
      <c r="I63" s="12"/>
    </row>
    <row r="64" spans="1:9" x14ac:dyDescent="0.25">
      <c r="A64" s="1">
        <v>41866</v>
      </c>
      <c r="B64" s="14"/>
      <c r="C64" s="15">
        <v>112.42755293149251</v>
      </c>
      <c r="D64" s="14"/>
      <c r="E64" s="15">
        <v>114.30142085531484</v>
      </c>
      <c r="F64" s="12"/>
      <c r="G64" s="12"/>
      <c r="H64" s="12"/>
      <c r="I64" s="12"/>
    </row>
    <row r="65" spans="1:9" x14ac:dyDescent="0.25">
      <c r="A65" s="1">
        <v>41958</v>
      </c>
      <c r="B65" s="14"/>
      <c r="C65" s="15">
        <v>113.49699789725744</v>
      </c>
      <c r="D65" s="14"/>
      <c r="E65" s="15">
        <v>115.01055998054402</v>
      </c>
      <c r="F65" s="12"/>
      <c r="G65" s="12"/>
      <c r="H65" s="12"/>
      <c r="I65" s="12"/>
    </row>
    <row r="66" spans="1:9" x14ac:dyDescent="0.25">
      <c r="B66" s="2"/>
      <c r="C66" s="3"/>
      <c r="D66" s="2"/>
      <c r="E66" s="3"/>
    </row>
    <row r="67" spans="1:9" x14ac:dyDescent="0.25">
      <c r="B67" s="2"/>
      <c r="C67" s="3"/>
      <c r="D67" s="2"/>
      <c r="E67" s="3"/>
    </row>
    <row r="68" spans="1:9" x14ac:dyDescent="0.25">
      <c r="B68" s="2"/>
      <c r="C68" s="3"/>
      <c r="D68" s="2"/>
      <c r="E68" s="3"/>
    </row>
    <row r="69" spans="1:9" x14ac:dyDescent="0.25">
      <c r="B69" s="2"/>
      <c r="C69" s="3"/>
      <c r="D69" s="2"/>
      <c r="E69" s="3"/>
    </row>
    <row r="70" spans="1:9" x14ac:dyDescent="0.25">
      <c r="B70" s="2"/>
      <c r="C70" s="3"/>
      <c r="D70" s="2"/>
      <c r="E70" s="3"/>
    </row>
    <row r="71" spans="1:9" x14ac:dyDescent="0.25">
      <c r="B71" s="2"/>
      <c r="C71" s="3"/>
      <c r="D71" s="2"/>
      <c r="E71" s="3"/>
    </row>
    <row r="72" spans="1:9" x14ac:dyDescent="0.25">
      <c r="B72" s="2"/>
      <c r="C72" s="3"/>
      <c r="D72" s="2"/>
      <c r="E72" s="3"/>
    </row>
    <row r="73" spans="1:9" x14ac:dyDescent="0.25">
      <c r="B73" s="2"/>
      <c r="C73" s="3"/>
      <c r="D73" s="2"/>
      <c r="E73" s="3"/>
    </row>
    <row r="74" spans="1:9" x14ac:dyDescent="0.25">
      <c r="B74" s="2"/>
      <c r="C74" s="3"/>
      <c r="D74" s="2"/>
      <c r="E74" s="3"/>
    </row>
    <row r="75" spans="1:9" x14ac:dyDescent="0.25">
      <c r="B75" s="2"/>
      <c r="C75" s="3"/>
      <c r="D75" s="2"/>
      <c r="E75" s="3"/>
    </row>
    <row r="76" spans="1:9" x14ac:dyDescent="0.25">
      <c r="B76" s="2"/>
      <c r="C76" s="3"/>
      <c r="D76" s="2"/>
      <c r="E76" s="3"/>
    </row>
    <row r="77" spans="1:9" x14ac:dyDescent="0.25">
      <c r="B77" s="2"/>
      <c r="C77" s="3"/>
      <c r="D77" s="2"/>
      <c r="E77" s="3"/>
    </row>
    <row r="78" spans="1:9" x14ac:dyDescent="0.25">
      <c r="B78" s="2"/>
      <c r="C78" s="3"/>
      <c r="D78" s="2"/>
      <c r="E78" s="3"/>
    </row>
    <row r="79" spans="1:9" x14ac:dyDescent="0.25">
      <c r="B79" s="2"/>
      <c r="C79" s="3"/>
      <c r="D79" s="2"/>
      <c r="E79" s="3"/>
    </row>
    <row r="80" spans="1:9" x14ac:dyDescent="0.25">
      <c r="B80" s="2"/>
      <c r="C80" s="3"/>
      <c r="D80" s="2"/>
      <c r="E80" s="3"/>
    </row>
    <row r="81" spans="2:5" x14ac:dyDescent="0.25">
      <c r="B81" s="2"/>
      <c r="C81" s="3"/>
      <c r="D81" s="2"/>
      <c r="E81" s="3"/>
    </row>
    <row r="82" spans="2:5" x14ac:dyDescent="0.25">
      <c r="B82" s="2"/>
      <c r="C82" s="3"/>
      <c r="D82" s="2"/>
      <c r="E82" s="3"/>
    </row>
    <row r="83" spans="2:5" x14ac:dyDescent="0.25">
      <c r="B83" s="2"/>
      <c r="C83" s="3"/>
      <c r="D83" s="2"/>
      <c r="E83" s="3"/>
    </row>
    <row r="84" spans="2:5" x14ac:dyDescent="0.25">
      <c r="B84" s="2"/>
      <c r="C84" s="3"/>
      <c r="D84" s="2"/>
      <c r="E84" s="3"/>
    </row>
    <row r="85" spans="2:5" x14ac:dyDescent="0.25">
      <c r="B85" s="2"/>
      <c r="C85" s="3"/>
      <c r="D85" s="2"/>
      <c r="E85" s="3"/>
    </row>
    <row r="86" spans="2:5" x14ac:dyDescent="0.25">
      <c r="B86" s="2"/>
      <c r="C86" s="3"/>
      <c r="D86" s="2"/>
      <c r="E86" s="3"/>
    </row>
    <row r="87" spans="2:5" x14ac:dyDescent="0.25">
      <c r="B87" s="2"/>
      <c r="C87" s="3"/>
      <c r="D87" s="2"/>
      <c r="E87" s="3"/>
    </row>
    <row r="88" spans="2:5" x14ac:dyDescent="0.25">
      <c r="B88" s="2"/>
      <c r="C88" s="3"/>
      <c r="D88" s="2"/>
      <c r="E88" s="3"/>
    </row>
    <row r="89" spans="2:5" x14ac:dyDescent="0.25">
      <c r="B89" s="2"/>
      <c r="C89" s="3"/>
      <c r="D89" s="2"/>
      <c r="E89" s="3"/>
    </row>
    <row r="90" spans="2:5" x14ac:dyDescent="0.25">
      <c r="B90" s="2"/>
      <c r="C90" s="3"/>
      <c r="D90" s="2"/>
      <c r="E90" s="3"/>
    </row>
    <row r="91" spans="2:5" x14ac:dyDescent="0.25">
      <c r="B91" s="2"/>
      <c r="C91" s="3"/>
      <c r="D91" s="2"/>
      <c r="E91" s="3"/>
    </row>
    <row r="92" spans="2:5" x14ac:dyDescent="0.25">
      <c r="B92" s="2"/>
      <c r="C92" s="3"/>
      <c r="D92" s="2"/>
      <c r="E92" s="3"/>
    </row>
    <row r="93" spans="2:5" x14ac:dyDescent="0.25">
      <c r="B93" s="2"/>
      <c r="C93" s="3"/>
      <c r="D93" s="2"/>
      <c r="E93" s="3"/>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24"/>
  <dimension ref="A1:AL66"/>
  <sheetViews>
    <sheetView topLeftCell="U1" workbookViewId="0">
      <pane ySplit="5" topLeftCell="A6" activePane="bottomLeft" state="frozen"/>
      <selection pane="bottomLeft" activeCell="Y6" sqref="Y6:Y60"/>
    </sheetView>
  </sheetViews>
  <sheetFormatPr defaultRowHeight="15" x14ac:dyDescent="0.25"/>
  <cols>
    <col min="2" max="2" width="7.5" style="38" customWidth="1"/>
    <col min="3" max="3" width="7.75" style="38" customWidth="1"/>
    <col min="4" max="4" width="10.125" style="38" customWidth="1"/>
    <col min="5" max="5" width="9.5" style="38" customWidth="1"/>
    <col min="6" max="6" width="8.375" customWidth="1"/>
    <col min="7" max="7" width="7.75" customWidth="1"/>
    <col min="9" max="9" width="8.125" customWidth="1"/>
    <col min="10" max="10" width="12.125" style="38" customWidth="1"/>
    <col min="11" max="11" width="11.875" style="38" customWidth="1"/>
    <col min="12" max="12" width="12.875" style="38" customWidth="1"/>
    <col min="13" max="13" width="10.75" style="38" customWidth="1"/>
    <col min="14" max="15" width="7.875" customWidth="1"/>
    <col min="16" max="16" width="10.125" customWidth="1"/>
    <col min="17" max="17" width="10.25" customWidth="1"/>
    <col min="23" max="23" width="10.375" bestFit="1" customWidth="1"/>
    <col min="24" max="24" width="14.875" bestFit="1" customWidth="1"/>
    <col min="25" max="25" width="21.25" bestFit="1" customWidth="1"/>
    <col min="26" max="26" width="33.625" bestFit="1" customWidth="1"/>
    <col min="27" max="27" width="36" bestFit="1" customWidth="1"/>
    <col min="37" max="37" width="10.375" bestFit="1" customWidth="1"/>
    <col min="38" max="38" width="15.625" customWidth="1"/>
  </cols>
  <sheetData>
    <row r="1" spans="1:38" x14ac:dyDescent="0.25">
      <c r="AL1" s="66" t="s">
        <v>89</v>
      </c>
    </row>
    <row r="2" spans="1:38" x14ac:dyDescent="0.25">
      <c r="B2" t="s">
        <v>59</v>
      </c>
      <c r="AL2" s="78" t="s">
        <v>90</v>
      </c>
    </row>
    <row r="3" spans="1:38" x14ac:dyDescent="0.25">
      <c r="AL3" s="79"/>
    </row>
    <row r="4" spans="1:38" x14ac:dyDescent="0.25">
      <c r="B4" s="29" t="s">
        <v>53</v>
      </c>
      <c r="D4" s="29" t="s">
        <v>53</v>
      </c>
      <c r="F4" s="29" t="s">
        <v>52</v>
      </c>
      <c r="G4" s="38"/>
      <c r="H4" s="29" t="s">
        <v>53</v>
      </c>
      <c r="I4" s="38"/>
      <c r="J4" s="29" t="s">
        <v>52</v>
      </c>
      <c r="K4" s="29"/>
      <c r="L4" s="29" t="s">
        <v>53</v>
      </c>
      <c r="N4" s="29" t="s">
        <v>53</v>
      </c>
      <c r="O4" s="38"/>
      <c r="P4" s="29" t="s">
        <v>52</v>
      </c>
      <c r="Q4" s="29"/>
      <c r="R4" s="29" t="s">
        <v>53</v>
      </c>
      <c r="AL4" s="79"/>
    </row>
    <row r="5" spans="1:38" x14ac:dyDescent="0.25">
      <c r="B5" s="38" t="s">
        <v>61</v>
      </c>
      <c r="D5" s="38" t="s">
        <v>62</v>
      </c>
      <c r="F5" s="38" t="s">
        <v>48</v>
      </c>
      <c r="G5" s="38"/>
      <c r="H5" s="38" t="s">
        <v>49</v>
      </c>
      <c r="I5" s="38"/>
      <c r="J5" s="38" t="s">
        <v>63</v>
      </c>
      <c r="L5" s="38" t="s">
        <v>63</v>
      </c>
      <c r="N5" s="38" t="s">
        <v>50</v>
      </c>
      <c r="O5" s="38"/>
      <c r="P5" s="38" t="s">
        <v>51</v>
      </c>
      <c r="Q5" s="38"/>
      <c r="R5" s="38" t="s">
        <v>51</v>
      </c>
      <c r="X5" t="s">
        <v>61</v>
      </c>
      <c r="Y5" t="s">
        <v>84</v>
      </c>
      <c r="Z5" t="s">
        <v>94</v>
      </c>
      <c r="AA5" s="38" t="s">
        <v>95</v>
      </c>
      <c r="AL5" s="79"/>
    </row>
    <row r="6" spans="1:38" x14ac:dyDescent="0.25">
      <c r="A6" s="33">
        <v>36845</v>
      </c>
      <c r="B6" s="33"/>
      <c r="C6" s="33"/>
      <c r="D6" s="33"/>
      <c r="E6" s="33"/>
      <c r="F6" s="7">
        <v>3.9666670000000002</v>
      </c>
      <c r="W6" s="65">
        <v>36571</v>
      </c>
      <c r="X6">
        <f>AL10</f>
        <v>4.0333333333333332</v>
      </c>
      <c r="Y6" s="77">
        <v>7.5386650572017766</v>
      </c>
      <c r="AL6" s="79"/>
    </row>
    <row r="7" spans="1:38" x14ac:dyDescent="0.25">
      <c r="A7" s="33">
        <v>37210</v>
      </c>
      <c r="B7" s="33"/>
      <c r="C7" s="33"/>
      <c r="D7" s="7">
        <v>5.9705666398469859</v>
      </c>
      <c r="E7" s="33"/>
      <c r="F7" s="7">
        <v>4.7416669999999996</v>
      </c>
      <c r="G7" s="38"/>
      <c r="J7" s="7">
        <v>5.8324999999999996</v>
      </c>
      <c r="L7" s="43">
        <v>5.93</v>
      </c>
      <c r="P7" s="7">
        <v>5.8324999999999996</v>
      </c>
      <c r="R7" s="7">
        <v>5.93</v>
      </c>
      <c r="W7" s="65">
        <v>36661</v>
      </c>
      <c r="X7" s="38">
        <f t="shared" ref="X7:X46" si="0">AL11</f>
        <v>3.9333333333333336</v>
      </c>
      <c r="Y7" s="77">
        <v>7.1150648470743043</v>
      </c>
      <c r="AL7" s="80"/>
    </row>
    <row r="8" spans="1:38" x14ac:dyDescent="0.25">
      <c r="A8" s="33">
        <v>37575</v>
      </c>
      <c r="B8" s="35">
        <v>5.9</v>
      </c>
      <c r="C8" s="33"/>
      <c r="D8" s="7">
        <v>6.2643774504277943</v>
      </c>
      <c r="E8" s="33"/>
      <c r="F8" s="7">
        <v>5.7833329999999998</v>
      </c>
      <c r="G8" s="38"/>
      <c r="H8" s="35">
        <v>5.9</v>
      </c>
      <c r="J8" s="7">
        <v>5.9524999999999997</v>
      </c>
      <c r="L8" s="43">
        <v>6.14</v>
      </c>
      <c r="N8" s="35">
        <v>5.9</v>
      </c>
      <c r="P8" s="7">
        <v>5.9524999999999997</v>
      </c>
      <c r="R8" s="7">
        <v>6.14</v>
      </c>
      <c r="W8" s="65">
        <v>36753</v>
      </c>
      <c r="X8" s="38">
        <f t="shared" si="0"/>
        <v>4</v>
      </c>
      <c r="Y8" s="77">
        <v>6.8307223028276187</v>
      </c>
    </row>
    <row r="9" spans="1:38" x14ac:dyDescent="0.25">
      <c r="A9" s="33">
        <v>37940</v>
      </c>
      <c r="B9" s="35">
        <v>5.8</v>
      </c>
      <c r="C9" s="33"/>
      <c r="D9" s="7">
        <v>7.3542938691541266</v>
      </c>
      <c r="E9" s="33"/>
      <c r="F9" s="7">
        <v>5.9916669999999996</v>
      </c>
      <c r="G9" s="38"/>
      <c r="H9" s="35">
        <v>5.8</v>
      </c>
      <c r="J9" s="7">
        <v>6.5625</v>
      </c>
      <c r="L9" s="43">
        <v>7.05</v>
      </c>
      <c r="N9" s="35">
        <v>5.8</v>
      </c>
      <c r="P9" s="7">
        <v>6.5625</v>
      </c>
      <c r="R9" s="7">
        <v>7.05</v>
      </c>
      <c r="W9" s="65">
        <v>36845</v>
      </c>
      <c r="X9" s="38">
        <f t="shared" si="0"/>
        <v>3.9</v>
      </c>
      <c r="Y9" s="77">
        <v>6.3880391811221511</v>
      </c>
    </row>
    <row r="10" spans="1:38" x14ac:dyDescent="0.25">
      <c r="A10" s="33">
        <v>38306</v>
      </c>
      <c r="B10" s="35">
        <v>5.4</v>
      </c>
      <c r="C10" s="33"/>
      <c r="D10" s="7">
        <v>7.6706368569538608</v>
      </c>
      <c r="E10" s="33"/>
      <c r="F10" s="7">
        <v>5.5416670000000003</v>
      </c>
      <c r="G10" s="38"/>
      <c r="H10" s="35">
        <v>5.4</v>
      </c>
      <c r="J10" s="7">
        <v>7.3724999999999996</v>
      </c>
      <c r="L10" s="43">
        <v>7.36</v>
      </c>
      <c r="N10" s="35">
        <v>5.4</v>
      </c>
      <c r="P10" s="7">
        <v>7.3724999999999996</v>
      </c>
      <c r="R10" s="7">
        <v>7.36</v>
      </c>
      <c r="W10" s="65">
        <v>36937</v>
      </c>
      <c r="X10" s="38">
        <f t="shared" si="0"/>
        <v>4.2333333333333334</v>
      </c>
      <c r="Y10" s="77">
        <v>6.0722429419722168</v>
      </c>
      <c r="AK10" s="67">
        <v>36616</v>
      </c>
      <c r="AL10">
        <v>4.0333333333333332</v>
      </c>
    </row>
    <row r="11" spans="1:38" x14ac:dyDescent="0.25">
      <c r="A11" s="33">
        <v>38671</v>
      </c>
      <c r="B11" s="35">
        <v>5</v>
      </c>
      <c r="C11" s="35"/>
      <c r="D11" s="7">
        <v>7.7501790971929108</v>
      </c>
      <c r="E11" s="33"/>
      <c r="F11" s="7">
        <v>5.0833329999999997</v>
      </c>
      <c r="G11" s="38"/>
      <c r="H11" s="35">
        <v>5</v>
      </c>
      <c r="J11" s="7">
        <v>7.6525000000000007</v>
      </c>
      <c r="L11" s="43">
        <v>7.62</v>
      </c>
      <c r="N11" s="35">
        <v>5</v>
      </c>
      <c r="P11" s="7">
        <v>7.6525000000000007</v>
      </c>
      <c r="R11" s="7">
        <v>7.62</v>
      </c>
      <c r="W11" s="65">
        <v>37026</v>
      </c>
      <c r="X11" s="38">
        <f t="shared" si="0"/>
        <v>4.3999999999999995</v>
      </c>
      <c r="Y11" s="77">
        <v>5.7945838132957945</v>
      </c>
      <c r="AK11" s="67">
        <v>36707</v>
      </c>
      <c r="AL11">
        <v>3.9333333333333336</v>
      </c>
    </row>
    <row r="12" spans="1:38" x14ac:dyDescent="0.25">
      <c r="A12" s="33">
        <v>39036</v>
      </c>
      <c r="B12" s="35">
        <v>4.5</v>
      </c>
      <c r="C12" s="35"/>
      <c r="D12" s="7">
        <v>6.5607598594112471</v>
      </c>
      <c r="E12" s="33"/>
      <c r="F12" s="7">
        <v>4.608333</v>
      </c>
      <c r="G12" s="38"/>
      <c r="H12" s="35">
        <v>4.5</v>
      </c>
      <c r="J12" s="7">
        <v>7.0575000000000001</v>
      </c>
      <c r="L12" s="43">
        <v>6.55</v>
      </c>
      <c r="N12" s="35">
        <v>4.5</v>
      </c>
      <c r="P12" s="7">
        <v>7.0575000000000001</v>
      </c>
      <c r="R12" s="7">
        <v>6.55</v>
      </c>
      <c r="W12" s="65">
        <v>37118</v>
      </c>
      <c r="X12" s="38">
        <f t="shared" si="0"/>
        <v>4.833333333333333</v>
      </c>
      <c r="Y12" s="77">
        <v>5.7980208039790764</v>
      </c>
      <c r="AK12" s="67">
        <v>36798</v>
      </c>
      <c r="AL12">
        <v>4</v>
      </c>
    </row>
    <row r="13" spans="1:38" x14ac:dyDescent="0.25">
      <c r="A13" s="33">
        <v>39401</v>
      </c>
      <c r="B13" s="35">
        <v>4.8</v>
      </c>
      <c r="C13" s="35"/>
      <c r="D13" s="7">
        <v>6.0054277842521824</v>
      </c>
      <c r="E13" s="33"/>
      <c r="F13" s="7">
        <v>4.608333</v>
      </c>
      <c r="G13" s="38"/>
      <c r="H13" s="35">
        <v>4.8</v>
      </c>
      <c r="J13" s="7">
        <v>6.125</v>
      </c>
      <c r="L13" s="43">
        <v>6.05</v>
      </c>
      <c r="N13" s="35">
        <v>4.8</v>
      </c>
      <c r="P13" s="7">
        <v>6.125</v>
      </c>
      <c r="R13" s="7">
        <v>6.05</v>
      </c>
      <c r="W13" s="65">
        <v>37210</v>
      </c>
      <c r="X13" s="38">
        <f t="shared" si="0"/>
        <v>5.5</v>
      </c>
      <c r="Y13" s="77">
        <v>5.9705666398469859</v>
      </c>
      <c r="AK13" s="67">
        <v>36889</v>
      </c>
      <c r="AL13">
        <v>3.9</v>
      </c>
    </row>
    <row r="14" spans="1:38" x14ac:dyDescent="0.25">
      <c r="A14" s="33">
        <v>39767</v>
      </c>
      <c r="B14" s="35">
        <v>6.9</v>
      </c>
      <c r="C14" s="35"/>
      <c r="D14" s="7">
        <v>6.7204242135539101</v>
      </c>
      <c r="E14" s="33"/>
      <c r="F14" s="7">
        <v>5.8166669999999998</v>
      </c>
      <c r="G14" s="38"/>
      <c r="H14" s="35">
        <v>6.9</v>
      </c>
      <c r="J14" s="7">
        <v>6.1825000000000001</v>
      </c>
      <c r="L14" s="43">
        <v>6.7</v>
      </c>
      <c r="N14" s="35">
        <v>6.9</v>
      </c>
      <c r="P14" s="7">
        <v>6.1825000000000001</v>
      </c>
      <c r="R14" s="7">
        <v>6.69</v>
      </c>
      <c r="W14" s="65">
        <v>37302</v>
      </c>
      <c r="X14" s="38">
        <f t="shared" si="0"/>
        <v>5.7</v>
      </c>
      <c r="Y14" s="77">
        <v>6.0364544447501389</v>
      </c>
      <c r="AK14" s="67">
        <v>36980</v>
      </c>
      <c r="AL14">
        <v>4.2333333333333334</v>
      </c>
    </row>
    <row r="15" spans="1:38" x14ac:dyDescent="0.25">
      <c r="A15" s="33">
        <v>40132</v>
      </c>
      <c r="B15" s="35">
        <v>10</v>
      </c>
      <c r="C15" s="35">
        <v>10</v>
      </c>
      <c r="D15" s="7">
        <v>9.0065484093422743</v>
      </c>
      <c r="E15" s="7">
        <v>9.0065484093422743</v>
      </c>
      <c r="F15" s="7">
        <v>9.2750000000000004</v>
      </c>
      <c r="G15" s="7">
        <v>9.2750000000000004</v>
      </c>
      <c r="H15" s="35">
        <v>10</v>
      </c>
      <c r="I15" s="35">
        <v>10</v>
      </c>
      <c r="J15" s="7">
        <v>8.3024999999999984</v>
      </c>
      <c r="K15" s="35"/>
      <c r="L15" s="43">
        <v>8.8000000000000007</v>
      </c>
      <c r="M15" s="35"/>
      <c r="N15" s="35">
        <v>10</v>
      </c>
      <c r="P15" s="7">
        <v>8.3024999999999984</v>
      </c>
      <c r="R15" s="7">
        <v>8.7899999999999991</v>
      </c>
      <c r="W15" s="65">
        <v>37391</v>
      </c>
      <c r="X15" s="38">
        <f t="shared" si="0"/>
        <v>5.833333333333333</v>
      </c>
      <c r="Y15" s="77">
        <v>5.981873358300394</v>
      </c>
      <c r="AK15" s="67">
        <v>37071</v>
      </c>
      <c r="AL15">
        <v>4.3999999999999995</v>
      </c>
    </row>
    <row r="16" spans="1:38" x14ac:dyDescent="0.25">
      <c r="A16" s="33">
        <v>40497</v>
      </c>
      <c r="B16" s="36"/>
      <c r="C16" s="37">
        <v>9.4499999999999993</v>
      </c>
      <c r="D16" s="33"/>
      <c r="E16" s="8">
        <v>8.7847256215649931</v>
      </c>
      <c r="G16" s="8">
        <v>9.6762689999999996</v>
      </c>
      <c r="H16" s="35"/>
      <c r="I16" s="37">
        <v>9.6</v>
      </c>
      <c r="J16" s="7">
        <v>8.3724999999999987</v>
      </c>
      <c r="K16" s="7">
        <v>8.3724999999999987</v>
      </c>
      <c r="L16" s="35">
        <v>7.9</v>
      </c>
      <c r="M16" s="35">
        <v>7.9</v>
      </c>
      <c r="N16" s="35">
        <v>9.6</v>
      </c>
      <c r="O16" s="35">
        <v>9.6</v>
      </c>
      <c r="P16" s="7">
        <v>8.3724999999999987</v>
      </c>
      <c r="Q16" s="7">
        <v>8.3724999999999987</v>
      </c>
      <c r="R16" s="7">
        <v>7.89</v>
      </c>
      <c r="S16" s="7">
        <v>7.89</v>
      </c>
      <c r="W16" s="65">
        <v>37483</v>
      </c>
      <c r="X16" s="38">
        <f t="shared" si="0"/>
        <v>5.7333333333333334</v>
      </c>
      <c r="Y16" s="77">
        <v>6.1228345543543616</v>
      </c>
      <c r="AK16" s="67">
        <v>37162</v>
      </c>
      <c r="AL16">
        <v>4.833333333333333</v>
      </c>
    </row>
    <row r="17" spans="1:38" x14ac:dyDescent="0.25">
      <c r="A17" s="33">
        <v>40862</v>
      </c>
      <c r="B17" s="36"/>
      <c r="C17" s="37">
        <v>8.4499999999999993</v>
      </c>
      <c r="D17" s="33"/>
      <c r="E17" s="8">
        <v>8.3464026663589088</v>
      </c>
      <c r="G17" s="8">
        <v>9.4213229999999992</v>
      </c>
      <c r="H17" s="35"/>
      <c r="I17" s="37">
        <v>8.85</v>
      </c>
      <c r="J17" s="37"/>
      <c r="K17" s="37">
        <v>7.3</v>
      </c>
      <c r="L17" s="37"/>
      <c r="M17" s="44">
        <v>7.04</v>
      </c>
      <c r="N17" s="36"/>
      <c r="O17" s="37">
        <v>8.4499999999999993</v>
      </c>
      <c r="Q17" s="8">
        <v>7.2749999999999995</v>
      </c>
      <c r="S17" s="8">
        <v>6.97</v>
      </c>
      <c r="W17" s="65">
        <v>37575</v>
      </c>
      <c r="X17" s="38">
        <f t="shared" si="0"/>
        <v>5.8666666666666671</v>
      </c>
      <c r="Y17" s="77">
        <v>6.2643774504277943</v>
      </c>
      <c r="AK17" s="67">
        <v>37256</v>
      </c>
      <c r="AL17">
        <v>5.5</v>
      </c>
    </row>
    <row r="18" spans="1:38" x14ac:dyDescent="0.25">
      <c r="A18" s="33">
        <v>41228</v>
      </c>
      <c r="B18" s="36"/>
      <c r="C18" s="37">
        <v>7.25</v>
      </c>
      <c r="D18" s="33"/>
      <c r="E18" s="8">
        <v>7.9610617358345408</v>
      </c>
      <c r="G18" s="8">
        <v>8.4338230000000003</v>
      </c>
      <c r="H18" s="36"/>
      <c r="I18" s="37">
        <v>7.95</v>
      </c>
      <c r="J18" s="37"/>
      <c r="K18" s="37">
        <v>6.8</v>
      </c>
      <c r="L18" s="37"/>
      <c r="M18" s="44">
        <v>6.66</v>
      </c>
      <c r="N18" s="36"/>
      <c r="O18" s="37">
        <v>7.85</v>
      </c>
      <c r="Q18" s="8">
        <v>6.6825000000000001</v>
      </c>
      <c r="S18" s="8">
        <v>6.53</v>
      </c>
      <c r="W18" s="65">
        <v>37667</v>
      </c>
      <c r="X18" s="38">
        <f t="shared" si="0"/>
        <v>5.8666666666666671</v>
      </c>
      <c r="Y18" s="77">
        <v>6.4666392084077984</v>
      </c>
      <c r="AK18" s="67">
        <v>37344</v>
      </c>
      <c r="AL18">
        <v>5.7</v>
      </c>
    </row>
    <row r="19" spans="1:38" x14ac:dyDescent="0.25">
      <c r="A19" s="33">
        <v>41593</v>
      </c>
      <c r="B19" s="33"/>
      <c r="C19" s="33"/>
      <c r="D19" s="33"/>
      <c r="E19" s="33"/>
      <c r="G19" s="8">
        <v>7.631011</v>
      </c>
      <c r="H19" s="36"/>
      <c r="I19" s="37">
        <v>7.05</v>
      </c>
      <c r="J19" s="37"/>
      <c r="K19" s="37">
        <v>6.4</v>
      </c>
      <c r="L19" s="37"/>
      <c r="M19" s="44">
        <v>6.32</v>
      </c>
      <c r="N19" s="36"/>
      <c r="O19" s="37">
        <v>7.05</v>
      </c>
      <c r="Q19" s="8">
        <v>6.3849999999999998</v>
      </c>
      <c r="S19" s="8">
        <v>6.35</v>
      </c>
      <c r="W19" s="65">
        <v>37756</v>
      </c>
      <c r="X19" s="38">
        <f t="shared" si="0"/>
        <v>6.1333333333333329</v>
      </c>
      <c r="Y19" s="77">
        <v>6.6180041509670602</v>
      </c>
      <c r="AK19" s="67">
        <v>37435</v>
      </c>
      <c r="AL19">
        <v>5.833333333333333</v>
      </c>
    </row>
    <row r="20" spans="1:38" x14ac:dyDescent="0.25">
      <c r="A20" s="33">
        <v>41958</v>
      </c>
      <c r="B20" s="33"/>
      <c r="C20" s="33"/>
      <c r="D20" s="33"/>
      <c r="E20" s="33"/>
      <c r="G20" s="8">
        <v>6.8312109999999997</v>
      </c>
      <c r="W20" s="65">
        <v>37848</v>
      </c>
      <c r="X20" s="38">
        <f t="shared" si="0"/>
        <v>6.1333333333333329</v>
      </c>
      <c r="Y20" s="77">
        <v>6.8986957337789701</v>
      </c>
      <c r="AK20" s="67">
        <v>37529</v>
      </c>
      <c r="AL20">
        <v>5.7333333333333334</v>
      </c>
    </row>
    <row r="21" spans="1:38" x14ac:dyDescent="0.25">
      <c r="A21" s="33">
        <v>42323</v>
      </c>
      <c r="B21" s="33"/>
      <c r="C21" s="33"/>
      <c r="D21" s="33"/>
      <c r="E21" s="33"/>
      <c r="G21" s="8">
        <v>5.8964670000000003</v>
      </c>
      <c r="W21" s="65">
        <v>37940</v>
      </c>
      <c r="X21" s="38">
        <f t="shared" si="0"/>
        <v>5.833333333333333</v>
      </c>
      <c r="Y21" s="77">
        <v>7.3542938691541266</v>
      </c>
      <c r="AK21" s="67">
        <v>37621</v>
      </c>
      <c r="AL21">
        <v>5.8666666666666671</v>
      </c>
    </row>
    <row r="22" spans="1:38" x14ac:dyDescent="0.25">
      <c r="A22" s="33">
        <v>42689</v>
      </c>
      <c r="B22" s="33"/>
      <c r="C22" s="33"/>
      <c r="D22" s="33"/>
      <c r="E22" s="33"/>
      <c r="G22" s="8">
        <v>5.321625</v>
      </c>
      <c r="W22" s="65">
        <v>38032</v>
      </c>
      <c r="X22" s="38">
        <f t="shared" si="0"/>
        <v>5.7</v>
      </c>
      <c r="Y22" s="77">
        <v>7.6649449947871044</v>
      </c>
      <c r="AK22" s="67">
        <v>37711</v>
      </c>
      <c r="AL22">
        <v>5.8666666666666671</v>
      </c>
    </row>
    <row r="23" spans="1:38" x14ac:dyDescent="0.25">
      <c r="W23" s="65">
        <v>38122</v>
      </c>
      <c r="X23" s="38">
        <f t="shared" si="0"/>
        <v>5.5999999999999988</v>
      </c>
      <c r="Y23" s="77">
        <v>7.7827352566894543</v>
      </c>
      <c r="AK23" s="67">
        <v>37802</v>
      </c>
      <c r="AL23">
        <v>6.1333333333333329</v>
      </c>
    </row>
    <row r="24" spans="1:38" x14ac:dyDescent="0.25">
      <c r="A24" t="s">
        <v>60</v>
      </c>
      <c r="B24" s="39">
        <v>5.05</v>
      </c>
      <c r="C24" s="39">
        <v>5.05</v>
      </c>
      <c r="F24" s="39">
        <v>5.2</v>
      </c>
      <c r="G24" s="39">
        <v>5.2</v>
      </c>
      <c r="H24" s="39">
        <v>5.25</v>
      </c>
      <c r="I24" s="39">
        <v>5.25</v>
      </c>
      <c r="J24" s="39"/>
      <c r="K24" s="39"/>
      <c r="L24" s="39"/>
      <c r="M24" s="39"/>
      <c r="N24" s="39">
        <v>5.25</v>
      </c>
      <c r="O24" s="39">
        <v>5.25</v>
      </c>
      <c r="W24" s="65">
        <v>38214</v>
      </c>
      <c r="X24" s="38">
        <f t="shared" si="0"/>
        <v>5.4333333333333336</v>
      </c>
      <c r="Y24" s="77">
        <v>7.8376725665393776</v>
      </c>
      <c r="AK24" s="67">
        <v>37894</v>
      </c>
      <c r="AL24">
        <v>6.1333333333333329</v>
      </c>
    </row>
    <row r="25" spans="1:38" x14ac:dyDescent="0.25">
      <c r="W25" s="65">
        <v>38306</v>
      </c>
      <c r="X25" s="38">
        <f t="shared" si="0"/>
        <v>5.4333333333333336</v>
      </c>
      <c r="Y25" s="77">
        <v>7.6706368569538608</v>
      </c>
      <c r="AK25" s="67">
        <v>37986</v>
      </c>
      <c r="AL25">
        <v>5.833333333333333</v>
      </c>
    </row>
    <row r="26" spans="1:38" x14ac:dyDescent="0.25">
      <c r="W26" s="65">
        <v>38398</v>
      </c>
      <c r="X26" s="38">
        <f t="shared" si="0"/>
        <v>5.3</v>
      </c>
      <c r="Y26" s="77">
        <v>7.6012985544602785</v>
      </c>
      <c r="AK26" s="67">
        <v>38077</v>
      </c>
      <c r="AL26">
        <v>5.7</v>
      </c>
    </row>
    <row r="27" spans="1:38" x14ac:dyDescent="0.25">
      <c r="W27" s="65">
        <v>38487</v>
      </c>
      <c r="X27" s="38">
        <f t="shared" si="0"/>
        <v>5.1000000000000005</v>
      </c>
      <c r="Y27" s="77">
        <v>7.8043451304004581</v>
      </c>
      <c r="AK27" s="67">
        <v>38168</v>
      </c>
      <c r="AL27">
        <v>5.5999999999999988</v>
      </c>
    </row>
    <row r="28" spans="1:38" x14ac:dyDescent="0.25">
      <c r="W28" s="65">
        <v>38579</v>
      </c>
      <c r="X28" s="38">
        <f t="shared" si="0"/>
        <v>4.9666666666666668</v>
      </c>
      <c r="Y28" s="77">
        <v>7.7619037502143939</v>
      </c>
      <c r="AK28" s="67">
        <v>38260</v>
      </c>
      <c r="AL28">
        <v>5.4333333333333336</v>
      </c>
    </row>
    <row r="29" spans="1:38" x14ac:dyDescent="0.25">
      <c r="W29" s="65">
        <v>38671</v>
      </c>
      <c r="X29" s="38">
        <f t="shared" si="0"/>
        <v>4.9666666666666668</v>
      </c>
      <c r="Y29" s="77">
        <v>7.7501790971929108</v>
      </c>
      <c r="AK29" s="67">
        <v>38352</v>
      </c>
      <c r="AL29">
        <v>5.4333333333333336</v>
      </c>
    </row>
    <row r="30" spans="1:38" x14ac:dyDescent="0.25">
      <c r="W30" s="65">
        <v>38763</v>
      </c>
      <c r="X30" s="38">
        <f t="shared" si="0"/>
        <v>4.7333333333333334</v>
      </c>
      <c r="Y30" s="77">
        <v>7.5278732856738024</v>
      </c>
      <c r="AK30" s="67">
        <v>38442</v>
      </c>
      <c r="AL30">
        <v>5.3</v>
      </c>
    </row>
    <row r="31" spans="1:38" x14ac:dyDescent="0.25">
      <c r="W31" s="65">
        <v>38852</v>
      </c>
      <c r="X31" s="38">
        <f t="shared" si="0"/>
        <v>4.6333333333333337</v>
      </c>
      <c r="Y31" s="77">
        <v>7.2257190556753059</v>
      </c>
      <c r="AK31" s="67">
        <v>38533</v>
      </c>
      <c r="AL31">
        <v>5.1000000000000005</v>
      </c>
    </row>
    <row r="32" spans="1:38" x14ac:dyDescent="0.25">
      <c r="W32" s="65">
        <v>38944</v>
      </c>
      <c r="X32" s="38">
        <f t="shared" si="0"/>
        <v>4.6333333333333337</v>
      </c>
      <c r="Y32" s="77">
        <v>6.8731533077551639</v>
      </c>
      <c r="AK32" s="67">
        <v>38625</v>
      </c>
      <c r="AL32">
        <v>4.9666666666666668</v>
      </c>
    </row>
    <row r="33" spans="23:38" x14ac:dyDescent="0.25">
      <c r="W33" s="65">
        <v>39036</v>
      </c>
      <c r="X33" s="38">
        <f t="shared" si="0"/>
        <v>4.4333333333333336</v>
      </c>
      <c r="Y33" s="77">
        <v>6.5607598594112471</v>
      </c>
      <c r="AK33" s="67">
        <v>38716</v>
      </c>
      <c r="AL33">
        <v>4.9666666666666668</v>
      </c>
    </row>
    <row r="34" spans="23:38" x14ac:dyDescent="0.25">
      <c r="W34" s="65">
        <v>39128</v>
      </c>
      <c r="X34" s="38">
        <f t="shared" si="0"/>
        <v>4.5</v>
      </c>
      <c r="Y34" s="77">
        <v>6.4702716212506566</v>
      </c>
      <c r="AK34" s="67">
        <v>38807</v>
      </c>
      <c r="AL34">
        <v>4.7333333333333334</v>
      </c>
    </row>
    <row r="35" spans="23:38" x14ac:dyDescent="0.25">
      <c r="W35" s="65">
        <v>39217</v>
      </c>
      <c r="X35" s="38">
        <f t="shared" si="0"/>
        <v>4.5</v>
      </c>
      <c r="Y35" s="77">
        <v>6.1332307230263616</v>
      </c>
      <c r="AK35" s="67">
        <v>38898</v>
      </c>
      <c r="AL35">
        <v>4.6333333333333337</v>
      </c>
    </row>
    <row r="36" spans="23:38" x14ac:dyDescent="0.25">
      <c r="W36" s="65">
        <v>39309</v>
      </c>
      <c r="X36" s="38">
        <f t="shared" si="0"/>
        <v>4.666666666666667</v>
      </c>
      <c r="Y36" s="77">
        <v>5.9805107178200974</v>
      </c>
      <c r="AK36" s="67">
        <v>38989</v>
      </c>
      <c r="AL36">
        <v>4.6333333333333337</v>
      </c>
    </row>
    <row r="37" spans="23:38" x14ac:dyDescent="0.25">
      <c r="W37" s="65">
        <v>39401</v>
      </c>
      <c r="X37" s="38">
        <f t="shared" si="0"/>
        <v>4.8</v>
      </c>
      <c r="Y37" s="77">
        <v>6.0054277842521824</v>
      </c>
      <c r="AK37" s="67">
        <v>39080</v>
      </c>
      <c r="AL37">
        <v>4.4333333333333336</v>
      </c>
    </row>
    <row r="38" spans="23:38" x14ac:dyDescent="0.25">
      <c r="W38" s="65">
        <v>39493</v>
      </c>
      <c r="X38" s="38">
        <f t="shared" si="0"/>
        <v>4.9666666666666668</v>
      </c>
      <c r="Y38" s="77">
        <v>5.9575609887644436</v>
      </c>
      <c r="AK38" s="67">
        <v>39171</v>
      </c>
      <c r="AL38">
        <v>4.5</v>
      </c>
    </row>
    <row r="39" spans="23:38" x14ac:dyDescent="0.25">
      <c r="W39" s="65">
        <v>39583</v>
      </c>
      <c r="X39" s="38">
        <f t="shared" si="0"/>
        <v>5.3</v>
      </c>
      <c r="Y39" s="77">
        <v>6.0844543037831151</v>
      </c>
      <c r="AK39" s="67">
        <v>39262</v>
      </c>
      <c r="AL39">
        <v>4.5</v>
      </c>
    </row>
    <row r="40" spans="23:38" x14ac:dyDescent="0.25">
      <c r="W40" s="65">
        <v>39675</v>
      </c>
      <c r="X40" s="38">
        <f t="shared" si="0"/>
        <v>6.0333333333333323</v>
      </c>
      <c r="Y40" s="77">
        <v>6.1978755417120945</v>
      </c>
      <c r="AK40" s="67">
        <v>39353</v>
      </c>
      <c r="AL40">
        <v>4.666666666666667</v>
      </c>
    </row>
    <row r="41" spans="23:38" x14ac:dyDescent="0.25">
      <c r="W41" s="65">
        <v>39767</v>
      </c>
      <c r="X41" s="38">
        <f t="shared" si="0"/>
        <v>6.8999999999999995</v>
      </c>
      <c r="Y41" s="77">
        <v>6.7204242135539101</v>
      </c>
      <c r="AK41" s="67">
        <v>39447</v>
      </c>
      <c r="AL41">
        <v>4.8</v>
      </c>
    </row>
    <row r="42" spans="23:38" x14ac:dyDescent="0.25">
      <c r="W42" s="65">
        <v>39859</v>
      </c>
      <c r="X42" s="38">
        <f t="shared" si="0"/>
        <v>8.2000000000000011</v>
      </c>
      <c r="Y42" s="77">
        <v>7.5156308052983007</v>
      </c>
      <c r="AK42" s="67">
        <v>39538</v>
      </c>
      <c r="AL42">
        <v>4.9666666666666668</v>
      </c>
    </row>
    <row r="43" spans="23:38" x14ac:dyDescent="0.25">
      <c r="W43" s="65">
        <v>39948</v>
      </c>
      <c r="X43" s="38">
        <f t="shared" si="0"/>
        <v>9.2666666666666675</v>
      </c>
      <c r="Y43" s="77">
        <v>8.1477311933649492</v>
      </c>
      <c r="AK43" s="67">
        <v>39629</v>
      </c>
      <c r="AL43">
        <v>5.3</v>
      </c>
    </row>
    <row r="44" spans="23:38" x14ac:dyDescent="0.25">
      <c r="W44" s="65">
        <v>40040</v>
      </c>
      <c r="X44" s="38">
        <f t="shared" si="0"/>
        <v>9.6666666666666661</v>
      </c>
      <c r="Y44" s="77">
        <v>8.8268493764270044</v>
      </c>
      <c r="AK44" s="67">
        <v>39721</v>
      </c>
      <c r="AL44">
        <v>6.0333333333333323</v>
      </c>
    </row>
    <row r="45" spans="23:38" x14ac:dyDescent="0.25">
      <c r="W45" s="65">
        <v>40132</v>
      </c>
      <c r="X45" s="38">
        <f t="shared" si="0"/>
        <v>9.9666666666666668</v>
      </c>
      <c r="Y45" s="77">
        <v>9.0065484093422743</v>
      </c>
      <c r="AK45" s="67">
        <v>39813</v>
      </c>
      <c r="AL45">
        <v>6.8999999999999995</v>
      </c>
    </row>
    <row r="46" spans="23:38" x14ac:dyDescent="0.25">
      <c r="W46" s="65">
        <v>40224</v>
      </c>
      <c r="X46" s="38">
        <f t="shared" si="0"/>
        <v>9.6999999999999993</v>
      </c>
      <c r="Y46" s="77">
        <v>8.8431340336174387</v>
      </c>
      <c r="Z46">
        <v>5.0999999999999996</v>
      </c>
      <c r="AA46">
        <v>6.5</v>
      </c>
      <c r="AK46" s="67">
        <v>39903</v>
      </c>
      <c r="AL46">
        <v>8.2000000000000011</v>
      </c>
    </row>
    <row r="47" spans="23:38" x14ac:dyDescent="0.25">
      <c r="W47" s="65">
        <v>40313</v>
      </c>
      <c r="X47" s="38"/>
      <c r="Y47" s="77">
        <v>8.9211892020324761</v>
      </c>
      <c r="Z47" s="38">
        <v>5.0999999999999996</v>
      </c>
      <c r="AA47" s="38">
        <v>6.5</v>
      </c>
      <c r="AK47" s="67">
        <v>39994</v>
      </c>
      <c r="AL47">
        <v>9.2666666666666675</v>
      </c>
    </row>
    <row r="48" spans="23:38" x14ac:dyDescent="0.25">
      <c r="W48" s="65">
        <v>40405</v>
      </c>
      <c r="X48" s="38"/>
      <c r="Y48" s="77">
        <v>8.8757588295275127</v>
      </c>
      <c r="Z48" s="38">
        <v>5.0999999999999996</v>
      </c>
      <c r="AA48" s="38">
        <v>6.5</v>
      </c>
      <c r="AK48" s="67">
        <v>40086</v>
      </c>
      <c r="AL48">
        <v>9.6666666666666661</v>
      </c>
    </row>
    <row r="49" spans="23:38" x14ac:dyDescent="0.25">
      <c r="W49" s="65">
        <v>40497</v>
      </c>
      <c r="X49" s="34">
        <f>C16</f>
        <v>9.4499999999999993</v>
      </c>
      <c r="Y49" s="77">
        <v>8.7847256215649931</v>
      </c>
      <c r="Z49" s="38">
        <v>5.0999999999999996</v>
      </c>
      <c r="AA49" s="38">
        <v>6.5</v>
      </c>
      <c r="AK49" s="67">
        <v>40178</v>
      </c>
      <c r="AL49">
        <v>9.9666666666666668</v>
      </c>
    </row>
    <row r="50" spans="23:38" x14ac:dyDescent="0.25">
      <c r="W50" s="65">
        <v>40589</v>
      </c>
      <c r="X50" s="38"/>
      <c r="Y50" s="77">
        <v>8.6480393962226501</v>
      </c>
      <c r="Z50" s="38">
        <v>5.0999999999999996</v>
      </c>
      <c r="AA50" s="38">
        <v>6.5</v>
      </c>
      <c r="AK50" s="67">
        <v>40268</v>
      </c>
      <c r="AL50">
        <v>9.6999999999999993</v>
      </c>
    </row>
    <row r="51" spans="23:38" x14ac:dyDescent="0.25">
      <c r="W51" s="65">
        <v>40678</v>
      </c>
      <c r="X51" s="38"/>
      <c r="Y51" s="77">
        <v>8.565888352514218</v>
      </c>
      <c r="Z51" s="38">
        <v>5.0999999999999996</v>
      </c>
      <c r="AA51" s="38">
        <v>6.5</v>
      </c>
      <c r="AK51" s="67">
        <v>40359</v>
      </c>
      <c r="AL51">
        <v>9.6333333333333329</v>
      </c>
    </row>
    <row r="52" spans="23:38" x14ac:dyDescent="0.25">
      <c r="W52" s="65">
        <v>40770</v>
      </c>
      <c r="X52" s="38"/>
      <c r="Y52" s="77">
        <v>8.4562112893624928</v>
      </c>
      <c r="Z52" s="38">
        <v>5.0999999999999996</v>
      </c>
      <c r="AA52" s="38">
        <v>6.5</v>
      </c>
      <c r="AK52" s="67">
        <v>40451</v>
      </c>
      <c r="AL52">
        <v>9.5666666666666682</v>
      </c>
    </row>
    <row r="53" spans="23:38" x14ac:dyDescent="0.25">
      <c r="W53" s="65">
        <v>40862</v>
      </c>
      <c r="X53" s="34">
        <f>C17</f>
        <v>8.4499999999999993</v>
      </c>
      <c r="Y53" s="77">
        <v>8.3464026663589088</v>
      </c>
      <c r="Z53" s="38">
        <v>5.0999999999999996</v>
      </c>
      <c r="AA53" s="38">
        <v>6.5</v>
      </c>
      <c r="AK53" s="67">
        <v>40543</v>
      </c>
      <c r="AL53">
        <v>9.6333333333333329</v>
      </c>
    </row>
    <row r="54" spans="23:38" x14ac:dyDescent="0.25">
      <c r="W54" s="65">
        <v>40954</v>
      </c>
      <c r="X54" s="38"/>
      <c r="Y54" s="77">
        <v>8.2364623256947826</v>
      </c>
      <c r="Z54" s="38">
        <v>5.0999999999999996</v>
      </c>
      <c r="AA54" s="38">
        <v>6.5</v>
      </c>
      <c r="AK54" s="67">
        <v>40633</v>
      </c>
      <c r="AL54">
        <v>8.9</v>
      </c>
    </row>
    <row r="55" spans="23:38" x14ac:dyDescent="0.25">
      <c r="W55" s="65">
        <v>41044</v>
      </c>
      <c r="X55" s="38"/>
      <c r="Y55" s="77">
        <v>8.144753813128002</v>
      </c>
      <c r="Z55" s="38">
        <v>5.0999999999999996</v>
      </c>
      <c r="AA55" s="38">
        <v>6.5</v>
      </c>
      <c r="AK55" s="67">
        <v>40724</v>
      </c>
      <c r="AL55">
        <v>9.1</v>
      </c>
    </row>
    <row r="56" spans="23:38" x14ac:dyDescent="0.25">
      <c r="W56" s="65">
        <v>41136</v>
      </c>
      <c r="X56" s="38"/>
      <c r="Y56" s="77">
        <v>8.0529536470407947</v>
      </c>
      <c r="Z56" s="38">
        <v>5.0999999999999996</v>
      </c>
      <c r="AA56" s="38">
        <v>6.5</v>
      </c>
    </row>
    <row r="57" spans="23:38" x14ac:dyDescent="0.25">
      <c r="W57" s="65">
        <v>41228</v>
      </c>
      <c r="X57" s="34">
        <f>C18</f>
        <v>7.25</v>
      </c>
      <c r="Y57" s="77">
        <v>7.9610617358345408</v>
      </c>
      <c r="Z57" s="38">
        <v>5.0999999999999996</v>
      </c>
      <c r="AA57" s="38">
        <v>6.5</v>
      </c>
    </row>
    <row r="58" spans="23:38" x14ac:dyDescent="0.25">
      <c r="W58" s="65">
        <v>41320</v>
      </c>
      <c r="X58" s="38"/>
      <c r="Y58" s="77">
        <v>7.8460533159512957</v>
      </c>
      <c r="Z58" s="38">
        <v>5.0999999999999996</v>
      </c>
      <c r="AA58" s="38">
        <v>6.5</v>
      </c>
    </row>
    <row r="59" spans="23:38" x14ac:dyDescent="0.25">
      <c r="W59" s="65">
        <v>41409</v>
      </c>
      <c r="X59" s="38"/>
      <c r="Y59" s="77">
        <v>7.721676582111292</v>
      </c>
      <c r="Z59" s="38">
        <v>5.0999999999999996</v>
      </c>
      <c r="AA59" s="38">
        <v>6.5</v>
      </c>
    </row>
    <row r="60" spans="23:38" x14ac:dyDescent="0.25">
      <c r="W60" s="65">
        <v>41501</v>
      </c>
      <c r="X60" s="38"/>
      <c r="Y60" s="77">
        <v>7.5925127620902533</v>
      </c>
      <c r="Z60" s="38">
        <v>5.0999999999999996</v>
      </c>
      <c r="AA60" s="38">
        <v>6.5</v>
      </c>
    </row>
    <row r="61" spans="23:38" x14ac:dyDescent="0.25">
      <c r="W61" s="65">
        <v>41593</v>
      </c>
      <c r="X61" s="38"/>
      <c r="Z61" s="38">
        <v>5.0999999999999996</v>
      </c>
      <c r="AA61" s="38">
        <v>6.5</v>
      </c>
    </row>
    <row r="62" spans="23:38" x14ac:dyDescent="0.25">
      <c r="W62" s="65">
        <v>41685</v>
      </c>
      <c r="X62" s="38"/>
      <c r="Z62" s="38">
        <v>5.0999999999999996</v>
      </c>
      <c r="AA62" s="38">
        <v>6.5</v>
      </c>
    </row>
    <row r="63" spans="23:38" x14ac:dyDescent="0.25">
      <c r="W63" s="65">
        <v>41774</v>
      </c>
      <c r="X63" s="38"/>
      <c r="Z63" s="38">
        <v>5.0999999999999996</v>
      </c>
      <c r="AA63" s="38">
        <v>6.5</v>
      </c>
    </row>
    <row r="64" spans="23:38" x14ac:dyDescent="0.25">
      <c r="W64" s="65">
        <v>41866</v>
      </c>
      <c r="X64" s="38"/>
      <c r="Z64" s="38">
        <v>5.0999999999999996</v>
      </c>
      <c r="AA64" s="38">
        <v>6.5</v>
      </c>
    </row>
    <row r="65" spans="23:27" x14ac:dyDescent="0.25">
      <c r="W65" s="65">
        <v>41958</v>
      </c>
      <c r="X65" s="38"/>
      <c r="Z65" s="38">
        <v>5.0999999999999996</v>
      </c>
      <c r="AA65" s="38">
        <v>6.5</v>
      </c>
    </row>
    <row r="66" spans="23:27" x14ac:dyDescent="0.25">
      <c r="W66" s="65">
        <v>42050</v>
      </c>
      <c r="Z66" s="38">
        <v>5.0999999999999996</v>
      </c>
      <c r="AA66" s="38">
        <v>6.5</v>
      </c>
    </row>
  </sheetData>
  <mergeCells count="1">
    <mergeCell ref="AL2:AL7"/>
  </mergeCells>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29"/>
  <dimension ref="A1:V59"/>
  <sheetViews>
    <sheetView workbookViewId="0">
      <pane xSplit="1" ySplit="2" topLeftCell="B3" activePane="bottomRight" state="frozen"/>
      <selection pane="topRight" activeCell="B1" sqref="B1"/>
      <selection pane="bottomLeft" activeCell="A2" sqref="A2"/>
      <selection pane="bottomRight" activeCell="A12" sqref="A12:A22"/>
    </sheetView>
  </sheetViews>
  <sheetFormatPr defaultRowHeight="15" x14ac:dyDescent="0.25"/>
  <cols>
    <col min="2" max="2" width="19.75" customWidth="1"/>
    <col min="3" max="3" width="27" bestFit="1" customWidth="1"/>
    <col min="4" max="4" width="9" style="38"/>
    <col min="6" max="6" width="18.25" customWidth="1"/>
    <col min="7" max="7" width="26.625" customWidth="1"/>
    <col min="8" max="8" width="9" style="38"/>
    <col min="9" max="9" width="17.25" customWidth="1"/>
    <col min="10" max="10" width="25.5" bestFit="1" customWidth="1"/>
    <col min="11" max="11" width="26" bestFit="1" customWidth="1"/>
    <col min="12" max="12" width="9" style="38"/>
    <col min="13" max="13" width="11.875" customWidth="1"/>
    <col min="14" max="14" width="7" style="38" customWidth="1"/>
    <col min="15" max="15" width="27" bestFit="1" customWidth="1"/>
    <col min="16" max="16" width="8" customWidth="1"/>
    <col min="17" max="17" width="6.5" style="38" customWidth="1"/>
    <col min="18" max="18" width="25.5" bestFit="1" customWidth="1"/>
    <col min="19" max="19" width="26" bestFit="1" customWidth="1"/>
  </cols>
  <sheetData>
    <row r="1" spans="1:19" s="38" customFormat="1" x14ac:dyDescent="0.25">
      <c r="B1" s="38" t="s">
        <v>68</v>
      </c>
      <c r="C1" s="38" t="s">
        <v>68</v>
      </c>
      <c r="F1" s="38" t="s">
        <v>69</v>
      </c>
      <c r="G1" s="38" t="s">
        <v>69</v>
      </c>
      <c r="I1" s="38" t="s">
        <v>69</v>
      </c>
      <c r="J1" s="38" t="s">
        <v>69</v>
      </c>
      <c r="K1" s="38" t="s">
        <v>69</v>
      </c>
    </row>
    <row r="2" spans="1:19" x14ac:dyDescent="0.25">
      <c r="A2" s="38"/>
      <c r="B2" s="38" t="s">
        <v>35</v>
      </c>
      <c r="C2" s="10" t="s">
        <v>38</v>
      </c>
      <c r="F2" s="38" t="s">
        <v>35</v>
      </c>
      <c r="G2" s="10" t="s">
        <v>38</v>
      </c>
      <c r="I2" s="38" t="s">
        <v>22</v>
      </c>
      <c r="J2" s="10" t="s">
        <v>66</v>
      </c>
      <c r="K2" s="10" t="s">
        <v>67</v>
      </c>
      <c r="M2" s="38" t="s">
        <v>35</v>
      </c>
      <c r="O2" s="10" t="s">
        <v>70</v>
      </c>
      <c r="P2" s="38" t="s">
        <v>22</v>
      </c>
      <c r="R2" s="10" t="s">
        <v>66</v>
      </c>
      <c r="S2" s="10" t="s">
        <v>67</v>
      </c>
    </row>
    <row r="3" spans="1:19" x14ac:dyDescent="0.25">
      <c r="A3" s="48">
        <v>36571</v>
      </c>
      <c r="B3" s="49">
        <v>623195.53299212398</v>
      </c>
      <c r="C3" s="49">
        <v>611335.62192674505</v>
      </c>
      <c r="F3" s="49">
        <f t="shared" ref="F3:F49" si="0">B3*E$30</f>
        <v>662680.33907121455</v>
      </c>
      <c r="G3" s="49">
        <f t="shared" ref="G3:G49" si="1">C3*E$30</f>
        <v>650069.00046224694</v>
      </c>
      <c r="I3" s="49">
        <v>654994</v>
      </c>
      <c r="J3" s="50">
        <v>646141.8565650587</v>
      </c>
      <c r="K3" s="49">
        <v>645314.2857142858</v>
      </c>
      <c r="M3" s="52">
        <f>LN(F3)</f>
        <v>13.404048009718931</v>
      </c>
      <c r="N3" s="52"/>
      <c r="O3" s="52">
        <f>LN(G3)</f>
        <v>13.384833790795126</v>
      </c>
      <c r="P3" s="52">
        <f>LN(I3)</f>
        <v>13.392381354270089</v>
      </c>
      <c r="Q3" s="52"/>
      <c r="R3" s="54">
        <f t="shared" ref="R3:S3" si="2">LN(J3)</f>
        <v>13.378774350863873</v>
      </c>
      <c r="S3" s="52">
        <f t="shared" si="2"/>
        <v>13.377492741776338</v>
      </c>
    </row>
    <row r="4" spans="1:19" x14ac:dyDescent="0.25">
      <c r="A4" s="48">
        <v>36661</v>
      </c>
      <c r="B4" s="49">
        <v>633557.84410835267</v>
      </c>
      <c r="C4" s="49">
        <v>616241.45910743379</v>
      </c>
      <c r="F4" s="49">
        <f t="shared" si="0"/>
        <v>673699.19187186623</v>
      </c>
      <c r="G4" s="49">
        <f t="shared" si="1"/>
        <v>655285.66469396581</v>
      </c>
      <c r="I4" s="49">
        <v>668318</v>
      </c>
      <c r="J4" s="50">
        <v>652335.7735480722</v>
      </c>
      <c r="K4" s="49">
        <v>650811.17927743704</v>
      </c>
      <c r="M4" s="52">
        <f t="shared" ref="M4:M36" si="3">LN(F4)</f>
        <v>13.420538987410948</v>
      </c>
      <c r="N4" s="52"/>
      <c r="O4" s="52">
        <f t="shared" ref="O4:O49" si="4">LN(G4)</f>
        <v>13.392826548844411</v>
      </c>
      <c r="P4" s="52">
        <f t="shared" ref="P4:P46" si="5">LN(I4)</f>
        <v>13.412519387148119</v>
      </c>
      <c r="Q4" s="52"/>
      <c r="R4" s="54">
        <f t="shared" ref="R4:R49" si="6">LN(J4)</f>
        <v>13.388314698451302</v>
      </c>
      <c r="S4" s="52">
        <f t="shared" ref="S4:S49" si="7">LN(K4)</f>
        <v>13.385974831926006</v>
      </c>
    </row>
    <row r="5" spans="1:19" x14ac:dyDescent="0.25">
      <c r="A5" s="48">
        <v>36753</v>
      </c>
      <c r="B5" s="49">
        <v>636825.94896044733</v>
      </c>
      <c r="C5" s="49">
        <v>620990.68645582383</v>
      </c>
      <c r="F5" s="49">
        <f t="shared" si="0"/>
        <v>677174.35932229424</v>
      </c>
      <c r="G5" s="49">
        <f t="shared" si="1"/>
        <v>660335.79651125718</v>
      </c>
      <c r="I5" s="49">
        <v>672031</v>
      </c>
      <c r="J5" s="50">
        <v>658273.09236947796</v>
      </c>
      <c r="K5" s="49">
        <v>656088.06013863126</v>
      </c>
      <c r="M5" s="52">
        <f t="shared" si="3"/>
        <v>13.425684065739741</v>
      </c>
      <c r="N5" s="52"/>
      <c r="O5" s="52">
        <f t="shared" si="4"/>
        <v>13.400503767209443</v>
      </c>
      <c r="P5" s="52">
        <f t="shared" si="5"/>
        <v>13.418059749393668</v>
      </c>
      <c r="Q5" s="52"/>
      <c r="R5" s="54">
        <f t="shared" si="6"/>
        <v>13.397375158200836</v>
      </c>
      <c r="S5" s="52">
        <f t="shared" si="7"/>
        <v>13.394050296933315</v>
      </c>
    </row>
    <row r="6" spans="1:19" x14ac:dyDescent="0.25">
      <c r="A6" s="48">
        <v>36845</v>
      </c>
      <c r="B6" s="49">
        <v>636954.19816978939</v>
      </c>
      <c r="C6" s="49">
        <v>625753.21561036387</v>
      </c>
      <c r="F6" s="49">
        <f t="shared" si="0"/>
        <v>677310.73422396334</v>
      </c>
      <c r="G6" s="49">
        <f t="shared" si="1"/>
        <v>665400.07291871822</v>
      </c>
      <c r="I6" s="49">
        <v>673292</v>
      </c>
      <c r="J6" s="50">
        <v>664127.04675478395</v>
      </c>
      <c r="K6" s="49">
        <v>661387.03339882125</v>
      </c>
      <c r="M6" s="52">
        <f t="shared" si="3"/>
        <v>13.425885433628956</v>
      </c>
      <c r="N6" s="52"/>
      <c r="O6" s="52">
        <f t="shared" si="4"/>
        <v>13.4081437521528</v>
      </c>
      <c r="P6" s="52">
        <f t="shared" si="5"/>
        <v>13.419934392686457</v>
      </c>
      <c r="Q6" s="52"/>
      <c r="R6" s="54">
        <f t="shared" si="6"/>
        <v>13.406228745630346</v>
      </c>
      <c r="S6" s="52">
        <f t="shared" si="7"/>
        <v>13.402094474558126</v>
      </c>
    </row>
    <row r="7" spans="1:19" x14ac:dyDescent="0.25">
      <c r="A7" s="48">
        <v>36937</v>
      </c>
      <c r="B7" s="49">
        <v>638322.18973610515</v>
      </c>
      <c r="C7" s="49">
        <v>630503.94086932554</v>
      </c>
      <c r="F7" s="49">
        <f t="shared" si="0"/>
        <v>678765.39984176739</v>
      </c>
      <c r="G7" s="49">
        <f t="shared" si="1"/>
        <v>670451.7975521211</v>
      </c>
      <c r="I7" s="49">
        <v>670358</v>
      </c>
      <c r="J7" s="50">
        <v>669822.14228617109</v>
      </c>
      <c r="K7" s="49">
        <v>666624.90055688145</v>
      </c>
      <c r="M7" s="52">
        <f t="shared" si="3"/>
        <v>13.428030838505892</v>
      </c>
      <c r="N7" s="52"/>
      <c r="O7" s="52">
        <f t="shared" si="4"/>
        <v>13.41570708881706</v>
      </c>
      <c r="P7" s="52">
        <f t="shared" si="5"/>
        <v>13.415567177022792</v>
      </c>
      <c r="Q7" s="52"/>
      <c r="R7" s="54">
        <f t="shared" si="6"/>
        <v>13.414767496852228</v>
      </c>
      <c r="S7" s="52">
        <f t="shared" si="7"/>
        <v>13.40998279872889</v>
      </c>
    </row>
    <row r="8" spans="1:19" x14ac:dyDescent="0.25">
      <c r="A8" s="48">
        <v>37026</v>
      </c>
      <c r="B8" s="49">
        <v>637266.9462416938</v>
      </c>
      <c r="C8" s="49">
        <v>635297.52391754929</v>
      </c>
      <c r="F8" s="49">
        <f t="shared" si="0"/>
        <v>677643.29758066521</v>
      </c>
      <c r="G8" s="49">
        <f t="shared" si="1"/>
        <v>675549.0953849717</v>
      </c>
      <c r="I8" s="49">
        <v>672692</v>
      </c>
      <c r="J8" s="50">
        <v>675257.98032523587</v>
      </c>
      <c r="K8" s="49">
        <v>671952.85186295072</v>
      </c>
      <c r="M8" s="52">
        <f t="shared" si="3"/>
        <v>13.426376318715201</v>
      </c>
      <c r="N8" s="52"/>
      <c r="O8" s="52">
        <f t="shared" si="4"/>
        <v>13.423281113807898</v>
      </c>
      <c r="P8" s="52">
        <f t="shared" si="5"/>
        <v>13.419042851568967</v>
      </c>
      <c r="Q8" s="52"/>
      <c r="R8" s="54">
        <f t="shared" si="6"/>
        <v>13.422850089911922</v>
      </c>
      <c r="S8" s="52">
        <f t="shared" si="7"/>
        <v>13.417943456125666</v>
      </c>
    </row>
    <row r="9" spans="1:19" x14ac:dyDescent="0.25">
      <c r="A9" s="48">
        <v>37118</v>
      </c>
      <c r="B9" s="49">
        <v>640442.80166250735</v>
      </c>
      <c r="C9" s="49">
        <v>640122.74029236124</v>
      </c>
      <c r="F9" s="49">
        <f t="shared" si="0"/>
        <v>681020.37080357689</v>
      </c>
      <c r="G9" s="49">
        <f t="shared" si="1"/>
        <v>680680.03078818286</v>
      </c>
      <c r="I9" s="49">
        <v>677465</v>
      </c>
      <c r="J9" s="50">
        <v>680527.37317930686</v>
      </c>
      <c r="K9" s="49">
        <v>677261.82145356399</v>
      </c>
      <c r="M9" s="52">
        <f t="shared" si="3"/>
        <v>13.43134749775853</v>
      </c>
      <c r="N9" s="52"/>
      <c r="O9" s="52">
        <f t="shared" si="4"/>
        <v>13.430847622716881</v>
      </c>
      <c r="P9" s="52">
        <f t="shared" si="5"/>
        <v>13.426113169884937</v>
      </c>
      <c r="Q9" s="52"/>
      <c r="R9" s="54">
        <f t="shared" si="6"/>
        <v>13.430623325362824</v>
      </c>
      <c r="S9" s="52">
        <f t="shared" si="7"/>
        <v>13.425813214875939</v>
      </c>
    </row>
    <row r="10" spans="1:19" x14ac:dyDescent="0.25">
      <c r="A10" s="48">
        <v>37210</v>
      </c>
      <c r="B10" s="49">
        <v>645604.26984199462</v>
      </c>
      <c r="C10" s="49">
        <v>644959.31053146324</v>
      </c>
      <c r="F10" s="49">
        <f t="shared" si="0"/>
        <v>686508.86246022547</v>
      </c>
      <c r="G10" s="49">
        <f t="shared" si="1"/>
        <v>685823.03942080471</v>
      </c>
      <c r="I10" s="49">
        <v>685090</v>
      </c>
      <c r="J10" s="50">
        <v>685638.51080864691</v>
      </c>
      <c r="K10" s="49">
        <v>682632.52291749697</v>
      </c>
      <c r="M10" s="52">
        <f t="shared" si="3"/>
        <v>13.439374413735713</v>
      </c>
      <c r="N10" s="52"/>
      <c r="O10" s="52">
        <f t="shared" si="4"/>
        <v>13.43837491340263</v>
      </c>
      <c r="P10" s="52">
        <f t="shared" si="5"/>
        <v>13.437305495475178</v>
      </c>
      <c r="Q10" s="52"/>
      <c r="R10" s="54">
        <f t="shared" si="6"/>
        <v>13.438105815645947</v>
      </c>
      <c r="S10" s="52">
        <f t="shared" si="7"/>
        <v>13.433711959965049</v>
      </c>
    </row>
    <row r="11" spans="1:19" x14ac:dyDescent="0.25">
      <c r="A11" s="48">
        <v>37302</v>
      </c>
      <c r="B11" s="49">
        <v>648087.12953513511</v>
      </c>
      <c r="C11" s="49">
        <v>649841.70213088859</v>
      </c>
      <c r="F11" s="49">
        <f t="shared" si="0"/>
        <v>689149.032705697</v>
      </c>
      <c r="G11" s="49">
        <f t="shared" si="1"/>
        <v>691014.77259169461</v>
      </c>
      <c r="I11" s="49">
        <v>684196</v>
      </c>
      <c r="J11" s="50">
        <v>690479.36219598341</v>
      </c>
      <c r="K11" s="49">
        <v>687979.88939165405</v>
      </c>
      <c r="M11" s="52">
        <f t="shared" si="3"/>
        <v>13.443212829516719</v>
      </c>
      <c r="N11" s="52"/>
      <c r="O11" s="52">
        <f t="shared" si="4"/>
        <v>13.445916481091034</v>
      </c>
      <c r="P11" s="52">
        <f t="shared" si="5"/>
        <v>13.435999705264763</v>
      </c>
      <c r="Q11" s="52"/>
      <c r="R11" s="54">
        <f t="shared" si="6"/>
        <v>13.445141363182048</v>
      </c>
      <c r="S11" s="52">
        <f t="shared" si="7"/>
        <v>13.441514885952873</v>
      </c>
    </row>
    <row r="12" spans="1:19" x14ac:dyDescent="0.25">
      <c r="A12" s="48">
        <v>37391</v>
      </c>
      <c r="B12" s="49">
        <v>656395.20331576141</v>
      </c>
      <c r="C12" s="49">
        <v>654693.00151183072</v>
      </c>
      <c r="F12" s="49">
        <f t="shared" si="0"/>
        <v>697983.49453750812</v>
      </c>
      <c r="G12" s="49">
        <f t="shared" si="1"/>
        <v>696173.44358418928</v>
      </c>
      <c r="I12" s="49">
        <v>694085</v>
      </c>
      <c r="J12" s="50">
        <v>695336.60589060315</v>
      </c>
      <c r="K12" s="49">
        <v>693253.09628445853</v>
      </c>
      <c r="M12" s="52">
        <f t="shared" si="3"/>
        <v>13.455950734670518</v>
      </c>
      <c r="N12" s="52"/>
      <c r="O12" s="52">
        <f t="shared" si="4"/>
        <v>13.453354108823254</v>
      </c>
      <c r="P12" s="52">
        <f t="shared" si="5"/>
        <v>13.450349710375244</v>
      </c>
      <c r="Q12" s="52"/>
      <c r="R12" s="54">
        <f t="shared" si="6"/>
        <v>13.452151332321872</v>
      </c>
      <c r="S12" s="52">
        <f t="shared" si="7"/>
        <v>13.449150429799761</v>
      </c>
    </row>
    <row r="13" spans="1:19" x14ac:dyDescent="0.25">
      <c r="A13" s="48">
        <v>37483</v>
      </c>
      <c r="B13" s="49">
        <v>657785.69474336517</v>
      </c>
      <c r="C13" s="49">
        <v>659632.66620874964</v>
      </c>
      <c r="F13" s="49">
        <f t="shared" si="0"/>
        <v>699462.08557665744</v>
      </c>
      <c r="G13" s="49">
        <f t="shared" si="1"/>
        <v>701426.07859672827</v>
      </c>
      <c r="I13" s="49">
        <v>694475</v>
      </c>
      <c r="J13" s="50">
        <v>700146.18409113819</v>
      </c>
      <c r="K13" s="49">
        <v>698526.45342989336</v>
      </c>
      <c r="M13" s="52">
        <f t="shared" si="3"/>
        <v>13.458066869440923</v>
      </c>
      <c r="N13" s="52"/>
      <c r="O13" s="52">
        <f t="shared" si="4"/>
        <v>13.460870796773657</v>
      </c>
      <c r="P13" s="52">
        <f t="shared" si="5"/>
        <v>13.450911443408394</v>
      </c>
      <c r="Q13" s="52"/>
      <c r="R13" s="54">
        <f t="shared" si="6"/>
        <v>13.459044426638583</v>
      </c>
      <c r="S13" s="52">
        <f t="shared" si="7"/>
        <v>13.456728328729959</v>
      </c>
    </row>
    <row r="14" spans="1:19" x14ac:dyDescent="0.25">
      <c r="A14" s="48">
        <v>37575</v>
      </c>
      <c r="B14" s="49">
        <v>661211.29862447642</v>
      </c>
      <c r="C14" s="49">
        <v>664533.96846681042</v>
      </c>
      <c r="F14" s="49">
        <f t="shared" si="0"/>
        <v>703104.73097650369</v>
      </c>
      <c r="G14" s="49">
        <f t="shared" si="1"/>
        <v>706637.92057940061</v>
      </c>
      <c r="I14" s="49">
        <v>700096</v>
      </c>
      <c r="J14" s="50">
        <v>704818.28249270108</v>
      </c>
      <c r="K14" s="49">
        <v>703826.279280185</v>
      </c>
      <c r="M14" s="52">
        <f t="shared" si="3"/>
        <v>13.463261136903775</v>
      </c>
      <c r="N14" s="52"/>
      <c r="O14" s="52">
        <f t="shared" si="4"/>
        <v>13.46827367872732</v>
      </c>
      <c r="P14" s="52">
        <f t="shared" si="5"/>
        <v>13.458972747479462</v>
      </c>
      <c r="Q14" s="52"/>
      <c r="R14" s="54">
        <f t="shared" si="6"/>
        <v>13.465695293240289</v>
      </c>
      <c r="S14" s="52">
        <f t="shared" si="7"/>
        <v>13.464286842303231</v>
      </c>
    </row>
    <row r="15" spans="1:19" x14ac:dyDescent="0.25">
      <c r="A15" s="48">
        <v>37667</v>
      </c>
      <c r="B15" s="49">
        <v>665805.77029950405</v>
      </c>
      <c r="C15" s="49">
        <v>669487.95404676115</v>
      </c>
      <c r="F15" s="49">
        <f t="shared" si="0"/>
        <v>707990.30201524682</v>
      </c>
      <c r="G15" s="49">
        <f t="shared" si="1"/>
        <v>711905.78382629133</v>
      </c>
      <c r="I15" s="49">
        <v>707215</v>
      </c>
      <c r="J15" s="50">
        <v>709556.53657068324</v>
      </c>
      <c r="K15" s="49">
        <v>709058.55223581311</v>
      </c>
      <c r="M15" s="52">
        <f t="shared" si="3"/>
        <v>13.470185674863464</v>
      </c>
      <c r="N15" s="52"/>
      <c r="O15" s="52">
        <f t="shared" si="4"/>
        <v>13.475700855551574</v>
      </c>
      <c r="P15" s="52">
        <f t="shared" si="5"/>
        <v>13.469090000487872</v>
      </c>
      <c r="Q15" s="52"/>
      <c r="R15" s="54">
        <f t="shared" si="6"/>
        <v>13.472395457496599</v>
      </c>
      <c r="S15" s="52">
        <f t="shared" si="7"/>
        <v>13.471693386357988</v>
      </c>
    </row>
    <row r="16" spans="1:19" x14ac:dyDescent="0.25">
      <c r="A16" s="48">
        <v>37756</v>
      </c>
      <c r="B16" s="49">
        <v>664530.0281644694</v>
      </c>
      <c r="C16" s="49">
        <v>674444.3602602958</v>
      </c>
      <c r="F16" s="49">
        <f t="shared" si="0"/>
        <v>706633.73062495911</v>
      </c>
      <c r="G16" s="49">
        <f t="shared" si="1"/>
        <v>717176.2210747581</v>
      </c>
      <c r="I16" s="49">
        <v>704734</v>
      </c>
      <c r="J16" s="50">
        <v>714088.5601378053</v>
      </c>
      <c r="K16" s="49">
        <v>714378.10440952855</v>
      </c>
      <c r="M16" s="52">
        <f t="shared" si="3"/>
        <v>13.468267749287728</v>
      </c>
      <c r="N16" s="52"/>
      <c r="O16" s="52">
        <f t="shared" si="4"/>
        <v>13.483076864941436</v>
      </c>
      <c r="P16" s="52">
        <f t="shared" si="5"/>
        <v>13.465575705632439</v>
      </c>
      <c r="Q16" s="52"/>
      <c r="R16" s="54">
        <f t="shared" si="6"/>
        <v>13.478762267436615</v>
      </c>
      <c r="S16" s="52">
        <f t="shared" si="7"/>
        <v>13.479167659151907</v>
      </c>
    </row>
    <row r="17" spans="1:19" x14ac:dyDescent="0.25">
      <c r="A17" s="48">
        <v>37848</v>
      </c>
      <c r="B17" s="49">
        <v>671048.23797962838</v>
      </c>
      <c r="C17" s="49">
        <v>679404.91847689415</v>
      </c>
      <c r="F17" s="49">
        <f t="shared" si="0"/>
        <v>713564.92518873897</v>
      </c>
      <c r="G17" s="49">
        <f t="shared" si="1"/>
        <v>722451.07339145383</v>
      </c>
      <c r="I17" s="49">
        <v>712806</v>
      </c>
      <c r="J17" s="50">
        <v>718482.00786211074</v>
      </c>
      <c r="K17" s="49">
        <v>719569.95760145364</v>
      </c>
      <c r="M17" s="52">
        <f t="shared" si="3"/>
        <v>13.478028707118332</v>
      </c>
      <c r="N17" s="52"/>
      <c r="O17" s="52">
        <f t="shared" si="4"/>
        <v>13.490404978186387</v>
      </c>
      <c r="P17" s="52">
        <f t="shared" si="5"/>
        <v>13.476964572611728</v>
      </c>
      <c r="Q17" s="52"/>
      <c r="R17" s="54">
        <f t="shared" si="6"/>
        <v>13.484895942938007</v>
      </c>
      <c r="S17" s="52">
        <f t="shared" si="7"/>
        <v>13.486409031439727</v>
      </c>
    </row>
    <row r="18" spans="1:19" x14ac:dyDescent="0.25">
      <c r="A18" s="48">
        <v>37940</v>
      </c>
      <c r="B18" s="49">
        <v>675935.20785140095</v>
      </c>
      <c r="C18" s="49">
        <v>684422.04116180737</v>
      </c>
      <c r="F18" s="49">
        <f t="shared" si="0"/>
        <v>718761.52670497284</v>
      </c>
      <c r="G18" s="49">
        <f t="shared" si="1"/>
        <v>727786.07402285631</v>
      </c>
      <c r="I18" s="49">
        <v>716300</v>
      </c>
      <c r="J18" s="50">
        <v>722878.19154304173</v>
      </c>
      <c r="K18" s="49">
        <v>724706.59651962772</v>
      </c>
      <c r="M18" s="52">
        <f t="shared" si="3"/>
        <v>13.485284908119848</v>
      </c>
      <c r="N18" s="52"/>
      <c r="O18" s="52">
        <f t="shared" si="4"/>
        <v>13.497762429630962</v>
      </c>
      <c r="P18" s="52">
        <f t="shared" si="5"/>
        <v>13.481854352602543</v>
      </c>
      <c r="Q18" s="52"/>
      <c r="R18" s="54">
        <f t="shared" si="6"/>
        <v>13.490996010519826</v>
      </c>
      <c r="S18" s="52">
        <f t="shared" si="7"/>
        <v>13.493522157470224</v>
      </c>
    </row>
    <row r="19" spans="1:19" x14ac:dyDescent="0.25">
      <c r="A19" s="48">
        <v>38032</v>
      </c>
      <c r="B19" s="49">
        <v>683680.78509982501</v>
      </c>
      <c r="C19" s="49">
        <v>689402.82857701415</v>
      </c>
      <c r="F19" s="49">
        <f t="shared" si="0"/>
        <v>726997.85300314741</v>
      </c>
      <c r="G19" s="49">
        <f t="shared" si="1"/>
        <v>733082.43723217433</v>
      </c>
      <c r="I19" s="49">
        <v>728652</v>
      </c>
      <c r="J19" s="50">
        <v>727270.18664537382</v>
      </c>
      <c r="K19" s="49">
        <v>729819.71153846162</v>
      </c>
      <c r="M19" s="52">
        <f t="shared" si="3"/>
        <v>13.496678803283162</v>
      </c>
      <c r="N19" s="52"/>
      <c r="O19" s="52">
        <f t="shared" si="4"/>
        <v>13.50501344007322</v>
      </c>
      <c r="P19" s="52">
        <f t="shared" si="5"/>
        <v>13.498951530760106</v>
      </c>
      <c r="Q19" s="52"/>
      <c r="R19" s="54">
        <f t="shared" si="6"/>
        <v>13.497053333477027</v>
      </c>
      <c r="S19" s="52">
        <f t="shared" si="7"/>
        <v>13.500552812127081</v>
      </c>
    </row>
    <row r="20" spans="1:19" x14ac:dyDescent="0.25">
      <c r="A20" s="48">
        <v>38122</v>
      </c>
      <c r="B20" s="49">
        <v>691327.36295858154</v>
      </c>
      <c r="C20" s="49">
        <v>694382.64660363749</v>
      </c>
      <c r="F20" s="49">
        <f t="shared" si="0"/>
        <v>735128.90744740202</v>
      </c>
      <c r="G20" s="49">
        <f t="shared" si="1"/>
        <v>738377.76963379059</v>
      </c>
      <c r="I20" s="49">
        <v>734126</v>
      </c>
      <c r="J20" s="50">
        <v>731784.29027113225</v>
      </c>
      <c r="K20" s="49">
        <v>734860.86086086091</v>
      </c>
      <c r="M20" s="52">
        <f t="shared" si="3"/>
        <v>13.507801147099128</v>
      </c>
      <c r="N20" s="52"/>
      <c r="O20" s="52">
        <f t="shared" si="4"/>
        <v>13.512210855587828</v>
      </c>
      <c r="P20" s="52">
        <f t="shared" si="5"/>
        <v>13.506435954989737</v>
      </c>
      <c r="Q20" s="52"/>
      <c r="R20" s="54">
        <f t="shared" si="6"/>
        <v>13.503241064093217</v>
      </c>
      <c r="S20" s="52">
        <f t="shared" si="7"/>
        <v>13.507436455323321</v>
      </c>
    </row>
    <row r="21" spans="1:19" x14ac:dyDescent="0.25">
      <c r="A21" s="48">
        <v>38214</v>
      </c>
      <c r="B21" s="49">
        <v>695668.71119411802</v>
      </c>
      <c r="C21" s="49">
        <v>699445.7180717052</v>
      </c>
      <c r="F21" s="49">
        <f t="shared" si="0"/>
        <v>739745.31749600847</v>
      </c>
      <c r="G21" s="49">
        <f t="shared" si="1"/>
        <v>743761.6302996265</v>
      </c>
      <c r="I21" s="49">
        <v>739708</v>
      </c>
      <c r="J21" s="50">
        <v>736467.5428116289</v>
      </c>
      <c r="K21" s="49">
        <v>739855.97119423887</v>
      </c>
      <c r="M21" s="52">
        <f t="shared" si="3"/>
        <v>13.514061240395865</v>
      </c>
      <c r="N21" s="52"/>
      <c r="O21" s="52">
        <f t="shared" si="4"/>
        <v>13.519475873097363</v>
      </c>
      <c r="P21" s="52">
        <f t="shared" si="5"/>
        <v>13.514010792712824</v>
      </c>
      <c r="Q21" s="52"/>
      <c r="R21" s="54">
        <f t="shared" si="6"/>
        <v>13.509620444411532</v>
      </c>
      <c r="S21" s="52">
        <f t="shared" si="7"/>
        <v>13.514210812715492</v>
      </c>
    </row>
    <row r="22" spans="1:19" x14ac:dyDescent="0.25">
      <c r="A22" s="48">
        <v>38306</v>
      </c>
      <c r="B22" s="49">
        <v>700766.05476893415</v>
      </c>
      <c r="C22" s="49">
        <v>704429.08601621853</v>
      </c>
      <c r="F22" s="49">
        <f t="shared" si="0"/>
        <v>745165.62170182238</v>
      </c>
      <c r="G22" s="49">
        <f t="shared" si="1"/>
        <v>749060.73753701488</v>
      </c>
      <c r="I22" s="49">
        <v>744515</v>
      </c>
      <c r="J22" s="50">
        <v>741401.11531567422</v>
      </c>
      <c r="K22" s="49">
        <v>744812.92517006805</v>
      </c>
      <c r="M22" s="52">
        <f t="shared" si="3"/>
        <v>13.521361783663423</v>
      </c>
      <c r="N22" s="52"/>
      <c r="O22" s="52">
        <f t="shared" si="4"/>
        <v>13.52657535071631</v>
      </c>
      <c r="P22" s="52">
        <f t="shared" si="5"/>
        <v>13.520488278653405</v>
      </c>
      <c r="Q22" s="52"/>
      <c r="R22" s="54">
        <f t="shared" si="6"/>
        <v>13.516297074034938</v>
      </c>
      <c r="S22" s="52">
        <f t="shared" si="7"/>
        <v>13.520888358674744</v>
      </c>
    </row>
    <row r="23" spans="1:19" x14ac:dyDescent="0.25">
      <c r="A23" s="48">
        <v>38398</v>
      </c>
      <c r="B23" s="49">
        <v>704978.02880206425</v>
      </c>
      <c r="C23" s="49">
        <v>709518.95008259278</v>
      </c>
      <c r="F23" s="49">
        <f t="shared" si="0"/>
        <v>749644.4605776926</v>
      </c>
      <c r="G23" s="49">
        <f t="shared" si="1"/>
        <v>754473.08834308828</v>
      </c>
      <c r="I23" s="49">
        <v>749238</v>
      </c>
      <c r="J23" s="50">
        <v>746401.67364016734</v>
      </c>
      <c r="K23" s="49">
        <v>749687.8126876126</v>
      </c>
      <c r="M23" s="52">
        <f t="shared" si="3"/>
        <v>13.527354320550977</v>
      </c>
      <c r="N23" s="52"/>
      <c r="O23" s="52">
        <f t="shared" si="4"/>
        <v>13.5337748883539</v>
      </c>
      <c r="P23" s="52">
        <f t="shared" si="5"/>
        <v>13.526811969034636</v>
      </c>
      <c r="Q23" s="52"/>
      <c r="R23" s="54">
        <f t="shared" si="6"/>
        <v>13.523019170795939</v>
      </c>
      <c r="S23" s="52">
        <f t="shared" si="7"/>
        <v>13.527412149106668</v>
      </c>
    </row>
    <row r="24" spans="1:19" x14ac:dyDescent="0.25">
      <c r="A24" s="48">
        <v>38487</v>
      </c>
      <c r="B24" s="49">
        <v>710881.99240405834</v>
      </c>
      <c r="C24" s="49">
        <v>714526.07538853993</v>
      </c>
      <c r="F24" s="49">
        <f t="shared" si="0"/>
        <v>755922.49113874126</v>
      </c>
      <c r="G24" s="49">
        <f t="shared" si="1"/>
        <v>759797.45817543601</v>
      </c>
      <c r="I24" s="49">
        <v>755492</v>
      </c>
      <c r="J24" s="50">
        <v>751509.00228787423</v>
      </c>
      <c r="K24" s="49">
        <v>754511.13552381902</v>
      </c>
      <c r="M24" s="52">
        <f t="shared" si="3"/>
        <v>13.535694124956873</v>
      </c>
      <c r="N24" s="52"/>
      <c r="O24" s="52">
        <f t="shared" si="4"/>
        <v>13.540807174343696</v>
      </c>
      <c r="P24" s="52">
        <f t="shared" si="5"/>
        <v>13.53512447162497</v>
      </c>
      <c r="Q24" s="52"/>
      <c r="R24" s="54">
        <f t="shared" si="6"/>
        <v>13.529838467195733</v>
      </c>
      <c r="S24" s="52">
        <f t="shared" si="7"/>
        <v>13.533825315893349</v>
      </c>
    </row>
    <row r="25" spans="1:19" x14ac:dyDescent="0.25">
      <c r="A25" s="48">
        <v>38579</v>
      </c>
      <c r="B25" s="49">
        <v>719649.06335496169</v>
      </c>
      <c r="C25" s="49">
        <v>719505.16232249723</v>
      </c>
      <c r="F25" s="49">
        <f t="shared" si="0"/>
        <v>765245.03156599985</v>
      </c>
      <c r="G25" s="49">
        <f t="shared" si="1"/>
        <v>765092.01316336717</v>
      </c>
      <c r="I25" s="49">
        <v>766018</v>
      </c>
      <c r="J25" s="50">
        <v>756710.46132569399</v>
      </c>
      <c r="K25" s="49">
        <v>759185.33201189304</v>
      </c>
      <c r="M25" s="52">
        <f t="shared" si="3"/>
        <v>13.547951364223367</v>
      </c>
      <c r="N25" s="52"/>
      <c r="O25" s="52">
        <f t="shared" si="4"/>
        <v>13.547751384220701</v>
      </c>
      <c r="P25" s="52">
        <f t="shared" si="5"/>
        <v>13.548960947141156</v>
      </c>
      <c r="Q25" s="52"/>
      <c r="R25" s="54">
        <f t="shared" si="6"/>
        <v>13.536735977518587</v>
      </c>
      <c r="S25" s="52">
        <f t="shared" si="7"/>
        <v>13.540001205769684</v>
      </c>
    </row>
    <row r="26" spans="1:19" x14ac:dyDescent="0.25">
      <c r="A26" s="48">
        <v>38671</v>
      </c>
      <c r="B26" s="49">
        <v>726755.64454280399</v>
      </c>
      <c r="C26" s="49">
        <v>724437.44471970084</v>
      </c>
      <c r="F26" s="49">
        <f t="shared" si="0"/>
        <v>772801.8758979633</v>
      </c>
      <c r="G26" s="49">
        <f t="shared" si="1"/>
        <v>770336.79814390268</v>
      </c>
      <c r="I26" s="49">
        <v>768878</v>
      </c>
      <c r="J26" s="50">
        <v>761717.85218941944</v>
      </c>
      <c r="K26" s="49">
        <v>763760.80262242979</v>
      </c>
      <c r="M26" s="52">
        <f t="shared" si="3"/>
        <v>13.557777989281696</v>
      </c>
      <c r="N26" s="52"/>
      <c r="O26" s="52">
        <f t="shared" si="4"/>
        <v>13.554583098385176</v>
      </c>
      <c r="P26" s="52">
        <f t="shared" si="5"/>
        <v>13.552687588307641</v>
      </c>
      <c r="Q26" s="52"/>
      <c r="R26" s="54">
        <f t="shared" si="6"/>
        <v>13.543331493383617</v>
      </c>
      <c r="S26" s="52">
        <f t="shared" si="7"/>
        <v>13.546009933554402</v>
      </c>
    </row>
    <row r="27" spans="1:19" x14ac:dyDescent="0.25">
      <c r="A27" s="48">
        <v>38763</v>
      </c>
      <c r="B27" s="49">
        <v>736656.70850262686</v>
      </c>
      <c r="C27" s="49">
        <v>729435.29904210998</v>
      </c>
      <c r="F27" s="49">
        <f t="shared" si="0"/>
        <v>783330.25756103289</v>
      </c>
      <c r="G27" s="49">
        <f t="shared" si="1"/>
        <v>775651.30959603225</v>
      </c>
      <c r="I27" s="49">
        <v>780143</v>
      </c>
      <c r="J27" s="50">
        <v>766876.04443133774</v>
      </c>
      <c r="K27" s="49">
        <v>768311.01043923572</v>
      </c>
      <c r="M27" s="52">
        <f t="shared" si="3"/>
        <v>13.571309670926693</v>
      </c>
      <c r="N27" s="52"/>
      <c r="O27" s="52">
        <f t="shared" si="4"/>
        <v>13.561458354876319</v>
      </c>
      <c r="P27" s="52">
        <f t="shared" si="5"/>
        <v>13.567232515195606</v>
      </c>
      <c r="Q27" s="52"/>
      <c r="R27" s="54">
        <f t="shared" si="6"/>
        <v>13.550080456378041</v>
      </c>
      <c r="S27" s="52">
        <f t="shared" si="7"/>
        <v>13.551949891664449</v>
      </c>
    </row>
    <row r="28" spans="1:19" x14ac:dyDescent="0.25">
      <c r="A28" s="48">
        <v>38852</v>
      </c>
      <c r="B28" s="49">
        <v>744560.90977313207</v>
      </c>
      <c r="C28" s="49">
        <v>734353.39754722558</v>
      </c>
      <c r="F28" s="49">
        <f t="shared" si="0"/>
        <v>791735.25807969307</v>
      </c>
      <c r="G28" s="49">
        <f t="shared" si="1"/>
        <v>780881.01201271627</v>
      </c>
      <c r="I28" s="49">
        <v>791329</v>
      </c>
      <c r="J28" s="50">
        <v>772178.96174863388</v>
      </c>
      <c r="K28" s="49">
        <v>772782.2265625</v>
      </c>
      <c r="M28" s="52">
        <f t="shared" si="3"/>
        <v>13.581982344814461</v>
      </c>
      <c r="N28" s="52"/>
      <c r="O28" s="52">
        <f t="shared" si="4"/>
        <v>13.568178063838065</v>
      </c>
      <c r="P28" s="52">
        <f t="shared" si="5"/>
        <v>13.581469089478757</v>
      </c>
      <c r="Q28" s="52"/>
      <c r="R28" s="54">
        <f t="shared" si="6"/>
        <v>13.55697161787837</v>
      </c>
      <c r="S28" s="52">
        <f t="shared" si="7"/>
        <v>13.557752562861442</v>
      </c>
    </row>
    <row r="29" spans="1:19" x14ac:dyDescent="0.25">
      <c r="A29" s="48">
        <v>38944</v>
      </c>
      <c r="B29" s="49">
        <v>751129.74427618913</v>
      </c>
      <c r="C29" s="49">
        <v>739228.17072747671</v>
      </c>
      <c r="F29" s="49">
        <f t="shared" si="0"/>
        <v>798720.28484150011</v>
      </c>
      <c r="G29" s="49">
        <f t="shared" si="1"/>
        <v>786064.64407194173</v>
      </c>
      <c r="I29" s="49">
        <v>802785</v>
      </c>
      <c r="J29" s="50">
        <v>777440.44160371879</v>
      </c>
      <c r="K29" s="49">
        <v>777139.39980638924</v>
      </c>
      <c r="M29" s="52">
        <f t="shared" si="3"/>
        <v>13.590766081905498</v>
      </c>
      <c r="N29" s="52"/>
      <c r="O29" s="52">
        <f t="shared" si="4"/>
        <v>13.574794312395799</v>
      </c>
      <c r="P29" s="52">
        <f t="shared" si="5"/>
        <v>13.595842211125875</v>
      </c>
      <c r="Q29" s="52"/>
      <c r="R29" s="54">
        <f t="shared" si="6"/>
        <v>13.563762317662462</v>
      </c>
      <c r="S29" s="52">
        <f t="shared" si="7"/>
        <v>13.563375020988373</v>
      </c>
    </row>
    <row r="30" spans="1:19" x14ac:dyDescent="0.25">
      <c r="A30" s="48">
        <v>39036</v>
      </c>
      <c r="B30" s="49">
        <v>756585.96063855034</v>
      </c>
      <c r="C30" s="49">
        <v>744012.15521540993</v>
      </c>
      <c r="E30" s="38">
        <f>SUM(I27:I30)/SUM(B27:B30)</f>
        <v>1.063358615376323</v>
      </c>
      <c r="F30" s="49">
        <f t="shared" si="0"/>
        <v>804522.19951777416</v>
      </c>
      <c r="G30" s="49">
        <f t="shared" si="1"/>
        <v>791151.73519301228</v>
      </c>
      <c r="I30" s="49">
        <v>804051</v>
      </c>
      <c r="J30" s="50">
        <v>782226.8703181243</v>
      </c>
      <c r="K30" s="49">
        <v>781162.92626056541</v>
      </c>
      <c r="M30" s="52">
        <f t="shared" si="3"/>
        <v>13.598003839213819</v>
      </c>
      <c r="N30" s="52"/>
      <c r="O30" s="52">
        <f t="shared" si="4"/>
        <v>13.581245055398863</v>
      </c>
      <c r="P30" s="52">
        <f t="shared" si="5"/>
        <v>13.597417978985147</v>
      </c>
      <c r="Q30" s="52"/>
      <c r="R30" s="54">
        <f t="shared" si="6"/>
        <v>13.569900092948409</v>
      </c>
      <c r="S30" s="52">
        <f t="shared" si="7"/>
        <v>13.56853901943477</v>
      </c>
    </row>
    <row r="31" spans="1:19" x14ac:dyDescent="0.25">
      <c r="A31" s="48">
        <v>39128</v>
      </c>
      <c r="B31" s="49">
        <v>761672.05428272253</v>
      </c>
      <c r="C31" s="49">
        <v>748719.2119165659</v>
      </c>
      <c r="F31" s="49">
        <f t="shared" si="0"/>
        <v>809930.54101291543</v>
      </c>
      <c r="G31" s="49">
        <f t="shared" si="1"/>
        <v>796157.02448925131</v>
      </c>
      <c r="I31" s="49">
        <v>813551</v>
      </c>
      <c r="J31" s="50">
        <v>787180.45476536034</v>
      </c>
      <c r="K31" s="49">
        <v>785280.88803088805</v>
      </c>
      <c r="M31" s="52">
        <f t="shared" si="3"/>
        <v>13.604703771135815</v>
      </c>
      <c r="N31" s="52"/>
      <c r="O31" s="52">
        <f t="shared" si="4"/>
        <v>13.58755171231825</v>
      </c>
      <c r="P31" s="52">
        <f t="shared" si="5"/>
        <v>13.609163895747461</v>
      </c>
      <c r="Q31" s="52"/>
      <c r="R31" s="54">
        <f t="shared" si="6"/>
        <v>13.576212795607775</v>
      </c>
      <c r="S31" s="52">
        <f t="shared" si="7"/>
        <v>13.573796751910169</v>
      </c>
    </row>
    <row r="32" spans="1:19" x14ac:dyDescent="0.25">
      <c r="A32" s="48">
        <v>39217</v>
      </c>
      <c r="B32" s="49">
        <v>768217.26393142715</v>
      </c>
      <c r="C32" s="49">
        <v>753375.76143123186</v>
      </c>
      <c r="F32" s="49">
        <f t="shared" si="0"/>
        <v>816890.4460823097</v>
      </c>
      <c r="G32" s="49">
        <f t="shared" si="1"/>
        <v>801108.60653359781</v>
      </c>
      <c r="I32" s="49">
        <v>818265</v>
      </c>
      <c r="J32" s="50">
        <v>792048.2044332592</v>
      </c>
      <c r="K32" s="49">
        <v>789069.43105110899</v>
      </c>
      <c r="M32" s="52">
        <f t="shared" si="3"/>
        <v>13.61326027192837</v>
      </c>
      <c r="N32" s="52"/>
      <c r="O32" s="52">
        <f t="shared" si="4"/>
        <v>13.593751805540327</v>
      </c>
      <c r="P32" s="52">
        <f t="shared" si="5"/>
        <v>13.614941524001084</v>
      </c>
      <c r="Q32" s="52"/>
      <c r="R32" s="54">
        <f t="shared" si="6"/>
        <v>13.582377533127822</v>
      </c>
      <c r="S32" s="52">
        <f t="shared" si="7"/>
        <v>13.578609594753694</v>
      </c>
    </row>
    <row r="33" spans="1:19" x14ac:dyDescent="0.25">
      <c r="A33" s="48">
        <v>39309</v>
      </c>
      <c r="B33" s="49">
        <v>771034.24656469573</v>
      </c>
      <c r="C33" s="49">
        <v>757922.19263215933</v>
      </c>
      <c r="F33" s="49">
        <f t="shared" si="0"/>
        <v>819885.90883476136</v>
      </c>
      <c r="G33" s="49">
        <f t="shared" si="1"/>
        <v>805943.09332031978</v>
      </c>
      <c r="I33" s="49">
        <v>823310</v>
      </c>
      <c r="J33" s="50">
        <v>797008.71248789935</v>
      </c>
      <c r="K33" s="49">
        <v>792787.67453057296</v>
      </c>
      <c r="M33" s="52">
        <f t="shared" si="3"/>
        <v>13.61692047399282</v>
      </c>
      <c r="N33" s="52"/>
      <c r="O33" s="52">
        <f t="shared" si="4"/>
        <v>13.599768415175255</v>
      </c>
      <c r="P33" s="52">
        <f t="shared" si="5"/>
        <v>13.621088079453491</v>
      </c>
      <c r="Q33" s="52"/>
      <c r="R33" s="54">
        <f t="shared" si="6"/>
        <v>13.58862088931599</v>
      </c>
      <c r="S33" s="52">
        <f t="shared" si="7"/>
        <v>13.583310715119461</v>
      </c>
    </row>
    <row r="34" spans="1:19" x14ac:dyDescent="0.25">
      <c r="A34" s="48">
        <v>39401</v>
      </c>
      <c r="B34" s="49">
        <v>774796.22337206395</v>
      </c>
      <c r="C34" s="49">
        <v>762444.62051964574</v>
      </c>
      <c r="F34" s="49">
        <f t="shared" si="0"/>
        <v>823886.23928372224</v>
      </c>
      <c r="G34" s="49">
        <f t="shared" si="1"/>
        <v>810752.05597689655</v>
      </c>
      <c r="I34" s="49">
        <v>832645</v>
      </c>
      <c r="J34" s="50">
        <v>802240.10020233155</v>
      </c>
      <c r="K34" s="49">
        <v>796637.00727133569</v>
      </c>
      <c r="M34" s="52">
        <f t="shared" si="3"/>
        <v>13.621787740238874</v>
      </c>
      <c r="N34" s="52"/>
      <c r="O34" s="52">
        <f t="shared" si="4"/>
        <v>13.605717560061381</v>
      </c>
      <c r="P34" s="52">
        <f t="shared" si="5"/>
        <v>13.63236265984435</v>
      </c>
      <c r="Q34" s="52"/>
      <c r="R34" s="54">
        <f t="shared" si="6"/>
        <v>13.595163218855243</v>
      </c>
      <c r="S34" s="52">
        <f t="shared" si="7"/>
        <v>13.588154405180029</v>
      </c>
    </row>
    <row r="35" spans="1:19" x14ac:dyDescent="0.25">
      <c r="A35" s="48">
        <v>39493</v>
      </c>
      <c r="B35" s="49">
        <v>775903.21654743783</v>
      </c>
      <c r="C35" s="49">
        <v>766854.33538983774</v>
      </c>
      <c r="F35" s="49">
        <f t="shared" si="0"/>
        <v>825063.37001391884</v>
      </c>
      <c r="G35" s="49">
        <f t="shared" si="1"/>
        <v>815441.16427546833</v>
      </c>
      <c r="I35" s="49">
        <v>824092</v>
      </c>
      <c r="J35" s="50">
        <v>806589.01830282854</v>
      </c>
      <c r="K35" s="49">
        <v>799701.11596312467</v>
      </c>
      <c r="M35" s="52">
        <f t="shared" si="3"/>
        <v>13.623215474505001</v>
      </c>
      <c r="N35" s="52"/>
      <c r="O35" s="52">
        <f t="shared" si="4"/>
        <v>13.611484551629301</v>
      </c>
      <c r="P35" s="52">
        <f t="shared" si="5"/>
        <v>13.622037453144594</v>
      </c>
      <c r="Q35" s="52"/>
      <c r="R35" s="54">
        <f t="shared" si="6"/>
        <v>13.600569546529353</v>
      </c>
      <c r="S35" s="52">
        <f t="shared" si="7"/>
        <v>13.591993331796218</v>
      </c>
    </row>
    <row r="36" spans="1:19" x14ac:dyDescent="0.25">
      <c r="A36" s="48">
        <v>39583</v>
      </c>
      <c r="B36" s="49">
        <v>775726.59263632633</v>
      </c>
      <c r="C36" s="49">
        <v>771176.65039897233</v>
      </c>
      <c r="F36" s="49">
        <f t="shared" si="0"/>
        <v>824875.55545635696</v>
      </c>
      <c r="G36" s="49">
        <f t="shared" si="1"/>
        <v>820037.33517880191</v>
      </c>
      <c r="I36" s="49">
        <v>823727</v>
      </c>
      <c r="J36" s="50">
        <v>811074.24182749109</v>
      </c>
      <c r="K36" s="49">
        <v>803009.3585494248</v>
      </c>
      <c r="M36" s="52">
        <f t="shared" si="3"/>
        <v>13.622987812067956</v>
      </c>
      <c r="N36" s="52">
        <f>LN(F36)</f>
        <v>13.622987812067956</v>
      </c>
      <c r="O36" s="52">
        <f t="shared" si="4"/>
        <v>13.617105148909801</v>
      </c>
      <c r="P36" s="52">
        <f t="shared" si="5"/>
        <v>13.621594443316489</v>
      </c>
      <c r="Q36" s="52"/>
      <c r="R36" s="54">
        <f t="shared" si="6"/>
        <v>13.606114872468103</v>
      </c>
      <c r="S36" s="52">
        <f t="shared" si="7"/>
        <v>13.596121647343457</v>
      </c>
    </row>
    <row r="37" spans="1:19" x14ac:dyDescent="0.25">
      <c r="A37" s="48">
        <v>39675</v>
      </c>
      <c r="B37" s="51">
        <v>777512.46135721717</v>
      </c>
      <c r="C37" s="51">
        <v>775496.17131180654</v>
      </c>
      <c r="F37" s="51">
        <f t="shared" si="0"/>
        <v>826774.57434664737</v>
      </c>
      <c r="G37" s="51">
        <f t="shared" si="1"/>
        <v>824630.53495576244</v>
      </c>
      <c r="I37" s="49">
        <v>823988</v>
      </c>
      <c r="J37" s="50">
        <v>815587.44927249337</v>
      </c>
      <c r="K37" s="49">
        <v>806329.386437029</v>
      </c>
      <c r="M37" s="53"/>
      <c r="N37" s="53">
        <f t="shared" ref="N37:N49" si="8">LN(F37)</f>
        <v>13.625287354438148</v>
      </c>
      <c r="O37" s="53">
        <f t="shared" si="4"/>
        <v>13.622690728590882</v>
      </c>
      <c r="P37" s="52">
        <f t="shared" si="5"/>
        <v>13.621911245678769</v>
      </c>
      <c r="Q37" s="52"/>
      <c r="R37" s="54">
        <f t="shared" si="6"/>
        <v>13.61166392922722</v>
      </c>
      <c r="S37" s="52">
        <f t="shared" si="7"/>
        <v>13.600247606042743</v>
      </c>
    </row>
    <row r="38" spans="1:19" x14ac:dyDescent="0.25">
      <c r="A38" s="48">
        <v>39767</v>
      </c>
      <c r="B38" s="51">
        <v>779031.20978197153</v>
      </c>
      <c r="C38" s="51">
        <v>779811.02080277435</v>
      </c>
      <c r="F38" s="51">
        <f t="shared" si="0"/>
        <v>828389.54856869904</v>
      </c>
      <c r="G38" s="51">
        <f t="shared" si="1"/>
        <v>829218.76733603515</v>
      </c>
      <c r="I38" s="49">
        <v>789810</v>
      </c>
      <c r="J38" s="50">
        <v>820752.36412761093</v>
      </c>
      <c r="K38" s="49">
        <v>809729.34180848883</v>
      </c>
      <c r="M38" s="53"/>
      <c r="N38" s="53">
        <f t="shared" si="8"/>
        <v>13.627238792017289</v>
      </c>
      <c r="O38" s="53">
        <f t="shared" si="4"/>
        <v>13.628239292350873</v>
      </c>
      <c r="P38" s="52">
        <f t="shared" si="5"/>
        <v>13.579547689187805</v>
      </c>
      <c r="Q38" s="52"/>
      <c r="R38" s="54">
        <f t="shared" si="6"/>
        <v>13.617976715807586</v>
      </c>
      <c r="S38" s="52">
        <f t="shared" si="7"/>
        <v>13.604455324893991</v>
      </c>
    </row>
    <row r="39" spans="1:19" x14ac:dyDescent="0.25">
      <c r="A39" s="48">
        <v>39859</v>
      </c>
      <c r="B39" s="51">
        <v>780520.05093508586</v>
      </c>
      <c r="C39" s="51">
        <v>784127.03529745422</v>
      </c>
      <c r="F39" s="51">
        <f t="shared" si="0"/>
        <v>829972.72063579003</v>
      </c>
      <c r="G39" s="51">
        <f t="shared" si="1"/>
        <v>833808.23853304214</v>
      </c>
      <c r="I39" s="49">
        <v>769511</v>
      </c>
      <c r="J39" s="50">
        <v>826187.45973802882</v>
      </c>
      <c r="K39" s="49">
        <v>814211.19458258385</v>
      </c>
      <c r="M39" s="53"/>
      <c r="N39" s="53">
        <f t="shared" si="8"/>
        <v>13.629148112528791</v>
      </c>
      <c r="O39" s="53">
        <f t="shared" si="4"/>
        <v>13.633758725086475</v>
      </c>
      <c r="P39" s="52">
        <f t="shared" si="5"/>
        <v>13.55351052715565</v>
      </c>
      <c r="Q39" s="52"/>
      <c r="R39" s="54">
        <f t="shared" si="6"/>
        <v>13.624576975589511</v>
      </c>
      <c r="S39" s="52">
        <f t="shared" si="7"/>
        <v>13.609975064136776</v>
      </c>
    </row>
    <row r="40" spans="1:19" x14ac:dyDescent="0.25">
      <c r="A40" s="48">
        <v>39948</v>
      </c>
      <c r="B40" s="51">
        <v>782314.2097298773</v>
      </c>
      <c r="C40" s="51">
        <v>788384.77247795765</v>
      </c>
      <c r="F40" s="51">
        <f t="shared" si="0"/>
        <v>831880.55484758469</v>
      </c>
      <c r="G40" s="51">
        <f t="shared" si="1"/>
        <v>838335.74004593852</v>
      </c>
      <c r="I40" s="49">
        <v>771875</v>
      </c>
      <c r="J40" s="50">
        <v>829616.29406706791</v>
      </c>
      <c r="K40" s="49">
        <v>817750.8210615532</v>
      </c>
      <c r="M40" s="53"/>
      <c r="N40" s="53">
        <f t="shared" si="8"/>
        <v>13.631444145611949</v>
      </c>
      <c r="O40" s="53">
        <f t="shared" si="4"/>
        <v>13.639173943673892</v>
      </c>
      <c r="P40" s="52">
        <f t="shared" si="5"/>
        <v>13.556577898798478</v>
      </c>
      <c r="Q40" s="52"/>
      <c r="R40" s="54">
        <f t="shared" si="6"/>
        <v>13.628718576576162</v>
      </c>
      <c r="S40" s="52">
        <f t="shared" si="7"/>
        <v>13.614312949449717</v>
      </c>
    </row>
    <row r="41" spans="1:19" x14ac:dyDescent="0.25">
      <c r="A41" s="48">
        <v>40040</v>
      </c>
      <c r="B41" s="51">
        <v>785023.16110875481</v>
      </c>
      <c r="C41" s="51">
        <v>792632.43246037443</v>
      </c>
      <c r="F41" s="51">
        <f t="shared" si="0"/>
        <v>834761.14163494972</v>
      </c>
      <c r="G41" s="51">
        <f t="shared" si="1"/>
        <v>842852.52588343062</v>
      </c>
      <c r="I41" s="49">
        <v>771057</v>
      </c>
      <c r="J41" s="50">
        <v>833304.8740948881</v>
      </c>
      <c r="K41" s="49">
        <v>821671.99488491053</v>
      </c>
      <c r="M41" s="53"/>
      <c r="N41" s="53">
        <f t="shared" si="8"/>
        <v>13.634900904988404</v>
      </c>
      <c r="O41" s="53">
        <f t="shared" si="4"/>
        <v>13.644547282040211</v>
      </c>
      <c r="P41" s="52">
        <f t="shared" si="5"/>
        <v>13.555517579773872</v>
      </c>
      <c r="Q41" s="52"/>
      <c r="R41" s="54">
        <f t="shared" si="6"/>
        <v>13.633154849501024</v>
      </c>
      <c r="S41" s="52">
        <f t="shared" si="7"/>
        <v>13.619096561416743</v>
      </c>
    </row>
    <row r="42" spans="1:19" x14ac:dyDescent="0.25">
      <c r="A42" s="48">
        <v>40132</v>
      </c>
      <c r="B42" s="51">
        <v>789228.30011132779</v>
      </c>
      <c r="C42" s="51">
        <v>796878.33209948288</v>
      </c>
      <c r="F42" s="51">
        <f t="shared" si="0"/>
        <v>839232.7124221907</v>
      </c>
      <c r="G42" s="51">
        <f t="shared" si="1"/>
        <v>847367.43984469981</v>
      </c>
      <c r="I42" s="49">
        <v>777157</v>
      </c>
      <c r="J42" s="50">
        <v>836552.20667384285</v>
      </c>
      <c r="K42" s="49">
        <v>825182.62900828209</v>
      </c>
      <c r="M42" s="53"/>
      <c r="N42" s="53">
        <f t="shared" si="8"/>
        <v>13.640243315788526</v>
      </c>
      <c r="O42" s="53">
        <f t="shared" si="4"/>
        <v>13.649889692840333</v>
      </c>
      <c r="P42" s="52">
        <f t="shared" si="5"/>
        <v>13.563397668140633</v>
      </c>
      <c r="Q42" s="52"/>
      <c r="R42" s="54">
        <f t="shared" si="6"/>
        <v>13.63704420830893</v>
      </c>
      <c r="S42" s="52">
        <f t="shared" si="7"/>
        <v>13.623360009313316</v>
      </c>
    </row>
    <row r="43" spans="1:19" x14ac:dyDescent="0.25">
      <c r="A43" s="48">
        <v>40224</v>
      </c>
      <c r="B43" s="51">
        <v>794376.56059423834</v>
      </c>
      <c r="C43" s="51">
        <v>801105.84973198699</v>
      </c>
      <c r="F43" s="51">
        <f t="shared" si="0"/>
        <v>844707.15956089506</v>
      </c>
      <c r="G43" s="51">
        <f t="shared" si="1"/>
        <v>851862.8071408784</v>
      </c>
      <c r="I43" s="49">
        <v>789557</v>
      </c>
      <c r="J43" s="50">
        <v>839775.57966390124</v>
      </c>
      <c r="K43" s="49">
        <v>828496.32738719834</v>
      </c>
      <c r="M43" s="53"/>
      <c r="N43" s="53">
        <f t="shared" si="8"/>
        <v>13.646745289541981</v>
      </c>
      <c r="O43" s="53">
        <f t="shared" si="4"/>
        <v>13.655180768363081</v>
      </c>
      <c r="P43" s="52">
        <f t="shared" si="5"/>
        <v>13.579227307665127</v>
      </c>
      <c r="Q43" s="52"/>
      <c r="R43" s="54">
        <f t="shared" si="6"/>
        <v>13.640889968057234</v>
      </c>
      <c r="S43" s="52">
        <f t="shared" si="7"/>
        <v>13.627367682993061</v>
      </c>
    </row>
    <row r="44" spans="1:19" x14ac:dyDescent="0.25">
      <c r="A44" s="48">
        <v>40313</v>
      </c>
      <c r="B44" s="51">
        <v>799706.19835850061</v>
      </c>
      <c r="C44" s="51">
        <v>805343.6035835857</v>
      </c>
      <c r="F44" s="51">
        <f t="shared" si="0"/>
        <v>850374.4757943583</v>
      </c>
      <c r="G44" s="51">
        <f t="shared" si="1"/>
        <v>856369.05920882011</v>
      </c>
      <c r="I44" s="49">
        <v>806193</v>
      </c>
      <c r="J44" s="50">
        <v>842504.96394607588</v>
      </c>
      <c r="K44" s="49">
        <v>831984.52012383903</v>
      </c>
      <c r="M44" s="53"/>
      <c r="N44" s="53">
        <f t="shared" si="8"/>
        <v>13.653432091206611</v>
      </c>
      <c r="O44" s="53">
        <f t="shared" si="4"/>
        <v>13.660456706143576</v>
      </c>
      <c r="P44" s="52">
        <f t="shared" si="5"/>
        <v>13.600078446918502</v>
      </c>
      <c r="Q44" s="52"/>
      <c r="R44" s="54">
        <f t="shared" si="6"/>
        <v>13.644134833115423</v>
      </c>
      <c r="S44" s="52">
        <f t="shared" si="7"/>
        <v>13.631569114009872</v>
      </c>
    </row>
    <row r="45" spans="1:19" x14ac:dyDescent="0.25">
      <c r="A45" s="48">
        <v>40405</v>
      </c>
      <c r="B45" s="51">
        <v>804885.61304149288</v>
      </c>
      <c r="C45" s="51">
        <v>809581.18390816019</v>
      </c>
      <c r="F45" s="51">
        <f t="shared" si="0"/>
        <v>855882.05102012481</v>
      </c>
      <c r="G45" s="51">
        <f t="shared" si="1"/>
        <v>860875.12675530557</v>
      </c>
      <c r="I45" s="49">
        <v>823110</v>
      </c>
      <c r="J45" s="50">
        <v>844735.22167487675</v>
      </c>
      <c r="K45" s="49">
        <v>835729.51568687172</v>
      </c>
      <c r="M45" s="53"/>
      <c r="N45" s="53">
        <f t="shared" si="8"/>
        <v>13.659887854765506</v>
      </c>
      <c r="O45" s="53">
        <f t="shared" si="4"/>
        <v>13.665704740087071</v>
      </c>
      <c r="P45" s="52">
        <f t="shared" si="5"/>
        <v>13.620845128079013</v>
      </c>
      <c r="Q45" s="52"/>
      <c r="R45" s="54">
        <f t="shared" si="6"/>
        <v>13.646778510105518</v>
      </c>
      <c r="S45" s="52">
        <f t="shared" si="7"/>
        <v>13.636060293885494</v>
      </c>
    </row>
    <row r="46" spans="1:19" x14ac:dyDescent="0.25">
      <c r="A46" s="48">
        <v>40497</v>
      </c>
      <c r="B46" s="51">
        <v>809996.29411929031</v>
      </c>
      <c r="C46" s="51">
        <v>813903.02865684323</v>
      </c>
      <c r="F46" s="51">
        <f t="shared" si="0"/>
        <v>861316.53777464142</v>
      </c>
      <c r="G46" s="51">
        <f t="shared" si="1"/>
        <v>865470.79760313663</v>
      </c>
      <c r="I46" s="49">
        <v>833384</v>
      </c>
      <c r="J46" s="50">
        <v>847451.69818995323</v>
      </c>
      <c r="K46" s="49">
        <v>839935.49687562999</v>
      </c>
      <c r="M46" s="53"/>
      <c r="N46" s="53">
        <f t="shared" si="8"/>
        <v>13.666217355538757</v>
      </c>
      <c r="O46" s="53">
        <f t="shared" si="4"/>
        <v>13.671028912535979</v>
      </c>
      <c r="P46" s="52">
        <f t="shared" si="5"/>
        <v>13.633249799322074</v>
      </c>
      <c r="Q46" s="52">
        <f>LN(I46)</f>
        <v>13.633249799322074</v>
      </c>
      <c r="R46" s="54">
        <f t="shared" si="6"/>
        <v>13.649989123326373</v>
      </c>
      <c r="S46" s="52">
        <f t="shared" si="7"/>
        <v>13.641080378437263</v>
      </c>
    </row>
    <row r="47" spans="1:19" x14ac:dyDescent="0.25">
      <c r="A47" s="48">
        <v>40589</v>
      </c>
      <c r="B47" s="51">
        <v>814945.55185857788</v>
      </c>
      <c r="C47" s="51">
        <v>818136.2833636963</v>
      </c>
      <c r="F47" s="51">
        <f t="shared" si="0"/>
        <v>866579.37363143079</v>
      </c>
      <c r="G47" s="51">
        <f t="shared" si="1"/>
        <v>869972.26546675118</v>
      </c>
      <c r="I47" s="51">
        <v>841737.93699999992</v>
      </c>
      <c r="J47" s="51">
        <v>850154.46621553367</v>
      </c>
      <c r="K47" s="51">
        <v>844270.74924774317</v>
      </c>
      <c r="M47" s="53"/>
      <c r="N47" s="53">
        <f t="shared" si="8"/>
        <v>13.672308986517761</v>
      </c>
      <c r="O47" s="53">
        <f t="shared" si="4"/>
        <v>13.676216611348778</v>
      </c>
      <c r="P47" s="53"/>
      <c r="Q47" s="53">
        <f t="shared" ref="Q47:Q59" si="9">LN(I47)</f>
        <v>13.643224006062303</v>
      </c>
      <c r="R47" s="53">
        <f t="shared" si="6"/>
        <v>13.65317333691597</v>
      </c>
      <c r="S47" s="53">
        <f t="shared" si="7"/>
        <v>13.646228515082601</v>
      </c>
    </row>
    <row r="48" spans="1:19" x14ac:dyDescent="0.25">
      <c r="A48" s="48">
        <v>40678</v>
      </c>
      <c r="B48" s="51">
        <v>819733.71035507508</v>
      </c>
      <c r="C48" s="51">
        <v>822530.3134207055</v>
      </c>
      <c r="F48" s="51">
        <f t="shared" si="0"/>
        <v>871670.90322046843</v>
      </c>
      <c r="G48" s="51">
        <f t="shared" si="1"/>
        <v>874644.69518409437</v>
      </c>
      <c r="I48" s="51">
        <v>847482.2369262001</v>
      </c>
      <c r="J48" s="51">
        <v>853456.43194984901</v>
      </c>
      <c r="K48" s="51">
        <v>848755.3699811718</v>
      </c>
      <c r="M48" s="53"/>
      <c r="N48" s="53">
        <f t="shared" si="8"/>
        <v>13.678167227092407</v>
      </c>
      <c r="O48" s="53">
        <f t="shared" si="4"/>
        <v>13.681573020227241</v>
      </c>
      <c r="P48" s="53"/>
      <c r="Q48" s="53">
        <f t="shared" si="9"/>
        <v>13.650025158637977</v>
      </c>
      <c r="R48" s="53">
        <f t="shared" si="6"/>
        <v>13.657049773574942</v>
      </c>
      <c r="S48" s="53">
        <f t="shared" si="7"/>
        <v>13.651526284764243</v>
      </c>
    </row>
    <row r="49" spans="1:22" x14ac:dyDescent="0.25">
      <c r="A49" s="48">
        <v>40770</v>
      </c>
      <c r="B49" s="51">
        <v>824430.70839319681</v>
      </c>
      <c r="C49" s="51">
        <v>826828.51107531518</v>
      </c>
      <c r="F49" s="51">
        <f t="shared" si="0"/>
        <v>876665.49655071087</v>
      </c>
      <c r="G49" s="51">
        <f t="shared" si="1"/>
        <v>879215.22069071396</v>
      </c>
      <c r="I49" s="51">
        <v>853266.64304789435</v>
      </c>
      <c r="J49" s="51">
        <v>856951.53464687592</v>
      </c>
      <c r="K49" s="51">
        <v>853351.97824571887</v>
      </c>
      <c r="L49" s="34"/>
      <c r="M49" s="34"/>
      <c r="N49" s="53">
        <f t="shared" si="8"/>
        <v>13.683880780751917</v>
      </c>
      <c r="O49" s="53">
        <f t="shared" si="4"/>
        <v>13.686784993899307</v>
      </c>
      <c r="P49" s="53"/>
      <c r="Q49" s="53">
        <f t="shared" si="9"/>
        <v>13.656827372055307</v>
      </c>
      <c r="R49" s="53">
        <f t="shared" si="6"/>
        <v>13.661136643643406</v>
      </c>
      <c r="S49" s="53">
        <f t="shared" si="7"/>
        <v>13.65692737705564</v>
      </c>
      <c r="U49" s="34"/>
      <c r="V49" s="34"/>
    </row>
    <row r="50" spans="1:22" x14ac:dyDescent="0.25">
      <c r="A50" s="48">
        <v>40862</v>
      </c>
      <c r="B50" s="38"/>
      <c r="C50" s="38"/>
      <c r="I50" s="51">
        <v>859094.74168928922</v>
      </c>
      <c r="J50" s="51">
        <v>860643.9007105683</v>
      </c>
      <c r="K50" s="51">
        <v>858065.06361295364</v>
      </c>
      <c r="P50" s="53"/>
      <c r="Q50" s="53">
        <f t="shared" si="9"/>
        <v>13.663634487887231</v>
      </c>
      <c r="R50" s="53">
        <f t="shared" ref="R50:R59" si="10">LN(J50)</f>
        <v>13.665436109833859</v>
      </c>
      <c r="S50" s="53">
        <f t="shared" ref="S50:S59" si="11">LN(K50)</f>
        <v>13.662435207311749</v>
      </c>
    </row>
    <row r="51" spans="1:22" x14ac:dyDescent="0.25">
      <c r="A51" s="48">
        <v>40954</v>
      </c>
      <c r="B51" s="38"/>
      <c r="C51" s="38"/>
      <c r="I51" s="51">
        <v>865005.43215102621</v>
      </c>
      <c r="J51" s="51">
        <v>864573.14557823713</v>
      </c>
      <c r="K51" s="51">
        <v>862848.31137259479</v>
      </c>
      <c r="P51" s="53"/>
      <c r="Q51" s="53">
        <f t="shared" si="9"/>
        <v>13.67049106583768</v>
      </c>
      <c r="R51" s="53">
        <f t="shared" si="10"/>
        <v>13.669991190796029</v>
      </c>
      <c r="S51" s="53">
        <f t="shared" si="11"/>
        <v>13.667994185639094</v>
      </c>
    </row>
    <row r="52" spans="1:22" x14ac:dyDescent="0.25">
      <c r="A52" s="48">
        <v>41044</v>
      </c>
      <c r="B52" s="38"/>
      <c r="C52" s="38"/>
      <c r="I52" s="51">
        <v>870961.76584259002</v>
      </c>
      <c r="J52" s="51">
        <v>868703.13768461009</v>
      </c>
      <c r="K52" s="51">
        <v>867664.64020979276</v>
      </c>
      <c r="P52" s="53"/>
      <c r="Q52" s="53">
        <f t="shared" si="9"/>
        <v>13.677353358019928</v>
      </c>
      <c r="R52" s="53">
        <f t="shared" si="10"/>
        <v>13.674756732172662</v>
      </c>
      <c r="S52" s="53">
        <f t="shared" si="11"/>
        <v>13.673560559781231</v>
      </c>
    </row>
    <row r="53" spans="1:22" x14ac:dyDescent="0.25">
      <c r="A53" s="48">
        <v>41136</v>
      </c>
      <c r="B53" s="38"/>
      <c r="C53" s="38"/>
      <c r="I53" s="51">
        <v>876730.50637222629</v>
      </c>
      <c r="J53" s="51">
        <v>873150.58895750053</v>
      </c>
      <c r="K53" s="51">
        <v>872716.01271374314</v>
      </c>
      <c r="P53" s="53"/>
      <c r="Q53" s="53">
        <f t="shared" si="9"/>
        <v>13.683954933791432</v>
      </c>
      <c r="R53" s="53">
        <f t="shared" si="10"/>
        <v>13.679863315888179</v>
      </c>
      <c r="S53" s="53">
        <f t="shared" si="11"/>
        <v>13.679365481457625</v>
      </c>
    </row>
    <row r="54" spans="1:22" x14ac:dyDescent="0.25">
      <c r="A54" s="48">
        <v>41228</v>
      </c>
      <c r="B54" s="38"/>
      <c r="C54" s="38"/>
      <c r="I54" s="51">
        <v>882186.44700345257</v>
      </c>
      <c r="J54" s="51">
        <v>877622.80839977367</v>
      </c>
      <c r="K54" s="51">
        <v>877710.12536409555</v>
      </c>
      <c r="P54" s="53"/>
      <c r="Q54" s="53">
        <f t="shared" si="9"/>
        <v>13.690158703809342</v>
      </c>
      <c r="R54" s="53">
        <f t="shared" si="10"/>
        <v>13.684972177122042</v>
      </c>
      <c r="S54" s="53">
        <f t="shared" si="11"/>
        <v>13.685071664760786</v>
      </c>
    </row>
    <row r="55" spans="1:22" x14ac:dyDescent="0.25">
      <c r="A55" s="48">
        <v>41320</v>
      </c>
      <c r="B55" s="38"/>
      <c r="C55" s="38"/>
      <c r="I55" s="51">
        <v>887571.79136574303</v>
      </c>
      <c r="J55" s="51">
        <v>882015.09625930944</v>
      </c>
      <c r="K55" s="51">
        <v>882804.64627585339</v>
      </c>
      <c r="P55" s="53"/>
      <c r="Q55" s="53">
        <f t="shared" si="9"/>
        <v>13.696244688739863</v>
      </c>
      <c r="R55" s="53">
        <f t="shared" si="10"/>
        <v>13.689964450782712</v>
      </c>
      <c r="S55" s="53">
        <f t="shared" si="11"/>
        <v>13.690859216463526</v>
      </c>
    </row>
    <row r="56" spans="1:22" x14ac:dyDescent="0.25">
      <c r="A56" s="48">
        <v>41409</v>
      </c>
      <c r="B56" s="38"/>
      <c r="C56" s="38"/>
      <c r="I56" s="51">
        <v>892818.14916546526</v>
      </c>
      <c r="J56" s="51">
        <v>886787.9908278361</v>
      </c>
      <c r="K56" s="51">
        <v>887934.50936396339</v>
      </c>
      <c r="P56" s="53"/>
      <c r="Q56" s="53">
        <f t="shared" si="9"/>
        <v>13.702138198768901</v>
      </c>
      <c r="R56" s="53">
        <f t="shared" si="10"/>
        <v>13.695361214489878</v>
      </c>
      <c r="S56" s="53">
        <f t="shared" si="11"/>
        <v>13.696653268538332</v>
      </c>
    </row>
    <row r="57" spans="1:22" x14ac:dyDescent="0.25">
      <c r="A57" s="48">
        <v>41501</v>
      </c>
      <c r="B57" s="38"/>
      <c r="C57" s="38"/>
      <c r="I57" s="51">
        <v>897965.03344235872</v>
      </c>
      <c r="J57" s="51">
        <v>891811.53385873348</v>
      </c>
      <c r="K57" s="51">
        <v>893053.24061895441</v>
      </c>
      <c r="P57" s="53"/>
      <c r="Q57" s="53">
        <f t="shared" si="9"/>
        <v>13.707886408266043</v>
      </c>
      <c r="R57" s="53">
        <f t="shared" si="10"/>
        <v>13.701010104326611</v>
      </c>
      <c r="S57" s="53">
        <f t="shared" si="11"/>
        <v>13.702401478035474</v>
      </c>
    </row>
    <row r="58" spans="1:22" x14ac:dyDescent="0.25">
      <c r="A58" s="48">
        <v>41593</v>
      </c>
      <c r="B58" s="38"/>
      <c r="C58" s="38"/>
      <c r="I58" s="51">
        <v>903044.32383278175</v>
      </c>
      <c r="J58" s="51">
        <v>896945.09717201209</v>
      </c>
      <c r="K58" s="51">
        <v>898283.4216977834</v>
      </c>
      <c r="P58" s="53"/>
      <c r="Q58" s="53">
        <f t="shared" si="9"/>
        <v>13.713526916280626</v>
      </c>
      <c r="R58" s="53">
        <f t="shared" si="10"/>
        <v>13.706749932001602</v>
      </c>
      <c r="S58" s="53">
        <f t="shared" si="11"/>
        <v>13.708240911851389</v>
      </c>
    </row>
    <row r="59" spans="1:22" x14ac:dyDescent="0.25">
      <c r="A59" s="48">
        <v>41685</v>
      </c>
      <c r="B59" s="38"/>
      <c r="C59" s="38"/>
      <c r="I59" s="51">
        <v>907938.58379571745</v>
      </c>
      <c r="J59" s="51">
        <v>902164.72952674632</v>
      </c>
      <c r="K59" s="51">
        <v>903601.29756739398</v>
      </c>
      <c r="P59" s="53"/>
      <c r="Q59" s="53">
        <f t="shared" si="9"/>
        <v>13.71893201630431</v>
      </c>
      <c r="R59" s="53">
        <f t="shared" si="10"/>
        <v>13.712552409340271</v>
      </c>
      <c r="S59" s="53">
        <f t="shared" si="11"/>
        <v>13.714143499572513</v>
      </c>
    </row>
  </sheetData>
  <pageMargins left="0.7" right="0.7" top="0.75" bottom="0.75" header="0.3" footer="0.3"/>
  <ignoredErrors>
    <ignoredError sqref="P46" formula="1"/>
  </ignoredErrors>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31"/>
  <dimension ref="A1:V141"/>
  <sheetViews>
    <sheetView topLeftCell="O4" zoomScaleNormal="100" workbookViewId="0">
      <selection activeCell="T4" sqref="T4"/>
    </sheetView>
  </sheetViews>
  <sheetFormatPr defaultRowHeight="15" x14ac:dyDescent="0.25"/>
  <cols>
    <col min="1" max="1" width="9" style="38"/>
    <col min="2" max="2" width="18.75" style="38" customWidth="1"/>
    <col min="3" max="3" width="27.125" style="38" customWidth="1"/>
    <col min="4" max="4" width="18.125" style="38" customWidth="1"/>
    <col min="5" max="5" width="27" style="38" customWidth="1"/>
    <col min="6" max="6" width="18.75" style="38" customWidth="1"/>
    <col min="7" max="7" width="24.75" style="38" customWidth="1"/>
    <col min="8" max="8" width="25.25" style="38" customWidth="1"/>
    <col min="9" max="9" width="9" style="38"/>
    <col min="10" max="10" width="18.875" style="38" customWidth="1"/>
    <col min="11" max="11" width="30.375" style="38" customWidth="1"/>
    <col min="12" max="12" width="14.25" style="38" customWidth="1"/>
    <col min="13" max="13" width="25.375" style="38" customWidth="1"/>
    <col min="14" max="14" width="25.125" style="38" customWidth="1"/>
    <col min="15" max="15" width="14.625" style="38" customWidth="1"/>
    <col min="16" max="17" width="19.25" style="38" customWidth="1"/>
    <col min="18" max="18" width="30.75" style="38" customWidth="1"/>
    <col min="19" max="20" width="16" style="38" customWidth="1"/>
    <col min="21" max="21" width="24.625" style="38" customWidth="1"/>
    <col min="22" max="22" width="25.25" style="38" customWidth="1"/>
    <col min="23" max="16384" width="9" style="38"/>
  </cols>
  <sheetData>
    <row r="1" spans="1:22" x14ac:dyDescent="0.25">
      <c r="A1" s="38" t="s">
        <v>71</v>
      </c>
    </row>
    <row r="3" spans="1:22" x14ac:dyDescent="0.25">
      <c r="B3" s="38" t="s">
        <v>72</v>
      </c>
      <c r="C3" s="38" t="s">
        <v>72</v>
      </c>
      <c r="D3" s="38" t="s">
        <v>69</v>
      </c>
      <c r="E3" s="38" t="s">
        <v>69</v>
      </c>
      <c r="F3" s="38" t="s">
        <v>69</v>
      </c>
      <c r="G3" s="38" t="s">
        <v>69</v>
      </c>
      <c r="H3" s="38" t="s">
        <v>69</v>
      </c>
    </row>
    <row r="4" spans="1:22" x14ac:dyDescent="0.25">
      <c r="B4" s="38" t="s">
        <v>35</v>
      </c>
      <c r="C4" s="10" t="s">
        <v>38</v>
      </c>
      <c r="D4" s="38" t="s">
        <v>35</v>
      </c>
      <c r="E4" s="10" t="s">
        <v>38</v>
      </c>
      <c r="F4" s="38" t="s">
        <v>22</v>
      </c>
      <c r="G4" s="10" t="s">
        <v>66</v>
      </c>
      <c r="H4" s="10" t="s">
        <v>67</v>
      </c>
      <c r="J4" s="38" t="s">
        <v>35</v>
      </c>
      <c r="K4" s="10" t="s">
        <v>73</v>
      </c>
      <c r="L4" s="38" t="s">
        <v>22</v>
      </c>
      <c r="M4" s="10" t="s">
        <v>66</v>
      </c>
      <c r="N4" s="10" t="s">
        <v>67</v>
      </c>
      <c r="O4" s="10"/>
      <c r="P4" s="64" t="s">
        <v>35</v>
      </c>
      <c r="Q4" s="64"/>
      <c r="R4" s="10" t="s">
        <v>73</v>
      </c>
      <c r="S4" s="38" t="s">
        <v>22</v>
      </c>
      <c r="U4" s="10" t="s">
        <v>66</v>
      </c>
      <c r="V4" s="10" t="s">
        <v>67</v>
      </c>
    </row>
    <row r="5" spans="1:22" x14ac:dyDescent="0.25">
      <c r="A5" s="55">
        <v>29281</v>
      </c>
      <c r="B5" s="56">
        <v>418869.50788150431</v>
      </c>
      <c r="C5" s="56"/>
      <c r="D5" s="56">
        <v>437430.8386569568</v>
      </c>
      <c r="E5" s="56"/>
      <c r="F5" s="56">
        <v>437430.8386569568</v>
      </c>
      <c r="I5" s="55">
        <v>36586</v>
      </c>
      <c r="J5" s="56">
        <v>650811.14646600769</v>
      </c>
      <c r="K5" s="56">
        <v>638425.6881165466</v>
      </c>
      <c r="L5" s="56">
        <v>654994</v>
      </c>
      <c r="M5" s="56">
        <v>646141.8565650587</v>
      </c>
      <c r="N5" s="56">
        <v>645314.2857142858</v>
      </c>
      <c r="O5" s="55">
        <v>36586</v>
      </c>
      <c r="P5" s="62">
        <f>LN(J5)</f>
        <v>13.385974781509802</v>
      </c>
      <c r="Q5" s="62"/>
      <c r="R5" s="62">
        <f t="shared" ref="R5" si="0">LN(K5)</f>
        <v>13.366760562585997</v>
      </c>
      <c r="S5" s="62">
        <f>LN(L5)</f>
        <v>13.392381354270089</v>
      </c>
      <c r="T5" s="62"/>
      <c r="U5" s="62">
        <f>LN(M5)</f>
        <v>13.378774350863873</v>
      </c>
      <c r="V5" s="62">
        <f>LN(N5)</f>
        <v>13.377492741776338</v>
      </c>
    </row>
    <row r="6" spans="1:22" x14ac:dyDescent="0.25">
      <c r="A6" s="55">
        <v>29373</v>
      </c>
      <c r="B6" s="56">
        <v>416700.49996761826</v>
      </c>
      <c r="C6" s="56"/>
      <c r="D6" s="56">
        <f t="shared" ref="D6:D37" si="1">D5*B6/B5</f>
        <v>435165.71567003086</v>
      </c>
      <c r="E6" s="56"/>
      <c r="F6" s="56">
        <v>435306.21002963174</v>
      </c>
      <c r="I6" s="55">
        <v>36678</v>
      </c>
      <c r="J6" s="56">
        <v>661632.64184035826</v>
      </c>
      <c r="K6" s="56">
        <v>643548.91726520599</v>
      </c>
      <c r="L6" s="56">
        <v>668318</v>
      </c>
      <c r="M6" s="56">
        <v>652335.7735480722</v>
      </c>
      <c r="N6" s="56">
        <v>650811.17927743704</v>
      </c>
      <c r="O6" s="55">
        <v>36678</v>
      </c>
      <c r="P6" s="62">
        <f t="shared" ref="P6:P38" si="2">LN(J6)</f>
        <v>13.402465759201817</v>
      </c>
      <c r="Q6" s="62"/>
      <c r="R6" s="62">
        <f t="shared" ref="R6:R51" si="3">LN(K6)</f>
        <v>13.374753320635282</v>
      </c>
      <c r="S6" s="62">
        <f t="shared" ref="S6:S48" si="4">LN(L6)</f>
        <v>13.412519387148119</v>
      </c>
      <c r="T6" s="62"/>
      <c r="U6" s="62">
        <f t="shared" ref="U6:U61" si="5">LN(M6)</f>
        <v>13.388314698451302</v>
      </c>
      <c r="V6" s="62">
        <f t="shared" ref="V6:V61" si="6">LN(N6)</f>
        <v>13.385974831926006</v>
      </c>
    </row>
    <row r="7" spans="1:22" x14ac:dyDescent="0.25">
      <c r="A7" s="55">
        <v>29465</v>
      </c>
      <c r="B7" s="56">
        <v>417940.79040227184</v>
      </c>
      <c r="C7" s="56"/>
      <c r="D7" s="56">
        <f t="shared" si="1"/>
        <v>436460.96699484729</v>
      </c>
      <c r="E7" s="56"/>
      <c r="F7" s="56">
        <v>436372.09095071367</v>
      </c>
      <c r="I7" s="55">
        <v>36770</v>
      </c>
      <c r="J7" s="56">
        <v>665045.56595961656</v>
      </c>
      <c r="K7" s="56">
        <v>648508.59674267832</v>
      </c>
      <c r="L7" s="56">
        <v>672031</v>
      </c>
      <c r="M7" s="56">
        <v>658273.09236947796</v>
      </c>
      <c r="N7" s="56">
        <v>656088.06013863126</v>
      </c>
      <c r="O7" s="55">
        <v>36770</v>
      </c>
      <c r="P7" s="62">
        <f t="shared" si="2"/>
        <v>13.407610837530612</v>
      </c>
      <c r="Q7" s="62"/>
      <c r="R7" s="62">
        <f t="shared" si="3"/>
        <v>13.382430539000314</v>
      </c>
      <c r="S7" s="62">
        <f t="shared" si="4"/>
        <v>13.418059749393668</v>
      </c>
      <c r="T7" s="62"/>
      <c r="U7" s="62">
        <f t="shared" si="5"/>
        <v>13.397375158200836</v>
      </c>
      <c r="V7" s="62">
        <f t="shared" si="6"/>
        <v>13.394050296933315</v>
      </c>
    </row>
    <row r="8" spans="1:22" x14ac:dyDescent="0.25">
      <c r="A8" s="55">
        <v>29556</v>
      </c>
      <c r="B8" s="56">
        <v>417977.41134241526</v>
      </c>
      <c r="C8" s="56"/>
      <c r="D8" s="56">
        <f t="shared" si="1"/>
        <v>436499.21071576257</v>
      </c>
      <c r="E8" s="56"/>
      <c r="F8" s="56">
        <v>436572.33803613979</v>
      </c>
      <c r="I8" s="55">
        <v>36861</v>
      </c>
      <c r="J8" s="56">
        <v>665179.49826584558</v>
      </c>
      <c r="K8" s="56">
        <v>653482.1674681654</v>
      </c>
      <c r="L8" s="56">
        <v>673292</v>
      </c>
      <c r="M8" s="56">
        <v>664127.04675478395</v>
      </c>
      <c r="N8" s="56">
        <v>661387.03339882125</v>
      </c>
      <c r="O8" s="55">
        <v>36861</v>
      </c>
      <c r="P8" s="62">
        <f t="shared" si="2"/>
        <v>13.407812205419827</v>
      </c>
      <c r="Q8" s="62"/>
      <c r="R8" s="62">
        <f t="shared" si="3"/>
        <v>13.390070523943669</v>
      </c>
      <c r="S8" s="62">
        <f t="shared" si="4"/>
        <v>13.419934392686457</v>
      </c>
      <c r="T8" s="62"/>
      <c r="U8" s="62">
        <f t="shared" si="5"/>
        <v>13.406228745630346</v>
      </c>
      <c r="V8" s="62">
        <f t="shared" si="6"/>
        <v>13.402094474558126</v>
      </c>
    </row>
    <row r="9" spans="1:22" x14ac:dyDescent="0.25">
      <c r="A9" s="55">
        <v>29646</v>
      </c>
      <c r="B9" s="56">
        <v>417052.74394857039</v>
      </c>
      <c r="C9" s="56"/>
      <c r="D9" s="56">
        <f t="shared" si="1"/>
        <v>435533.56861014833</v>
      </c>
      <c r="E9" s="56"/>
      <c r="F9" s="56">
        <v>435790.85733303893</v>
      </c>
      <c r="I9" s="55">
        <v>36951</v>
      </c>
      <c r="J9" s="56">
        <v>666608.10953228897</v>
      </c>
      <c r="K9" s="56">
        <v>658443.41123299976</v>
      </c>
      <c r="L9" s="56">
        <v>670358</v>
      </c>
      <c r="M9" s="56">
        <v>669822.14228617109</v>
      </c>
      <c r="N9" s="56">
        <v>666624.90055688145</v>
      </c>
      <c r="O9" s="55">
        <v>36951</v>
      </c>
      <c r="P9" s="62">
        <f t="shared" si="2"/>
        <v>13.409957610296763</v>
      </c>
      <c r="Q9" s="62"/>
      <c r="R9" s="62">
        <f t="shared" si="3"/>
        <v>13.397633860607931</v>
      </c>
      <c r="S9" s="62">
        <f t="shared" si="4"/>
        <v>13.415567177022792</v>
      </c>
      <c r="T9" s="62"/>
      <c r="U9" s="62">
        <f t="shared" si="5"/>
        <v>13.414767496852228</v>
      </c>
      <c r="V9" s="62">
        <f t="shared" si="6"/>
        <v>13.40998279872889</v>
      </c>
    </row>
    <row r="10" spans="1:22" x14ac:dyDescent="0.25">
      <c r="A10" s="55">
        <v>29738</v>
      </c>
      <c r="B10" s="56">
        <v>418245.96490346716</v>
      </c>
      <c r="C10" s="56"/>
      <c r="D10" s="56">
        <f t="shared" si="1"/>
        <v>436779.66466914146</v>
      </c>
      <c r="E10" s="56"/>
      <c r="F10" s="56">
        <v>436810.6602716117</v>
      </c>
      <c r="I10" s="55">
        <v>37043</v>
      </c>
      <c r="J10" s="56">
        <v>665506.10511787783</v>
      </c>
      <c r="K10" s="56">
        <v>663449.41194086103</v>
      </c>
      <c r="L10" s="56">
        <v>672692</v>
      </c>
      <c r="M10" s="56">
        <v>675257.98032523587</v>
      </c>
      <c r="N10" s="56">
        <v>671952.85186295072</v>
      </c>
      <c r="O10" s="55">
        <v>37043</v>
      </c>
      <c r="P10" s="62">
        <f t="shared" si="2"/>
        <v>13.40830309050607</v>
      </c>
      <c r="Q10" s="62"/>
      <c r="R10" s="62">
        <f t="shared" si="3"/>
        <v>13.405207885598768</v>
      </c>
      <c r="S10" s="62">
        <f t="shared" si="4"/>
        <v>13.419042851568967</v>
      </c>
      <c r="T10" s="62"/>
      <c r="U10" s="62">
        <f t="shared" si="5"/>
        <v>13.422850089911922</v>
      </c>
      <c r="V10" s="62">
        <f t="shared" si="6"/>
        <v>13.417943456125666</v>
      </c>
    </row>
    <row r="11" spans="1:22" x14ac:dyDescent="0.25">
      <c r="A11" s="55">
        <v>29830</v>
      </c>
      <c r="B11" s="56">
        <v>417702.22108682065</v>
      </c>
      <c r="C11" s="56"/>
      <c r="D11" s="56">
        <f t="shared" si="1"/>
        <v>436211.82597653009</v>
      </c>
      <c r="E11" s="56"/>
      <c r="F11" s="56">
        <v>436230.02598500258</v>
      </c>
      <c r="I11" s="55">
        <v>37135</v>
      </c>
      <c r="J11" s="56">
        <v>668822.69196423457</v>
      </c>
      <c r="K11" s="56">
        <v>668488.44774036447</v>
      </c>
      <c r="L11" s="56">
        <v>677465</v>
      </c>
      <c r="M11" s="56">
        <v>680527.37317930686</v>
      </c>
      <c r="N11" s="56">
        <v>677261.82145356399</v>
      </c>
      <c r="O11" s="55">
        <v>37135</v>
      </c>
      <c r="P11" s="62">
        <f t="shared" si="2"/>
        <v>13.413274269549401</v>
      </c>
      <c r="Q11" s="62"/>
      <c r="R11" s="62">
        <f t="shared" si="3"/>
        <v>13.41277439450775</v>
      </c>
      <c r="S11" s="62">
        <f t="shared" si="4"/>
        <v>13.426113169884937</v>
      </c>
      <c r="T11" s="62"/>
      <c r="U11" s="62">
        <f t="shared" si="5"/>
        <v>13.430623325362824</v>
      </c>
      <c r="V11" s="62">
        <f t="shared" si="6"/>
        <v>13.425813214875939</v>
      </c>
    </row>
    <row r="12" spans="1:22" x14ac:dyDescent="0.25">
      <c r="A12" s="55">
        <v>29921</v>
      </c>
      <c r="B12" s="56">
        <v>416951.77543330507</v>
      </c>
      <c r="C12" s="56"/>
      <c r="D12" s="56">
        <f t="shared" si="1"/>
        <v>435428.12588519603</v>
      </c>
      <c r="E12" s="56"/>
      <c r="F12" s="56">
        <v>435508.14934394875</v>
      </c>
      <c r="I12" s="55">
        <v>37226</v>
      </c>
      <c r="J12" s="56">
        <v>674212.87986755895</v>
      </c>
      <c r="K12" s="56">
        <v>673539.34052703192</v>
      </c>
      <c r="L12" s="56">
        <v>685090</v>
      </c>
      <c r="M12" s="56">
        <v>685638.51080864691</v>
      </c>
      <c r="N12" s="56">
        <v>682632.52291749697</v>
      </c>
      <c r="O12" s="55">
        <v>37226</v>
      </c>
      <c r="P12" s="62">
        <f t="shared" si="2"/>
        <v>13.421301185526584</v>
      </c>
      <c r="Q12" s="62"/>
      <c r="R12" s="62">
        <f t="shared" si="3"/>
        <v>13.4203016851935</v>
      </c>
      <c r="S12" s="62">
        <f t="shared" si="4"/>
        <v>13.437305495475178</v>
      </c>
      <c r="T12" s="62"/>
      <c r="U12" s="62">
        <f t="shared" si="5"/>
        <v>13.438105815645947</v>
      </c>
      <c r="V12" s="62">
        <f t="shared" si="6"/>
        <v>13.433711959965049</v>
      </c>
    </row>
    <row r="13" spans="1:22" x14ac:dyDescent="0.25">
      <c r="A13" s="55">
        <v>30011</v>
      </c>
      <c r="B13" s="56">
        <v>419391.91217262112</v>
      </c>
      <c r="C13" s="56"/>
      <c r="D13" s="56">
        <f t="shared" si="1"/>
        <v>437976.39220736205</v>
      </c>
      <c r="E13" s="56"/>
      <c r="F13" s="56">
        <v>438065.62426807551</v>
      </c>
      <c r="I13" s="55">
        <v>37316</v>
      </c>
      <c r="J13" s="56">
        <v>676805.76232236216</v>
      </c>
      <c r="K13" s="56">
        <v>678638.0851522733</v>
      </c>
      <c r="L13" s="56">
        <v>684196</v>
      </c>
      <c r="M13" s="56">
        <v>690479.36219598341</v>
      </c>
      <c r="N13" s="56">
        <v>687979.88939165405</v>
      </c>
      <c r="O13" s="55">
        <v>37316</v>
      </c>
      <c r="P13" s="62">
        <f t="shared" si="2"/>
        <v>13.42513960130759</v>
      </c>
      <c r="Q13" s="62"/>
      <c r="R13" s="62">
        <f t="shared" si="3"/>
        <v>13.427843252881905</v>
      </c>
      <c r="S13" s="62">
        <f t="shared" si="4"/>
        <v>13.435999705264763</v>
      </c>
      <c r="T13" s="62"/>
      <c r="U13" s="62">
        <f t="shared" si="5"/>
        <v>13.445141363182048</v>
      </c>
      <c r="V13" s="62">
        <f t="shared" si="6"/>
        <v>13.441514885952873</v>
      </c>
    </row>
    <row r="14" spans="1:22" x14ac:dyDescent="0.25">
      <c r="A14" s="55">
        <v>30103</v>
      </c>
      <c r="B14" s="56">
        <v>421814.29433593841</v>
      </c>
      <c r="C14" s="56"/>
      <c r="D14" s="56">
        <f t="shared" si="1"/>
        <v>440506.11719643266</v>
      </c>
      <c r="E14" s="56"/>
      <c r="F14" s="56">
        <v>440413.27456131706</v>
      </c>
      <c r="I14" s="55">
        <v>37408</v>
      </c>
      <c r="J14" s="56">
        <v>685481.99110746465</v>
      </c>
      <c r="K14" s="56">
        <v>683704.35977205739</v>
      </c>
      <c r="L14" s="56">
        <v>694085</v>
      </c>
      <c r="M14" s="56">
        <v>695336.60589060315</v>
      </c>
      <c r="N14" s="56">
        <v>693253.09628445853</v>
      </c>
      <c r="O14" s="55">
        <v>37408</v>
      </c>
      <c r="P14" s="62">
        <f t="shared" si="2"/>
        <v>13.437877506461389</v>
      </c>
      <c r="Q14" s="62"/>
      <c r="R14" s="62">
        <f t="shared" si="3"/>
        <v>13.435280880614123</v>
      </c>
      <c r="S14" s="62">
        <f t="shared" si="4"/>
        <v>13.450349710375244</v>
      </c>
      <c r="T14" s="62"/>
      <c r="U14" s="62">
        <f t="shared" si="5"/>
        <v>13.452151332321872</v>
      </c>
      <c r="V14" s="62">
        <f t="shared" si="6"/>
        <v>13.449150429799761</v>
      </c>
    </row>
    <row r="15" spans="1:22" x14ac:dyDescent="0.25">
      <c r="A15" s="55">
        <v>30195</v>
      </c>
      <c r="B15" s="56">
        <v>421426.17817012442</v>
      </c>
      <c r="C15" s="56"/>
      <c r="D15" s="56">
        <f t="shared" si="1"/>
        <v>440100.80247021397</v>
      </c>
      <c r="E15" s="56"/>
      <c r="F15" s="56">
        <v>440257.9655542167</v>
      </c>
      <c r="I15" s="55">
        <v>37500</v>
      </c>
      <c r="J15" s="56">
        <v>686934.09926973772</v>
      </c>
      <c r="K15" s="56">
        <v>688862.9154329499</v>
      </c>
      <c r="L15" s="56">
        <v>694475</v>
      </c>
      <c r="M15" s="56">
        <v>700146.18409113819</v>
      </c>
      <c r="N15" s="56">
        <v>698526.45342989336</v>
      </c>
      <c r="O15" s="55">
        <v>37500</v>
      </c>
      <c r="P15" s="62">
        <f t="shared" si="2"/>
        <v>13.439993641231792</v>
      </c>
      <c r="Q15" s="62"/>
      <c r="R15" s="62">
        <f t="shared" si="3"/>
        <v>13.442797568564528</v>
      </c>
      <c r="S15" s="62">
        <f t="shared" si="4"/>
        <v>13.450911443408394</v>
      </c>
      <c r="T15" s="62"/>
      <c r="U15" s="62">
        <f t="shared" si="5"/>
        <v>13.459044426638583</v>
      </c>
      <c r="V15" s="62">
        <f t="shared" si="6"/>
        <v>13.456728328729959</v>
      </c>
    </row>
    <row r="16" spans="1:22" x14ac:dyDescent="0.25">
      <c r="A16" s="55">
        <v>30286</v>
      </c>
      <c r="B16" s="56">
        <v>423594.91380936268</v>
      </c>
      <c r="C16" s="56"/>
      <c r="D16" s="56">
        <f t="shared" si="1"/>
        <v>442365.64111720759</v>
      </c>
      <c r="E16" s="56"/>
      <c r="F16" s="56">
        <v>442123.55389374541</v>
      </c>
      <c r="I16" s="55">
        <v>37591</v>
      </c>
      <c r="J16" s="56">
        <v>690511.50165980356</v>
      </c>
      <c r="K16" s="56">
        <v>693981.40870332008</v>
      </c>
      <c r="L16" s="56">
        <v>700096</v>
      </c>
      <c r="M16" s="56">
        <v>704818.28249270108</v>
      </c>
      <c r="N16" s="56">
        <v>703826.279280185</v>
      </c>
      <c r="O16" s="55">
        <v>37591</v>
      </c>
      <c r="P16" s="62">
        <f t="shared" si="2"/>
        <v>13.445187908694646</v>
      </c>
      <c r="Q16" s="62"/>
      <c r="R16" s="62">
        <f t="shared" si="3"/>
        <v>13.450200450518189</v>
      </c>
      <c r="S16" s="62">
        <f t="shared" si="4"/>
        <v>13.458972747479462</v>
      </c>
      <c r="T16" s="62"/>
      <c r="U16" s="62">
        <f t="shared" si="5"/>
        <v>13.465695293240289</v>
      </c>
      <c r="V16" s="62">
        <f t="shared" si="6"/>
        <v>13.464286842303231</v>
      </c>
    </row>
    <row r="17" spans="1:22" x14ac:dyDescent="0.25">
      <c r="A17" s="55">
        <v>30376</v>
      </c>
      <c r="B17" s="56">
        <v>422282.40252435184</v>
      </c>
      <c r="C17" s="56"/>
      <c r="D17" s="56">
        <f t="shared" si="1"/>
        <v>440994.9686253072</v>
      </c>
      <c r="E17" s="56"/>
      <c r="F17" s="56">
        <v>441049.63488543162</v>
      </c>
      <c r="I17" s="55">
        <v>37681</v>
      </c>
      <c r="J17" s="56">
        <v>695309.56778822059</v>
      </c>
      <c r="K17" s="56">
        <v>699154.91984738107</v>
      </c>
      <c r="L17" s="56">
        <v>707215</v>
      </c>
      <c r="M17" s="56">
        <v>709556.53657068324</v>
      </c>
      <c r="N17" s="56">
        <v>709058.55223581311</v>
      </c>
      <c r="O17" s="55">
        <v>37681</v>
      </c>
      <c r="P17" s="62">
        <f t="shared" si="2"/>
        <v>13.452112446654334</v>
      </c>
      <c r="Q17" s="62"/>
      <c r="R17" s="62">
        <f t="shared" si="3"/>
        <v>13.457627627342445</v>
      </c>
      <c r="S17" s="62">
        <f t="shared" si="4"/>
        <v>13.469090000487872</v>
      </c>
      <c r="T17" s="62"/>
      <c r="U17" s="62">
        <f t="shared" si="5"/>
        <v>13.472395457496599</v>
      </c>
      <c r="V17" s="62">
        <f t="shared" si="6"/>
        <v>13.471693386357988</v>
      </c>
    </row>
    <row r="18" spans="1:22" x14ac:dyDescent="0.25">
      <c r="A18" s="55">
        <v>30468</v>
      </c>
      <c r="B18" s="56">
        <v>425878.27707536961</v>
      </c>
      <c r="C18" s="56"/>
      <c r="D18" s="56">
        <f t="shared" si="1"/>
        <v>444750.18687576504</v>
      </c>
      <c r="E18" s="56"/>
      <c r="F18" s="56">
        <v>444548.76467782102</v>
      </c>
      <c r="I18" s="55">
        <v>37773</v>
      </c>
      <c r="J18" s="56">
        <v>693977.29379467876</v>
      </c>
      <c r="K18" s="56">
        <v>704330.95889036718</v>
      </c>
      <c r="L18" s="56">
        <v>704734</v>
      </c>
      <c r="M18" s="56">
        <v>714088.5601378053</v>
      </c>
      <c r="N18" s="56">
        <v>714378.10440952855</v>
      </c>
      <c r="O18" s="55">
        <v>37773</v>
      </c>
      <c r="P18" s="62">
        <f t="shared" si="2"/>
        <v>13.450194521078597</v>
      </c>
      <c r="Q18" s="62"/>
      <c r="R18" s="62">
        <f t="shared" si="3"/>
        <v>13.465003636732305</v>
      </c>
      <c r="S18" s="62">
        <f t="shared" si="4"/>
        <v>13.465575705632439</v>
      </c>
      <c r="T18" s="62"/>
      <c r="U18" s="62">
        <f t="shared" si="5"/>
        <v>13.478762267436615</v>
      </c>
      <c r="V18" s="62">
        <f t="shared" si="6"/>
        <v>13.479167659151907</v>
      </c>
    </row>
    <row r="19" spans="1:22" x14ac:dyDescent="0.25">
      <c r="A19" s="55">
        <v>30560</v>
      </c>
      <c r="B19" s="56">
        <v>430567.23223473947</v>
      </c>
      <c r="C19" s="56"/>
      <c r="D19" s="56">
        <f t="shared" si="1"/>
        <v>449646.92332755815</v>
      </c>
      <c r="E19" s="56"/>
      <c r="F19" s="56">
        <v>449458.26148649096</v>
      </c>
      <c r="I19" s="55">
        <v>37865</v>
      </c>
      <c r="J19" s="56">
        <v>700784.3445165318</v>
      </c>
      <c r="K19" s="56">
        <v>709511.33392379445</v>
      </c>
      <c r="L19" s="56">
        <v>712806</v>
      </c>
      <c r="M19" s="56">
        <v>718482.00786211074</v>
      </c>
      <c r="N19" s="56">
        <v>719569.95760145364</v>
      </c>
      <c r="O19" s="55">
        <v>37865</v>
      </c>
      <c r="P19" s="62">
        <f t="shared" si="2"/>
        <v>13.459955478909201</v>
      </c>
      <c r="Q19" s="62"/>
      <c r="R19" s="62">
        <f t="shared" si="3"/>
        <v>13.472331749977258</v>
      </c>
      <c r="S19" s="62">
        <f t="shared" si="4"/>
        <v>13.476964572611728</v>
      </c>
      <c r="T19" s="62"/>
      <c r="U19" s="62">
        <f t="shared" si="5"/>
        <v>13.484895942938007</v>
      </c>
      <c r="V19" s="62">
        <f t="shared" si="6"/>
        <v>13.486409031439727</v>
      </c>
    </row>
    <row r="20" spans="1:22" x14ac:dyDescent="0.25">
      <c r="A20" s="55">
        <v>30651</v>
      </c>
      <c r="B20" s="56">
        <v>436111.69702738593</v>
      </c>
      <c r="C20" s="56"/>
      <c r="D20" s="56">
        <f t="shared" si="1"/>
        <v>455437.07954212179</v>
      </c>
      <c r="E20" s="56"/>
      <c r="F20" s="56">
        <v>455433.31017173617</v>
      </c>
      <c r="I20" s="55">
        <v>37956</v>
      </c>
      <c r="J20" s="56">
        <v>705887.87029073422</v>
      </c>
      <c r="K20" s="56">
        <v>714750.77996226633</v>
      </c>
      <c r="L20" s="56">
        <v>716300</v>
      </c>
      <c r="M20" s="56">
        <v>722878.19154304173</v>
      </c>
      <c r="N20" s="56">
        <v>724706.59651962772</v>
      </c>
      <c r="O20" s="55">
        <v>37956</v>
      </c>
      <c r="P20" s="62">
        <f t="shared" si="2"/>
        <v>13.467211679910719</v>
      </c>
      <c r="Q20" s="62"/>
      <c r="R20" s="62">
        <f t="shared" si="3"/>
        <v>13.479689201421831</v>
      </c>
      <c r="S20" s="62">
        <f t="shared" si="4"/>
        <v>13.481854352602543</v>
      </c>
      <c r="T20" s="62"/>
      <c r="U20" s="62">
        <f t="shared" si="5"/>
        <v>13.490996010519826</v>
      </c>
      <c r="V20" s="62">
        <f t="shared" si="6"/>
        <v>13.493522157470224</v>
      </c>
    </row>
    <row r="21" spans="1:22" x14ac:dyDescent="0.25">
      <c r="A21" s="55">
        <v>30742</v>
      </c>
      <c r="B21" s="56">
        <v>444201.35119433247</v>
      </c>
      <c r="C21" s="56"/>
      <c r="D21" s="56">
        <f t="shared" si="1"/>
        <v>463885.20990279067</v>
      </c>
      <c r="E21" s="56"/>
      <c r="F21" s="56">
        <v>463638.4344970723</v>
      </c>
      <c r="I21" s="55">
        <v>38047</v>
      </c>
      <c r="J21" s="56">
        <v>713976.67668009514</v>
      </c>
      <c r="K21" s="56">
        <v>719952.280609151</v>
      </c>
      <c r="L21" s="56">
        <v>728652</v>
      </c>
      <c r="M21" s="56">
        <v>727270.18664537382</v>
      </c>
      <c r="N21" s="56">
        <v>729819.71153846162</v>
      </c>
      <c r="O21" s="55">
        <v>38047</v>
      </c>
      <c r="P21" s="62">
        <f t="shared" si="2"/>
        <v>13.478605575074033</v>
      </c>
      <c r="Q21" s="62"/>
      <c r="R21" s="62">
        <f t="shared" si="3"/>
        <v>13.486940211864091</v>
      </c>
      <c r="S21" s="62">
        <f t="shared" si="4"/>
        <v>13.498951530760106</v>
      </c>
      <c r="T21" s="62"/>
      <c r="U21" s="62">
        <f t="shared" si="5"/>
        <v>13.497053333477027</v>
      </c>
      <c r="V21" s="62">
        <f t="shared" si="6"/>
        <v>13.500552812127081</v>
      </c>
    </row>
    <row r="22" spans="1:22" x14ac:dyDescent="0.25">
      <c r="A22" s="55">
        <v>30834</v>
      </c>
      <c r="B22" s="56">
        <v>445988.38046675955</v>
      </c>
      <c r="C22" s="56"/>
      <c r="D22" s="56">
        <f t="shared" si="1"/>
        <v>465751.42765947548</v>
      </c>
      <c r="E22" s="56"/>
      <c r="F22" s="56">
        <v>466051.37662168872</v>
      </c>
      <c r="I22" s="55">
        <v>38139</v>
      </c>
      <c r="J22" s="56">
        <v>721962.09672780556</v>
      </c>
      <c r="K22" s="56">
        <v>725152.76891101396</v>
      </c>
      <c r="L22" s="56">
        <v>734126</v>
      </c>
      <c r="M22" s="56">
        <v>731784.29027113225</v>
      </c>
      <c r="N22" s="56">
        <v>734860.86086086091</v>
      </c>
      <c r="O22" s="55">
        <v>38139</v>
      </c>
      <c r="P22" s="62">
        <f t="shared" si="2"/>
        <v>13.489727918889999</v>
      </c>
      <c r="Q22" s="62"/>
      <c r="R22" s="62">
        <f t="shared" si="3"/>
        <v>13.494137627378699</v>
      </c>
      <c r="S22" s="62">
        <f t="shared" si="4"/>
        <v>13.506435954989737</v>
      </c>
      <c r="T22" s="62"/>
      <c r="U22" s="62">
        <f t="shared" si="5"/>
        <v>13.503241064093217</v>
      </c>
      <c r="V22" s="62">
        <f t="shared" si="6"/>
        <v>13.507436455323321</v>
      </c>
    </row>
    <row r="23" spans="1:22" x14ac:dyDescent="0.25">
      <c r="A23" s="55">
        <v>30926</v>
      </c>
      <c r="B23" s="56">
        <v>450112.0367331903</v>
      </c>
      <c r="C23" s="56"/>
      <c r="D23" s="56">
        <f t="shared" si="1"/>
        <v>470057.81517400453</v>
      </c>
      <c r="E23" s="56"/>
      <c r="F23" s="56">
        <v>470314.47724879376</v>
      </c>
      <c r="I23" s="55">
        <v>38231</v>
      </c>
      <c r="J23" s="56">
        <v>726495.8227781388</v>
      </c>
      <c r="K23" s="56">
        <v>730440.1998573686</v>
      </c>
      <c r="L23" s="56">
        <v>739708</v>
      </c>
      <c r="M23" s="56">
        <v>736467.5428116289</v>
      </c>
      <c r="N23" s="56">
        <v>739855.97119423887</v>
      </c>
      <c r="O23" s="55">
        <v>38231</v>
      </c>
      <c r="P23" s="62">
        <f t="shared" si="2"/>
        <v>13.495988012186734</v>
      </c>
      <c r="Q23" s="62"/>
      <c r="R23" s="62">
        <f t="shared" si="3"/>
        <v>13.501402644888234</v>
      </c>
      <c r="S23" s="62">
        <f t="shared" si="4"/>
        <v>13.514010792712824</v>
      </c>
      <c r="T23" s="62"/>
      <c r="U23" s="62">
        <f t="shared" si="5"/>
        <v>13.509620444411532</v>
      </c>
      <c r="V23" s="62">
        <f t="shared" si="6"/>
        <v>13.514210812715492</v>
      </c>
    </row>
    <row r="24" spans="1:22" x14ac:dyDescent="0.25">
      <c r="A24" s="55">
        <v>31017</v>
      </c>
      <c r="B24" s="56">
        <v>453477.95265449688</v>
      </c>
      <c r="C24" s="56"/>
      <c r="D24" s="56">
        <f t="shared" si="1"/>
        <v>473572.88465650904</v>
      </c>
      <c r="E24" s="56"/>
      <c r="F24" s="56">
        <v>473654.51402225724</v>
      </c>
      <c r="I24" s="57">
        <v>38322</v>
      </c>
      <c r="J24" s="56">
        <v>731819.0445283486</v>
      </c>
      <c r="K24" s="56">
        <v>735644.3953843473</v>
      </c>
      <c r="L24" s="56">
        <v>744515</v>
      </c>
      <c r="M24" s="56">
        <v>741401.11531567422</v>
      </c>
      <c r="N24" s="56">
        <v>744812.92517006805</v>
      </c>
      <c r="O24" s="57">
        <v>38322</v>
      </c>
      <c r="P24" s="62">
        <f t="shared" si="2"/>
        <v>13.503288555454294</v>
      </c>
      <c r="Q24" s="62"/>
      <c r="R24" s="62">
        <f t="shared" si="3"/>
        <v>13.508502122507181</v>
      </c>
      <c r="S24" s="62">
        <f t="shared" si="4"/>
        <v>13.520488278653405</v>
      </c>
      <c r="T24" s="62"/>
      <c r="U24" s="62">
        <f t="shared" si="5"/>
        <v>13.516297074034938</v>
      </c>
      <c r="V24" s="62">
        <f t="shared" si="6"/>
        <v>13.520888358674744</v>
      </c>
    </row>
    <row r="25" spans="1:22" x14ac:dyDescent="0.25">
      <c r="A25" s="55">
        <v>31107</v>
      </c>
      <c r="B25" s="56">
        <v>452972.41804677335</v>
      </c>
      <c r="C25" s="56"/>
      <c r="D25" s="56">
        <f t="shared" si="1"/>
        <v>473044.94833441905</v>
      </c>
      <c r="E25" s="56"/>
      <c r="F25" s="56">
        <v>473225.42823410203</v>
      </c>
      <c r="I25" s="58">
        <v>38412</v>
      </c>
      <c r="J25" s="56">
        <v>736217.66342766141</v>
      </c>
      <c r="K25" s="56">
        <v>740959.80618725985</v>
      </c>
      <c r="L25" s="56">
        <v>749238</v>
      </c>
      <c r="M25" s="56">
        <v>746401.67364016734</v>
      </c>
      <c r="N25" s="56">
        <v>749687.8126876126</v>
      </c>
      <c r="O25" s="58">
        <v>38412</v>
      </c>
      <c r="P25" s="62">
        <f t="shared" si="2"/>
        <v>13.509281092341848</v>
      </c>
      <c r="Q25" s="62"/>
      <c r="R25" s="62">
        <f t="shared" si="3"/>
        <v>13.515701660144771</v>
      </c>
      <c r="S25" s="62">
        <f t="shared" si="4"/>
        <v>13.526811969034636</v>
      </c>
      <c r="T25" s="62"/>
      <c r="U25" s="62">
        <f t="shared" si="5"/>
        <v>13.523019170795939</v>
      </c>
      <c r="V25" s="62">
        <f t="shared" si="6"/>
        <v>13.527412149106668</v>
      </c>
    </row>
    <row r="26" spans="1:22" x14ac:dyDescent="0.25">
      <c r="A26" s="55">
        <v>31199</v>
      </c>
      <c r="B26" s="56">
        <v>457496.99873224657</v>
      </c>
      <c r="C26" s="56"/>
      <c r="D26" s="56">
        <f t="shared" si="1"/>
        <v>477770.0263994892</v>
      </c>
      <c r="E26" s="56"/>
      <c r="F26" s="56">
        <v>477781.14344026282</v>
      </c>
      <c r="I26" s="58">
        <v>38504</v>
      </c>
      <c r="J26" s="56">
        <v>742383.24889336457</v>
      </c>
      <c r="K26" s="56">
        <v>746188.81183371658</v>
      </c>
      <c r="L26" s="56">
        <v>755492</v>
      </c>
      <c r="M26" s="56">
        <v>751509.00228787423</v>
      </c>
      <c r="N26" s="56">
        <v>754511.13552381902</v>
      </c>
      <c r="O26" s="58">
        <v>38504</v>
      </c>
      <c r="P26" s="62">
        <f t="shared" si="2"/>
        <v>13.517620896747744</v>
      </c>
      <c r="Q26" s="62"/>
      <c r="R26" s="62">
        <f t="shared" si="3"/>
        <v>13.522733946134567</v>
      </c>
      <c r="S26" s="62">
        <f t="shared" si="4"/>
        <v>13.53512447162497</v>
      </c>
      <c r="T26" s="62"/>
      <c r="U26" s="62">
        <f t="shared" si="5"/>
        <v>13.529838467195733</v>
      </c>
      <c r="V26" s="62">
        <f t="shared" si="6"/>
        <v>13.533825315893349</v>
      </c>
    </row>
    <row r="27" spans="1:22" x14ac:dyDescent="0.25">
      <c r="A27" s="55">
        <v>31291</v>
      </c>
      <c r="B27" s="56">
        <v>460570.40092348546</v>
      </c>
      <c r="C27" s="56"/>
      <c r="D27" s="56">
        <f t="shared" si="1"/>
        <v>480979.62001455866</v>
      </c>
      <c r="E27" s="56"/>
      <c r="F27" s="56">
        <v>480937.3853536286</v>
      </c>
      <c r="I27" s="58">
        <v>38596</v>
      </c>
      <c r="J27" s="56">
        <v>751538.81435339223</v>
      </c>
      <c r="K27" s="56">
        <v>751388.53664606297</v>
      </c>
      <c r="L27" s="56">
        <v>766018</v>
      </c>
      <c r="M27" s="56">
        <v>756710.46132569399</v>
      </c>
      <c r="N27" s="56">
        <v>759185.33201189304</v>
      </c>
      <c r="O27" s="58">
        <v>38596</v>
      </c>
      <c r="P27" s="62">
        <f t="shared" si="2"/>
        <v>13.529878136014238</v>
      </c>
      <c r="Q27" s="62"/>
      <c r="R27" s="62">
        <f t="shared" si="3"/>
        <v>13.52967815601157</v>
      </c>
      <c r="S27" s="62">
        <f t="shared" si="4"/>
        <v>13.548960947141156</v>
      </c>
      <c r="T27" s="62"/>
      <c r="U27" s="62">
        <f t="shared" si="5"/>
        <v>13.536735977518587</v>
      </c>
      <c r="V27" s="62">
        <f t="shared" si="6"/>
        <v>13.540001205769684</v>
      </c>
    </row>
    <row r="28" spans="1:22" x14ac:dyDescent="0.25">
      <c r="A28" s="55">
        <v>31382</v>
      </c>
      <c r="B28" s="56">
        <v>462287.84133381845</v>
      </c>
      <c r="C28" s="56"/>
      <c r="D28" s="56">
        <f t="shared" si="1"/>
        <v>482773.16522350669</v>
      </c>
      <c r="E28" s="56"/>
      <c r="F28" s="56">
        <v>483060.61554180074</v>
      </c>
      <c r="I28" s="58">
        <v>38687</v>
      </c>
      <c r="J28" s="56">
        <v>758960.30890119076</v>
      </c>
      <c r="K28" s="56">
        <v>756539.38287598756</v>
      </c>
      <c r="L28" s="56">
        <v>768878</v>
      </c>
      <c r="M28" s="56">
        <v>761717.85218941944</v>
      </c>
      <c r="N28" s="56">
        <v>763760.80262242979</v>
      </c>
      <c r="O28" s="58">
        <v>38687</v>
      </c>
      <c r="P28" s="62">
        <f t="shared" si="2"/>
        <v>13.539704761072565</v>
      </c>
      <c r="Q28" s="62"/>
      <c r="R28" s="62">
        <f t="shared" si="3"/>
        <v>13.536509870176047</v>
      </c>
      <c r="S28" s="62">
        <f t="shared" si="4"/>
        <v>13.552687588307641</v>
      </c>
      <c r="T28" s="62"/>
      <c r="U28" s="62">
        <f t="shared" si="5"/>
        <v>13.543331493383617</v>
      </c>
      <c r="V28" s="62">
        <f t="shared" si="6"/>
        <v>13.546009933554402</v>
      </c>
    </row>
    <row r="29" spans="1:22" x14ac:dyDescent="0.25">
      <c r="A29" s="55">
        <v>31472</v>
      </c>
      <c r="B29" s="56">
        <v>468424.51483043883</v>
      </c>
      <c r="C29" s="56"/>
      <c r="D29" s="56">
        <f t="shared" si="1"/>
        <v>489181.77263865893</v>
      </c>
      <c r="E29" s="56"/>
      <c r="F29" s="56">
        <v>489398.02448990487</v>
      </c>
      <c r="I29" s="58">
        <v>38777</v>
      </c>
      <c r="J29" s="56">
        <v>769300.11791103322</v>
      </c>
      <c r="K29" s="56">
        <v>761758.706714559</v>
      </c>
      <c r="L29" s="56">
        <v>780143</v>
      </c>
      <c r="M29" s="56">
        <v>766876.04443133774</v>
      </c>
      <c r="N29" s="56">
        <v>768311.01043923572</v>
      </c>
      <c r="O29" s="58">
        <v>38777</v>
      </c>
      <c r="P29" s="62">
        <f t="shared" si="2"/>
        <v>13.553236442717564</v>
      </c>
      <c r="Q29" s="62"/>
      <c r="R29" s="62">
        <f t="shared" si="3"/>
        <v>13.543385126667189</v>
      </c>
      <c r="S29" s="62">
        <f t="shared" si="4"/>
        <v>13.567232515195606</v>
      </c>
      <c r="T29" s="62"/>
      <c r="U29" s="62">
        <f t="shared" si="5"/>
        <v>13.550080456378041</v>
      </c>
      <c r="V29" s="62">
        <f t="shared" si="6"/>
        <v>13.551949891664449</v>
      </c>
    </row>
    <row r="30" spans="1:22" x14ac:dyDescent="0.25">
      <c r="A30" s="55">
        <v>31564</v>
      </c>
      <c r="B30" s="56">
        <v>469954.69835167401</v>
      </c>
      <c r="C30" s="56"/>
      <c r="D30" s="56">
        <f t="shared" si="1"/>
        <v>490779.7630590605</v>
      </c>
      <c r="E30" s="56"/>
      <c r="F30" s="56">
        <v>490938.4816021751</v>
      </c>
      <c r="I30" s="58">
        <v>38869</v>
      </c>
      <c r="J30" s="56">
        <v>777554.57741599332</v>
      </c>
      <c r="K30" s="56">
        <v>766894.74052272737</v>
      </c>
      <c r="L30" s="56">
        <v>791329</v>
      </c>
      <c r="M30" s="56">
        <v>772178.96174863388</v>
      </c>
      <c r="N30" s="56">
        <v>772782.2265625</v>
      </c>
      <c r="O30" s="58">
        <v>38869</v>
      </c>
      <c r="P30" s="62">
        <f t="shared" si="2"/>
        <v>13.563909116605332</v>
      </c>
      <c r="Q30" s="62"/>
      <c r="R30" s="62">
        <f t="shared" si="3"/>
        <v>13.550104835628934</v>
      </c>
      <c r="S30" s="62">
        <f t="shared" si="4"/>
        <v>13.581469089478757</v>
      </c>
      <c r="T30" s="62"/>
      <c r="U30" s="62">
        <f t="shared" si="5"/>
        <v>13.55697161787837</v>
      </c>
      <c r="V30" s="62">
        <f t="shared" si="6"/>
        <v>13.557752562861442</v>
      </c>
    </row>
    <row r="31" spans="1:22" x14ac:dyDescent="0.25">
      <c r="A31" s="55">
        <v>31656</v>
      </c>
      <c r="B31" s="56">
        <v>472437.4801077185</v>
      </c>
      <c r="C31" s="56"/>
      <c r="D31" s="56">
        <f t="shared" si="1"/>
        <v>493372.5641231474</v>
      </c>
      <c r="E31" s="56"/>
      <c r="F31" s="56">
        <v>493579.07551897905</v>
      </c>
      <c r="I31" s="58">
        <v>38961</v>
      </c>
      <c r="J31" s="56">
        <v>784414.49615346291</v>
      </c>
      <c r="K31" s="56">
        <v>771985.52913439902</v>
      </c>
      <c r="L31" s="56">
        <v>802785</v>
      </c>
      <c r="M31" s="56">
        <v>777440.44160371879</v>
      </c>
      <c r="N31" s="56">
        <v>777139.39980638924</v>
      </c>
      <c r="O31" s="58">
        <v>38961</v>
      </c>
      <c r="P31" s="62">
        <f t="shared" si="2"/>
        <v>13.572692853696369</v>
      </c>
      <c r="Q31" s="62"/>
      <c r="R31" s="62">
        <f t="shared" si="3"/>
        <v>13.55672108418667</v>
      </c>
      <c r="S31" s="62">
        <f t="shared" si="4"/>
        <v>13.595842211125875</v>
      </c>
      <c r="T31" s="62"/>
      <c r="U31" s="62">
        <f t="shared" si="5"/>
        <v>13.563762317662462</v>
      </c>
      <c r="V31" s="62">
        <f t="shared" si="6"/>
        <v>13.563375020988373</v>
      </c>
    </row>
    <row r="32" spans="1:22" x14ac:dyDescent="0.25">
      <c r="A32" s="55">
        <v>31747</v>
      </c>
      <c r="B32" s="56">
        <v>476906.06297393894</v>
      </c>
      <c r="C32" s="56"/>
      <c r="D32" s="56">
        <f t="shared" si="1"/>
        <v>498039.16294210911</v>
      </c>
      <c r="E32" s="56"/>
      <c r="F32" s="56">
        <v>498159.75110128114</v>
      </c>
      <c r="I32" s="59">
        <v>39052</v>
      </c>
      <c r="J32" s="56">
        <v>790112.49339215574</v>
      </c>
      <c r="K32" s="56">
        <v>776981.50594174024</v>
      </c>
      <c r="L32" s="56">
        <v>804051</v>
      </c>
      <c r="M32" s="56">
        <v>782226.8703181243</v>
      </c>
      <c r="N32" s="56">
        <v>781162.92626056541</v>
      </c>
      <c r="O32" s="59">
        <v>39052</v>
      </c>
      <c r="P32" s="62">
        <f t="shared" si="2"/>
        <v>13.579930611004688</v>
      </c>
      <c r="Q32" s="62"/>
      <c r="R32" s="62">
        <f t="shared" si="3"/>
        <v>13.563171827189732</v>
      </c>
      <c r="S32" s="62">
        <f t="shared" si="4"/>
        <v>13.597417978985147</v>
      </c>
      <c r="T32" s="62"/>
      <c r="U32" s="62">
        <f t="shared" si="5"/>
        <v>13.569900092948409</v>
      </c>
      <c r="V32" s="62">
        <f t="shared" si="6"/>
        <v>13.56853901943477</v>
      </c>
    </row>
    <row r="33" spans="1:22" x14ac:dyDescent="0.25">
      <c r="A33" s="55">
        <v>31837</v>
      </c>
      <c r="B33" s="56">
        <v>480241.84716754389</v>
      </c>
      <c r="C33" s="56"/>
      <c r="D33" s="56">
        <f t="shared" si="1"/>
        <v>501522.76547208853</v>
      </c>
      <c r="E33" s="56"/>
      <c r="F33" s="56">
        <v>501703.73671086959</v>
      </c>
      <c r="I33" s="60">
        <v>39142</v>
      </c>
      <c r="J33" s="56">
        <v>795423.9666944507</v>
      </c>
      <c r="K33" s="56">
        <v>781897.14606748323</v>
      </c>
      <c r="L33" s="56">
        <v>813551</v>
      </c>
      <c r="M33" s="56">
        <v>787180.45476536034</v>
      </c>
      <c r="N33" s="56">
        <v>785280.88803088805</v>
      </c>
      <c r="O33" s="60">
        <v>39142</v>
      </c>
      <c r="P33" s="62">
        <f t="shared" si="2"/>
        <v>13.586630542926686</v>
      </c>
      <c r="Q33" s="62"/>
      <c r="R33" s="62">
        <f t="shared" si="3"/>
        <v>13.569478484109119</v>
      </c>
      <c r="S33" s="62">
        <f t="shared" si="4"/>
        <v>13.609163895747461</v>
      </c>
      <c r="T33" s="62"/>
      <c r="U33" s="62">
        <f t="shared" si="5"/>
        <v>13.576212795607775</v>
      </c>
      <c r="V33" s="62">
        <f t="shared" si="6"/>
        <v>13.573796751910169</v>
      </c>
    </row>
    <row r="34" spans="1:22" x14ac:dyDescent="0.25">
      <c r="A34" s="55">
        <v>31929</v>
      </c>
      <c r="B34" s="56">
        <v>486233.2507947291</v>
      </c>
      <c r="C34" s="56"/>
      <c r="D34" s="56">
        <f t="shared" si="1"/>
        <v>507779.66568577843</v>
      </c>
      <c r="E34" s="56"/>
      <c r="F34" s="56">
        <v>507939.44740326487</v>
      </c>
      <c r="I34" s="58">
        <v>39234</v>
      </c>
      <c r="J34" s="56">
        <v>802259.2136912992</v>
      </c>
      <c r="K34" s="56">
        <v>786760.04088584799</v>
      </c>
      <c r="L34" s="56">
        <v>818265</v>
      </c>
      <c r="M34" s="56">
        <v>792048.2044332592</v>
      </c>
      <c r="N34" s="56">
        <v>789069.43105110899</v>
      </c>
      <c r="O34" s="58">
        <v>39234</v>
      </c>
      <c r="P34" s="62">
        <f t="shared" si="2"/>
        <v>13.595187043719241</v>
      </c>
      <c r="Q34" s="62"/>
      <c r="R34" s="62">
        <f t="shared" si="3"/>
        <v>13.575678577331198</v>
      </c>
      <c r="S34" s="62">
        <f t="shared" si="4"/>
        <v>13.614941524001084</v>
      </c>
      <c r="T34" s="62"/>
      <c r="U34" s="62">
        <f t="shared" si="5"/>
        <v>13.582377533127822</v>
      </c>
      <c r="V34" s="62">
        <f t="shared" si="6"/>
        <v>13.578609594753694</v>
      </c>
    </row>
    <row r="35" spans="1:22" x14ac:dyDescent="0.25">
      <c r="A35" s="55">
        <v>32021</v>
      </c>
      <c r="B35" s="56">
        <v>491104.78879507433</v>
      </c>
      <c r="C35" s="56"/>
      <c r="D35" s="56">
        <f t="shared" si="1"/>
        <v>512867.07575727755</v>
      </c>
      <c r="E35" s="56"/>
      <c r="F35" s="56">
        <v>512924.56569049798</v>
      </c>
      <c r="I35" s="58">
        <v>39326</v>
      </c>
      <c r="J35" s="56">
        <v>805201.02504917292</v>
      </c>
      <c r="K35" s="56">
        <v>791507.9377265044</v>
      </c>
      <c r="L35" s="56">
        <v>823310</v>
      </c>
      <c r="M35" s="56">
        <v>797008.71248789935</v>
      </c>
      <c r="N35" s="56">
        <v>792787.67453057296</v>
      </c>
      <c r="O35" s="58">
        <v>39326</v>
      </c>
      <c r="P35" s="62">
        <f t="shared" si="2"/>
        <v>13.598847245783691</v>
      </c>
      <c r="Q35" s="62"/>
      <c r="R35" s="62">
        <f t="shared" si="3"/>
        <v>13.581695186966124</v>
      </c>
      <c r="S35" s="62">
        <f t="shared" si="4"/>
        <v>13.621088079453491</v>
      </c>
      <c r="T35" s="62"/>
      <c r="U35" s="62">
        <f t="shared" si="5"/>
        <v>13.58862088931599</v>
      </c>
      <c r="V35" s="62">
        <f t="shared" si="6"/>
        <v>13.583310715119461</v>
      </c>
    </row>
    <row r="36" spans="1:22" x14ac:dyDescent="0.25">
      <c r="A36" s="55">
        <v>32112</v>
      </c>
      <c r="B36" s="56">
        <v>493220.69180784165</v>
      </c>
      <c r="C36" s="56"/>
      <c r="D36" s="56">
        <f t="shared" si="1"/>
        <v>515076.74060987751</v>
      </c>
      <c r="E36" s="56"/>
      <c r="F36" s="56">
        <v>515122.14818556519</v>
      </c>
      <c r="I36" s="58">
        <v>39417</v>
      </c>
      <c r="J36" s="56">
        <v>809129.70603189233</v>
      </c>
      <c r="K36" s="56">
        <v>796230.76759682386</v>
      </c>
      <c r="L36" s="56">
        <v>832645</v>
      </c>
      <c r="M36" s="56">
        <v>802240.10020233155</v>
      </c>
      <c r="N36" s="56">
        <v>796637.00727133569</v>
      </c>
      <c r="O36" s="58">
        <v>39417</v>
      </c>
      <c r="P36" s="62">
        <f t="shared" si="2"/>
        <v>13.603714512029745</v>
      </c>
      <c r="Q36" s="62"/>
      <c r="R36" s="62">
        <f t="shared" si="3"/>
        <v>13.58764433185225</v>
      </c>
      <c r="S36" s="62">
        <f t="shared" si="4"/>
        <v>13.63236265984435</v>
      </c>
      <c r="T36" s="62"/>
      <c r="U36" s="62">
        <f t="shared" si="5"/>
        <v>13.595163218855243</v>
      </c>
      <c r="V36" s="62">
        <f t="shared" si="6"/>
        <v>13.588154405180029</v>
      </c>
    </row>
    <row r="37" spans="1:22" x14ac:dyDescent="0.25">
      <c r="A37" s="55">
        <v>32203</v>
      </c>
      <c r="B37" s="56">
        <v>495456.82676721376</v>
      </c>
      <c r="C37" s="56"/>
      <c r="D37" s="56">
        <f t="shared" si="1"/>
        <v>517411.96523765108</v>
      </c>
      <c r="E37" s="56"/>
      <c r="F37" s="56">
        <v>517318.37924783753</v>
      </c>
      <c r="I37" s="58">
        <v>39508</v>
      </c>
      <c r="J37" s="56">
        <v>810285.75330671156</v>
      </c>
      <c r="K37" s="56">
        <v>800835.88980698911</v>
      </c>
      <c r="L37" s="56">
        <v>824092</v>
      </c>
      <c r="M37" s="56">
        <v>806589.01830282854</v>
      </c>
      <c r="N37" s="56">
        <v>799701.11596312467</v>
      </c>
      <c r="O37" s="58">
        <v>39508</v>
      </c>
      <c r="P37" s="62">
        <f t="shared" si="2"/>
        <v>13.60514224629587</v>
      </c>
      <c r="Q37" s="62"/>
      <c r="R37" s="62">
        <f t="shared" si="3"/>
        <v>13.593411323420172</v>
      </c>
      <c r="S37" s="62">
        <f t="shared" si="4"/>
        <v>13.622037453144594</v>
      </c>
      <c r="T37" s="62"/>
      <c r="U37" s="62">
        <f t="shared" si="5"/>
        <v>13.600569546529353</v>
      </c>
      <c r="V37" s="62">
        <f t="shared" si="6"/>
        <v>13.591993331796218</v>
      </c>
    </row>
    <row r="38" spans="1:22" x14ac:dyDescent="0.25">
      <c r="A38" s="55">
        <v>32295</v>
      </c>
      <c r="B38" s="56">
        <v>497197.34245395684</v>
      </c>
      <c r="C38" s="56"/>
      <c r="D38" s="56">
        <f t="shared" ref="D38:D69" si="7">D37*B38/B37</f>
        <v>519229.60825587477</v>
      </c>
      <c r="E38" s="56"/>
      <c r="F38" s="56">
        <v>519150.55781836004</v>
      </c>
      <c r="I38" s="58">
        <v>39600</v>
      </c>
      <c r="J38" s="56">
        <v>810101.3026744487</v>
      </c>
      <c r="K38" s="56">
        <v>805349.73921309144</v>
      </c>
      <c r="L38" s="56">
        <v>823727</v>
      </c>
      <c r="M38" s="56">
        <v>811074.24182749109</v>
      </c>
      <c r="N38" s="56">
        <v>803009.3585494248</v>
      </c>
      <c r="O38" s="58">
        <v>39600</v>
      </c>
      <c r="P38" s="62">
        <f t="shared" si="2"/>
        <v>13.604914583858827</v>
      </c>
      <c r="Q38" s="62">
        <v>13.604914583858827</v>
      </c>
      <c r="R38" s="62">
        <f t="shared" si="3"/>
        <v>13.599031920700671</v>
      </c>
      <c r="S38" s="62">
        <f t="shared" si="4"/>
        <v>13.621594443316489</v>
      </c>
      <c r="T38" s="62"/>
      <c r="U38" s="62">
        <f t="shared" si="5"/>
        <v>13.606114872468103</v>
      </c>
      <c r="V38" s="62">
        <f t="shared" si="6"/>
        <v>13.596121647343457</v>
      </c>
    </row>
    <row r="39" spans="1:22" x14ac:dyDescent="0.25">
      <c r="A39" s="55">
        <v>32387</v>
      </c>
      <c r="B39" s="56">
        <v>499402.6309646765</v>
      </c>
      <c r="C39" s="56"/>
      <c r="D39" s="56">
        <f t="shared" si="7"/>
        <v>521532.61953880056</v>
      </c>
      <c r="E39" s="56"/>
      <c r="F39" s="56">
        <v>521477.84260696295</v>
      </c>
      <c r="I39" s="58">
        <v>39692</v>
      </c>
      <c r="J39" s="61">
        <v>811966.30845217058</v>
      </c>
      <c r="K39" s="61">
        <v>809860.67070832895</v>
      </c>
      <c r="L39" s="56">
        <v>823988</v>
      </c>
      <c r="M39" s="56">
        <v>815587.44927249337</v>
      </c>
      <c r="N39" s="56">
        <v>806329.386437029</v>
      </c>
      <c r="O39" s="58">
        <v>39692</v>
      </c>
      <c r="P39" s="63"/>
      <c r="Q39" s="63">
        <v>13.607214126229019</v>
      </c>
      <c r="R39" s="63">
        <f t="shared" si="3"/>
        <v>13.604617500381753</v>
      </c>
      <c r="S39" s="62">
        <f t="shared" si="4"/>
        <v>13.621911245678769</v>
      </c>
      <c r="T39" s="62"/>
      <c r="U39" s="62">
        <f t="shared" si="5"/>
        <v>13.61166392922722</v>
      </c>
      <c r="V39" s="62">
        <f t="shared" si="6"/>
        <v>13.600247606042743</v>
      </c>
    </row>
    <row r="40" spans="1:22" x14ac:dyDescent="0.25">
      <c r="A40" s="55">
        <v>32478</v>
      </c>
      <c r="B40" s="56">
        <v>504381.01407477108</v>
      </c>
      <c r="C40" s="56"/>
      <c r="D40" s="56">
        <f t="shared" si="7"/>
        <v>526731.60933879425</v>
      </c>
      <c r="E40" s="56"/>
      <c r="F40" s="56">
        <v>526575.69389246439</v>
      </c>
      <c r="I40" s="58">
        <v>39783</v>
      </c>
      <c r="J40" s="61">
        <v>813552.35705358174</v>
      </c>
      <c r="K40" s="61">
        <v>814366.72377735924</v>
      </c>
      <c r="L40" s="56">
        <v>789810</v>
      </c>
      <c r="M40" s="56">
        <v>820752.36412761093</v>
      </c>
      <c r="N40" s="56">
        <v>809729.34180848883</v>
      </c>
      <c r="O40" s="58">
        <v>39783</v>
      </c>
      <c r="P40" s="63"/>
      <c r="Q40" s="63">
        <v>13.60916556380816</v>
      </c>
      <c r="R40" s="63">
        <f t="shared" si="3"/>
        <v>13.610166064141744</v>
      </c>
      <c r="S40" s="62">
        <f t="shared" si="4"/>
        <v>13.579547689187805</v>
      </c>
      <c r="T40" s="62"/>
      <c r="U40" s="62">
        <f t="shared" si="5"/>
        <v>13.617976715807586</v>
      </c>
      <c r="V40" s="62">
        <f t="shared" si="6"/>
        <v>13.604455324893991</v>
      </c>
    </row>
    <row r="41" spans="1:22" x14ac:dyDescent="0.25">
      <c r="A41" s="55">
        <v>32568</v>
      </c>
      <c r="B41" s="56">
        <v>508704.49724321131</v>
      </c>
      <c r="C41" s="56"/>
      <c r="D41" s="56">
        <f t="shared" si="7"/>
        <v>531246.6786687515</v>
      </c>
      <c r="E41" s="56"/>
      <c r="F41" s="56">
        <v>531350.09442800877</v>
      </c>
      <c r="I41" s="58">
        <v>39873</v>
      </c>
      <c r="J41" s="61">
        <v>815107.17310483288</v>
      </c>
      <c r="K41" s="61">
        <v>818873.99347481714</v>
      </c>
      <c r="L41" s="56">
        <v>769511</v>
      </c>
      <c r="M41" s="56">
        <v>826187.45973802882</v>
      </c>
      <c r="N41" s="56">
        <v>814211.19458258385</v>
      </c>
      <c r="O41" s="58">
        <v>39873</v>
      </c>
      <c r="P41" s="63"/>
      <c r="Q41" s="63">
        <v>13.611074884319661</v>
      </c>
      <c r="R41" s="63">
        <f t="shared" si="3"/>
        <v>13.615685496877346</v>
      </c>
      <c r="S41" s="62">
        <f t="shared" si="4"/>
        <v>13.55351052715565</v>
      </c>
      <c r="T41" s="62"/>
      <c r="U41" s="62">
        <f t="shared" si="5"/>
        <v>13.624576975589511</v>
      </c>
      <c r="V41" s="62">
        <f t="shared" si="6"/>
        <v>13.609975064136776</v>
      </c>
    </row>
    <row r="42" spans="1:22" x14ac:dyDescent="0.25">
      <c r="A42" s="55">
        <v>32660</v>
      </c>
      <c r="B42" s="56">
        <v>512924.81100964884</v>
      </c>
      <c r="C42" s="56"/>
      <c r="D42" s="56">
        <f t="shared" si="7"/>
        <v>535654.00685930217</v>
      </c>
      <c r="E42" s="56"/>
      <c r="F42" s="56">
        <v>535594.05171578517</v>
      </c>
      <c r="I42" s="58">
        <v>39965</v>
      </c>
      <c r="J42" s="61">
        <v>816980.83631383255</v>
      </c>
      <c r="K42" s="61">
        <v>823320.40342016798</v>
      </c>
      <c r="L42" s="56">
        <v>771875</v>
      </c>
      <c r="M42" s="56">
        <v>829616.29406706791</v>
      </c>
      <c r="N42" s="56">
        <v>817750.8210615532</v>
      </c>
      <c r="O42" s="58">
        <v>39965</v>
      </c>
      <c r="P42" s="63"/>
      <c r="Q42" s="63">
        <v>13.61337091740282</v>
      </c>
      <c r="R42" s="63">
        <f t="shared" si="3"/>
        <v>13.621100715464761</v>
      </c>
      <c r="S42" s="62">
        <f t="shared" si="4"/>
        <v>13.556577898798478</v>
      </c>
      <c r="T42" s="62"/>
      <c r="U42" s="62">
        <f t="shared" si="5"/>
        <v>13.628718576576162</v>
      </c>
      <c r="V42" s="62">
        <f t="shared" si="6"/>
        <v>13.614312949449717</v>
      </c>
    </row>
    <row r="43" spans="1:22" x14ac:dyDescent="0.25">
      <c r="A43" s="55">
        <v>32752</v>
      </c>
      <c r="B43" s="56">
        <v>516456.42874376068</v>
      </c>
      <c r="C43" s="56"/>
      <c r="D43" s="56">
        <f t="shared" si="7"/>
        <v>539342.12088570045</v>
      </c>
      <c r="E43" s="56"/>
      <c r="F43" s="56">
        <v>539368.61526335182</v>
      </c>
      <c r="I43" s="58">
        <v>40057</v>
      </c>
      <c r="J43" s="61">
        <v>819809.82923703792</v>
      </c>
      <c r="K43" s="61">
        <v>827756.28961736464</v>
      </c>
      <c r="L43" s="56">
        <v>771057</v>
      </c>
      <c r="M43" s="56">
        <v>833304.8740948881</v>
      </c>
      <c r="N43" s="56">
        <v>821671.99488491053</v>
      </c>
      <c r="O43" s="58">
        <v>40057</v>
      </c>
      <c r="P43" s="63"/>
      <c r="Q43" s="63">
        <v>13.616827676779275</v>
      </c>
      <c r="R43" s="63">
        <f t="shared" si="3"/>
        <v>13.62647405383108</v>
      </c>
      <c r="S43" s="62">
        <f t="shared" si="4"/>
        <v>13.555517579773872</v>
      </c>
      <c r="T43" s="62"/>
      <c r="U43" s="62">
        <f t="shared" si="5"/>
        <v>13.633154849501024</v>
      </c>
      <c r="V43" s="62">
        <f t="shared" si="6"/>
        <v>13.619096561416743</v>
      </c>
    </row>
    <row r="44" spans="1:22" x14ac:dyDescent="0.25">
      <c r="A44" s="55">
        <v>32843</v>
      </c>
      <c r="B44" s="56">
        <v>518004.17397978582</v>
      </c>
      <c r="C44" s="56"/>
      <c r="D44" s="56">
        <f t="shared" si="7"/>
        <v>540958.45123174542</v>
      </c>
      <c r="E44" s="56"/>
      <c r="F44" s="56">
        <v>541032.49932035385</v>
      </c>
      <c r="I44" s="58">
        <v>40148</v>
      </c>
      <c r="J44" s="61">
        <v>824201.31022563484</v>
      </c>
      <c r="K44" s="61">
        <v>832190.33746530185</v>
      </c>
      <c r="L44" s="56">
        <v>777157</v>
      </c>
      <c r="M44" s="56">
        <v>836552.20667384285</v>
      </c>
      <c r="N44" s="56">
        <v>825182.62900828209</v>
      </c>
      <c r="O44" s="58">
        <v>40148</v>
      </c>
      <c r="P44" s="63"/>
      <c r="Q44" s="63">
        <v>13.622170087579397</v>
      </c>
      <c r="R44" s="63">
        <f t="shared" si="3"/>
        <v>13.631816464631202</v>
      </c>
      <c r="S44" s="62">
        <f t="shared" si="4"/>
        <v>13.563397668140633</v>
      </c>
      <c r="T44" s="62"/>
      <c r="U44" s="62">
        <f t="shared" si="5"/>
        <v>13.63704420830893</v>
      </c>
      <c r="V44" s="62">
        <f t="shared" si="6"/>
        <v>13.623360009313316</v>
      </c>
    </row>
    <row r="45" spans="1:22" x14ac:dyDescent="0.25">
      <c r="A45" s="55">
        <v>32933</v>
      </c>
      <c r="B45" s="56">
        <v>519748.17251306667</v>
      </c>
      <c r="C45" s="56"/>
      <c r="D45" s="56">
        <f t="shared" si="7"/>
        <v>542779.73143160518</v>
      </c>
      <c r="E45" s="56"/>
      <c r="F45" s="56">
        <v>542667.38045441988</v>
      </c>
      <c r="I45" s="58">
        <v>40238</v>
      </c>
      <c r="J45" s="61">
        <v>829577.70516078756</v>
      </c>
      <c r="K45" s="61">
        <v>836605.18874625606</v>
      </c>
      <c r="L45" s="56">
        <v>789557</v>
      </c>
      <c r="M45" s="56">
        <v>839775.57966390124</v>
      </c>
      <c r="N45" s="56">
        <v>828496.32738719834</v>
      </c>
      <c r="O45" s="58">
        <v>40238</v>
      </c>
      <c r="P45" s="63"/>
      <c r="Q45" s="63">
        <v>13.62867206133285</v>
      </c>
      <c r="R45" s="63">
        <f t="shared" si="3"/>
        <v>13.637107540153952</v>
      </c>
      <c r="S45" s="62">
        <f t="shared" si="4"/>
        <v>13.579227307665127</v>
      </c>
      <c r="T45" s="62"/>
      <c r="U45" s="62">
        <f t="shared" si="5"/>
        <v>13.640889968057234</v>
      </c>
      <c r="V45" s="62">
        <f t="shared" si="6"/>
        <v>13.627367682993061</v>
      </c>
    </row>
    <row r="46" spans="1:22" x14ac:dyDescent="0.25">
      <c r="A46" s="55">
        <v>33025</v>
      </c>
      <c r="B46" s="56">
        <v>520005.83508820226</v>
      </c>
      <c r="C46" s="56"/>
      <c r="D46" s="56">
        <f t="shared" si="7"/>
        <v>543048.81178768585</v>
      </c>
      <c r="E46" s="56"/>
      <c r="F46" s="56">
        <v>543230.34035039053</v>
      </c>
      <c r="I46" s="58">
        <v>40330</v>
      </c>
      <c r="J46" s="61">
        <v>835143.51473415608</v>
      </c>
      <c r="K46" s="61">
        <v>841030.72984305746</v>
      </c>
      <c r="L46" s="56">
        <v>806193</v>
      </c>
      <c r="M46" s="56">
        <v>842504.96394607588</v>
      </c>
      <c r="N46" s="56">
        <v>831984.52012383903</v>
      </c>
      <c r="O46" s="58">
        <v>40330</v>
      </c>
      <c r="P46" s="63"/>
      <c r="Q46" s="63">
        <v>13.635358862997482</v>
      </c>
      <c r="R46" s="63">
        <f t="shared" si="3"/>
        <v>13.642383477934446</v>
      </c>
      <c r="S46" s="62">
        <f t="shared" si="4"/>
        <v>13.600078446918502</v>
      </c>
      <c r="T46" s="62"/>
      <c r="U46" s="62">
        <f t="shared" si="5"/>
        <v>13.644134833115423</v>
      </c>
      <c r="V46" s="62">
        <f t="shared" si="6"/>
        <v>13.631569114009872</v>
      </c>
    </row>
    <row r="47" spans="1:22" x14ac:dyDescent="0.25">
      <c r="A47" s="55">
        <v>33117</v>
      </c>
      <c r="B47" s="56">
        <v>519712.37974164396</v>
      </c>
      <c r="C47" s="56"/>
      <c r="D47" s="56">
        <f t="shared" si="7"/>
        <v>542742.35257798457</v>
      </c>
      <c r="E47" s="56"/>
      <c r="F47" s="56">
        <v>543007.58897103288</v>
      </c>
      <c r="I47" s="58">
        <v>40422</v>
      </c>
      <c r="J47" s="61">
        <v>840552.44440295012</v>
      </c>
      <c r="K47" s="61">
        <v>845456.08972334547</v>
      </c>
      <c r="L47" s="56">
        <v>823110</v>
      </c>
      <c r="M47" s="56">
        <v>844735.22167487675</v>
      </c>
      <c r="N47" s="56">
        <v>835729.51568687172</v>
      </c>
      <c r="O47" s="58">
        <v>40422</v>
      </c>
      <c r="P47" s="63"/>
      <c r="Q47" s="63">
        <v>13.641814626556375</v>
      </c>
      <c r="R47" s="63">
        <f t="shared" si="3"/>
        <v>13.64763151187794</v>
      </c>
      <c r="S47" s="62">
        <f t="shared" si="4"/>
        <v>13.620845128079013</v>
      </c>
      <c r="T47" s="62"/>
      <c r="U47" s="62">
        <f t="shared" si="5"/>
        <v>13.646778510105518</v>
      </c>
      <c r="V47" s="62">
        <f t="shared" si="6"/>
        <v>13.636060293885494</v>
      </c>
    </row>
    <row r="48" spans="1:22" x14ac:dyDescent="0.25">
      <c r="A48" s="55">
        <v>33208</v>
      </c>
      <c r="B48" s="56">
        <v>519807.8800743972</v>
      </c>
      <c r="C48" s="56"/>
      <c r="D48" s="56">
        <f t="shared" si="7"/>
        <v>542842.08480929339</v>
      </c>
      <c r="E48" s="56"/>
      <c r="F48" s="56">
        <v>542977.77518841985</v>
      </c>
      <c r="I48" s="58">
        <v>40513</v>
      </c>
      <c r="J48" s="61">
        <v>845889.59467983688</v>
      </c>
      <c r="K48" s="61">
        <v>849969.44803038274</v>
      </c>
      <c r="L48" s="56">
        <v>833384</v>
      </c>
      <c r="M48" s="56">
        <v>847451.69818995323</v>
      </c>
      <c r="N48" s="56">
        <v>839935.49687562999</v>
      </c>
      <c r="O48" s="58">
        <v>40513</v>
      </c>
      <c r="P48" s="63"/>
      <c r="Q48" s="63">
        <v>13.648144127329626</v>
      </c>
      <c r="R48" s="63">
        <f t="shared" si="3"/>
        <v>13.65295568432685</v>
      </c>
      <c r="S48" s="62">
        <f t="shared" si="4"/>
        <v>13.633249799322074</v>
      </c>
      <c r="T48" s="62">
        <v>13.633249799322074</v>
      </c>
      <c r="U48" s="62">
        <f t="shared" si="5"/>
        <v>13.649989123326373</v>
      </c>
      <c r="V48" s="62">
        <f t="shared" si="6"/>
        <v>13.641080378437263</v>
      </c>
    </row>
    <row r="49" spans="1:22" x14ac:dyDescent="0.25">
      <c r="A49" s="55">
        <v>33298</v>
      </c>
      <c r="B49" s="56">
        <v>516622.30072822078</v>
      </c>
      <c r="C49" s="56"/>
      <c r="D49" s="56">
        <f t="shared" si="7"/>
        <v>539515.34314205218</v>
      </c>
      <c r="E49" s="56"/>
      <c r="F49" s="56">
        <v>539952.73977204843</v>
      </c>
      <c r="I49" s="58">
        <v>40603</v>
      </c>
      <c r="J49" s="61">
        <v>851058.16847881221</v>
      </c>
      <c r="K49" s="61">
        <v>854390.29061219981</v>
      </c>
      <c r="L49" s="61">
        <v>841737.93699999992</v>
      </c>
      <c r="M49" s="61">
        <v>850154.46621553367</v>
      </c>
      <c r="N49" s="61">
        <v>844270.74924774317</v>
      </c>
      <c r="O49" s="58">
        <v>40603</v>
      </c>
      <c r="P49" s="63"/>
      <c r="Q49" s="63">
        <v>13.654235758308632</v>
      </c>
      <c r="R49" s="63">
        <f t="shared" si="3"/>
        <v>13.658143383139649</v>
      </c>
      <c r="S49" s="63"/>
      <c r="T49" s="63">
        <v>13.643224006062303</v>
      </c>
      <c r="U49" s="63">
        <f t="shared" si="5"/>
        <v>13.65317333691597</v>
      </c>
      <c r="V49" s="63">
        <f t="shared" si="6"/>
        <v>13.646228515082601</v>
      </c>
    </row>
    <row r="50" spans="1:22" x14ac:dyDescent="0.25">
      <c r="A50" s="55">
        <v>33390</v>
      </c>
      <c r="B50" s="56">
        <v>514351.0763735997</v>
      </c>
      <c r="C50" s="56"/>
      <c r="D50" s="56">
        <f t="shared" si="7"/>
        <v>537143.47420548333</v>
      </c>
      <c r="E50" s="56"/>
      <c r="F50" s="56">
        <v>537140.94869911263</v>
      </c>
      <c r="I50" s="58">
        <v>40695</v>
      </c>
      <c r="J50" s="61">
        <v>856058.50425722299</v>
      </c>
      <c r="K50" s="61">
        <v>858979.03296931868</v>
      </c>
      <c r="L50" s="61">
        <v>847482.2369262001</v>
      </c>
      <c r="M50" s="61">
        <v>853456.43194984901</v>
      </c>
      <c r="N50" s="61">
        <v>848755.3699811718</v>
      </c>
      <c r="O50" s="58">
        <v>40695</v>
      </c>
      <c r="P50" s="63"/>
      <c r="Q50" s="63">
        <v>13.660093998883278</v>
      </c>
      <c r="R50" s="63">
        <f t="shared" si="3"/>
        <v>13.663499792018111</v>
      </c>
      <c r="S50" s="63"/>
      <c r="T50" s="63">
        <v>13.650025158637977</v>
      </c>
      <c r="U50" s="63">
        <f t="shared" si="5"/>
        <v>13.657049773574942</v>
      </c>
      <c r="V50" s="63">
        <f t="shared" si="6"/>
        <v>13.651526284764243</v>
      </c>
    </row>
    <row r="51" spans="1:22" x14ac:dyDescent="0.25">
      <c r="A51" s="55">
        <v>33482</v>
      </c>
      <c r="B51" s="56">
        <v>512878.66045682871</v>
      </c>
      <c r="C51" s="56"/>
      <c r="D51" s="56">
        <f t="shared" si="7"/>
        <v>535605.81124075118</v>
      </c>
      <c r="E51" s="56"/>
      <c r="F51" s="56">
        <v>535410.7856772159</v>
      </c>
      <c r="I51" s="58">
        <v>40787</v>
      </c>
      <c r="J51" s="61">
        <v>860963.63999120658</v>
      </c>
      <c r="K51" s="61">
        <v>863467.69631050713</v>
      </c>
      <c r="L51" s="61">
        <v>853266.64304789435</v>
      </c>
      <c r="M51" s="61">
        <v>856951.53464687592</v>
      </c>
      <c r="N51" s="61">
        <v>853351.97824571887</v>
      </c>
      <c r="O51" s="58">
        <v>40787</v>
      </c>
      <c r="P51" s="63"/>
      <c r="Q51" s="63">
        <v>13.665807552542788</v>
      </c>
      <c r="R51" s="63">
        <f t="shared" si="3"/>
        <v>13.668711765690178</v>
      </c>
      <c r="S51" s="63"/>
      <c r="T51" s="63">
        <v>13.656827372055307</v>
      </c>
      <c r="U51" s="63">
        <f t="shared" si="5"/>
        <v>13.661136643643406</v>
      </c>
      <c r="V51" s="63">
        <f t="shared" si="6"/>
        <v>13.65692737705564</v>
      </c>
    </row>
    <row r="52" spans="1:22" x14ac:dyDescent="0.25">
      <c r="A52" s="55">
        <v>33573</v>
      </c>
      <c r="B52" s="56">
        <v>512360.47642275441</v>
      </c>
      <c r="C52" s="56"/>
      <c r="D52" s="56">
        <f t="shared" si="7"/>
        <v>535064.66495929903</v>
      </c>
      <c r="E52" s="56"/>
      <c r="F52" s="56">
        <v>535320.92127215408</v>
      </c>
      <c r="I52" s="58">
        <v>40878</v>
      </c>
      <c r="J52" s="56"/>
      <c r="K52" s="56"/>
      <c r="L52" s="61">
        <v>859094.74168928922</v>
      </c>
      <c r="M52" s="61">
        <v>860643.9007105683</v>
      </c>
      <c r="N52" s="61">
        <v>858065.06361295364</v>
      </c>
      <c r="O52" s="58">
        <v>40878</v>
      </c>
      <c r="P52" s="62"/>
      <c r="Q52" s="62"/>
      <c r="R52" s="62"/>
      <c r="S52" s="63"/>
      <c r="T52" s="63">
        <v>13.663634487887231</v>
      </c>
      <c r="U52" s="63">
        <f t="shared" si="5"/>
        <v>13.665436109833859</v>
      </c>
      <c r="V52" s="63">
        <f t="shared" si="6"/>
        <v>13.662435207311749</v>
      </c>
    </row>
    <row r="53" spans="1:22" x14ac:dyDescent="0.25">
      <c r="A53" s="55">
        <v>33664</v>
      </c>
      <c r="B53" s="56">
        <v>513109.60608213849</v>
      </c>
      <c r="C53" s="56"/>
      <c r="D53" s="56">
        <f t="shared" si="7"/>
        <v>535846.99074095965</v>
      </c>
      <c r="E53" s="56"/>
      <c r="F53" s="56">
        <v>537137.92854060594</v>
      </c>
      <c r="I53" s="58">
        <v>40969</v>
      </c>
      <c r="J53" s="56"/>
      <c r="K53" s="56"/>
      <c r="L53" s="61">
        <v>865005.43215102621</v>
      </c>
      <c r="M53" s="61">
        <v>864573.14557823713</v>
      </c>
      <c r="N53" s="61">
        <v>862848.31137259479</v>
      </c>
      <c r="O53" s="58">
        <v>40969</v>
      </c>
      <c r="P53" s="62"/>
      <c r="Q53" s="62"/>
      <c r="R53" s="62"/>
      <c r="S53" s="63"/>
      <c r="T53" s="63">
        <v>13.67049106583768</v>
      </c>
      <c r="U53" s="63">
        <f t="shared" si="5"/>
        <v>13.669991190796029</v>
      </c>
      <c r="V53" s="63">
        <f t="shared" si="6"/>
        <v>13.667994185639094</v>
      </c>
    </row>
    <row r="54" spans="1:22" x14ac:dyDescent="0.25">
      <c r="A54" s="55">
        <v>33756</v>
      </c>
      <c r="B54" s="56">
        <v>510406.08900008071</v>
      </c>
      <c r="C54" s="56"/>
      <c r="D54" s="56">
        <f t="shared" si="7"/>
        <v>533023.67292413139</v>
      </c>
      <c r="E54" s="56"/>
      <c r="F54" s="56">
        <v>533427.62268453639</v>
      </c>
      <c r="I54" s="58">
        <v>41061</v>
      </c>
      <c r="J54" s="56"/>
      <c r="K54" s="56"/>
      <c r="L54" s="61">
        <v>870961.76584259002</v>
      </c>
      <c r="M54" s="61">
        <v>868703.13768461009</v>
      </c>
      <c r="N54" s="61">
        <v>867664.64020979276</v>
      </c>
      <c r="O54" s="58">
        <v>41061</v>
      </c>
      <c r="P54" s="62"/>
      <c r="Q54" s="62"/>
      <c r="R54" s="62"/>
      <c r="S54" s="63"/>
      <c r="T54" s="63">
        <v>13.677353358019928</v>
      </c>
      <c r="U54" s="63">
        <f t="shared" si="5"/>
        <v>13.674756732172662</v>
      </c>
      <c r="V54" s="63">
        <f t="shared" si="6"/>
        <v>13.673560559781231</v>
      </c>
    </row>
    <row r="55" spans="1:22" x14ac:dyDescent="0.25">
      <c r="A55" s="55">
        <v>33848</v>
      </c>
      <c r="B55" s="56">
        <v>504631.59750906116</v>
      </c>
      <c r="C55" s="56"/>
      <c r="D55" s="56">
        <f t="shared" si="7"/>
        <v>526993.29685663141</v>
      </c>
      <c r="E55" s="56"/>
      <c r="F55" s="56">
        <v>528338.11502759438</v>
      </c>
      <c r="I55" s="58">
        <v>41153</v>
      </c>
      <c r="J55" s="56"/>
      <c r="K55" s="56"/>
      <c r="L55" s="61">
        <v>876730.50637222629</v>
      </c>
      <c r="M55" s="61">
        <v>873150.58895750053</v>
      </c>
      <c r="N55" s="61">
        <v>872716.01271374314</v>
      </c>
      <c r="O55" s="58">
        <v>41153</v>
      </c>
      <c r="P55" s="62"/>
      <c r="Q55" s="62"/>
      <c r="R55" s="62"/>
      <c r="S55" s="63"/>
      <c r="T55" s="63">
        <v>13.683954933791432</v>
      </c>
      <c r="U55" s="63">
        <f t="shared" si="5"/>
        <v>13.679863315888179</v>
      </c>
      <c r="V55" s="63">
        <f t="shared" si="6"/>
        <v>13.679365481457625</v>
      </c>
    </row>
    <row r="56" spans="1:22" x14ac:dyDescent="0.25">
      <c r="A56" s="55">
        <v>33939</v>
      </c>
      <c r="B56" s="56">
        <v>501115.70363586594</v>
      </c>
      <c r="C56" s="56"/>
      <c r="D56" s="56">
        <f t="shared" si="7"/>
        <v>523321.60346133244</v>
      </c>
      <c r="E56" s="56"/>
      <c r="F56" s="56">
        <v>520488.61730432196</v>
      </c>
      <c r="I56" s="58">
        <v>41244</v>
      </c>
      <c r="J56" s="56"/>
      <c r="K56" s="56"/>
      <c r="L56" s="61">
        <v>882186.44700345257</v>
      </c>
      <c r="M56" s="61">
        <v>877622.80839977367</v>
      </c>
      <c r="N56" s="61">
        <v>877710.12536409555</v>
      </c>
      <c r="O56" s="58">
        <v>41244</v>
      </c>
      <c r="P56" s="62"/>
      <c r="Q56" s="62"/>
      <c r="R56" s="62"/>
      <c r="S56" s="63"/>
      <c r="T56" s="63">
        <v>13.690158703809342</v>
      </c>
      <c r="U56" s="63">
        <f t="shared" si="5"/>
        <v>13.684972177122042</v>
      </c>
      <c r="V56" s="63">
        <f t="shared" si="6"/>
        <v>13.685071664760786</v>
      </c>
    </row>
    <row r="57" spans="1:22" x14ac:dyDescent="0.25">
      <c r="A57" s="55">
        <v>34029</v>
      </c>
      <c r="B57" s="56">
        <v>491878.46756339486</v>
      </c>
      <c r="C57" s="56"/>
      <c r="D57" s="56">
        <f t="shared" si="7"/>
        <v>513675.03849056264</v>
      </c>
      <c r="E57" s="56"/>
      <c r="F57" s="56">
        <v>515707</v>
      </c>
      <c r="I57" s="58">
        <v>41334</v>
      </c>
      <c r="J57" s="56"/>
      <c r="K57" s="56"/>
      <c r="L57" s="61">
        <v>887571.79136574303</v>
      </c>
      <c r="M57" s="61">
        <v>882015.09625930944</v>
      </c>
      <c r="N57" s="61">
        <v>882804.64627585339</v>
      </c>
      <c r="O57" s="58">
        <v>41334</v>
      </c>
      <c r="P57" s="62"/>
      <c r="Q57" s="62"/>
      <c r="R57" s="62"/>
      <c r="S57" s="63"/>
      <c r="T57" s="63">
        <v>13.696244688739863</v>
      </c>
      <c r="U57" s="63">
        <f t="shared" si="5"/>
        <v>13.689964450782712</v>
      </c>
      <c r="V57" s="63">
        <f t="shared" si="6"/>
        <v>13.690859216463526</v>
      </c>
    </row>
    <row r="58" spans="1:22" x14ac:dyDescent="0.25">
      <c r="A58" s="55">
        <v>34121</v>
      </c>
      <c r="B58" s="56">
        <v>493788.70578675345</v>
      </c>
      <c r="C58" s="56"/>
      <c r="D58" s="56">
        <f t="shared" si="7"/>
        <v>515669.92494650086</v>
      </c>
      <c r="E58" s="56"/>
      <c r="F58" s="56">
        <v>515863</v>
      </c>
      <c r="I58" s="58">
        <v>41426</v>
      </c>
      <c r="J58" s="56"/>
      <c r="K58" s="56"/>
      <c r="L58" s="61">
        <v>892818.14916546526</v>
      </c>
      <c r="M58" s="61">
        <v>886787.9908278361</v>
      </c>
      <c r="N58" s="61">
        <v>887934.50936396339</v>
      </c>
      <c r="O58" s="58">
        <v>41426</v>
      </c>
      <c r="P58" s="62"/>
      <c r="Q58" s="62"/>
      <c r="R58" s="62"/>
      <c r="S58" s="63"/>
      <c r="T58" s="63">
        <v>13.702138198768901</v>
      </c>
      <c r="U58" s="63">
        <f t="shared" si="5"/>
        <v>13.695361214489878</v>
      </c>
      <c r="V58" s="63">
        <f t="shared" si="6"/>
        <v>13.696653268538332</v>
      </c>
    </row>
    <row r="59" spans="1:22" x14ac:dyDescent="0.25">
      <c r="A59" s="55">
        <v>34213</v>
      </c>
      <c r="B59" s="56">
        <v>497631.68209475878</v>
      </c>
      <c r="C59" s="56"/>
      <c r="D59" s="56">
        <f t="shared" si="7"/>
        <v>519683.19475420704</v>
      </c>
      <c r="E59" s="56"/>
      <c r="F59" s="56">
        <v>520209</v>
      </c>
      <c r="I59" s="58">
        <v>41518</v>
      </c>
      <c r="J59" s="56"/>
      <c r="K59" s="56"/>
      <c r="L59" s="61">
        <v>897965.03344235872</v>
      </c>
      <c r="M59" s="61">
        <v>891811.53385873348</v>
      </c>
      <c r="N59" s="61">
        <v>893053.24061895441</v>
      </c>
      <c r="O59" s="58">
        <v>41518</v>
      </c>
      <c r="P59" s="62"/>
      <c r="Q59" s="62"/>
      <c r="R59" s="62"/>
      <c r="S59" s="63"/>
      <c r="T59" s="63">
        <v>13.707886408266043</v>
      </c>
      <c r="U59" s="63">
        <f t="shared" si="5"/>
        <v>13.701010104326611</v>
      </c>
      <c r="V59" s="63">
        <f t="shared" si="6"/>
        <v>13.702401478035474</v>
      </c>
    </row>
    <row r="60" spans="1:22" x14ac:dyDescent="0.25">
      <c r="A60" s="55">
        <v>34304</v>
      </c>
      <c r="B60" s="56">
        <v>501417.28375647945</v>
      </c>
      <c r="C60" s="56"/>
      <c r="D60" s="56">
        <f t="shared" si="7"/>
        <v>523636.54747754754</v>
      </c>
      <c r="E60" s="56"/>
      <c r="F60" s="56">
        <v>521975</v>
      </c>
      <c r="I60" s="58">
        <v>41609</v>
      </c>
      <c r="J60" s="56"/>
      <c r="K60" s="56"/>
      <c r="L60" s="61">
        <v>903044.32383278175</v>
      </c>
      <c r="M60" s="61">
        <v>896945.09717201209</v>
      </c>
      <c r="N60" s="61">
        <v>898283.4216977834</v>
      </c>
      <c r="O60" s="58">
        <v>41609</v>
      </c>
      <c r="P60" s="62"/>
      <c r="Q60" s="62"/>
      <c r="R60" s="62"/>
      <c r="S60" s="63"/>
      <c r="T60" s="63">
        <v>13.713526916280626</v>
      </c>
      <c r="U60" s="63">
        <f t="shared" si="5"/>
        <v>13.706749932001602</v>
      </c>
      <c r="V60" s="63">
        <f t="shared" si="6"/>
        <v>13.708240911851389</v>
      </c>
    </row>
    <row r="61" spans="1:22" x14ac:dyDescent="0.25">
      <c r="A61" s="55">
        <v>34394</v>
      </c>
      <c r="B61" s="56">
        <v>504891.26233936014</v>
      </c>
      <c r="C61" s="56"/>
      <c r="D61" s="56">
        <f t="shared" si="7"/>
        <v>527264.46819364722</v>
      </c>
      <c r="E61" s="56"/>
      <c r="F61" s="56">
        <v>528037</v>
      </c>
      <c r="I61" s="58">
        <v>41699</v>
      </c>
      <c r="J61" s="56"/>
      <c r="K61" s="56"/>
      <c r="L61" s="61">
        <v>907938.58379571745</v>
      </c>
      <c r="M61" s="61">
        <v>902164.72952674632</v>
      </c>
      <c r="N61" s="61">
        <v>903601.29756739398</v>
      </c>
      <c r="O61" s="58">
        <v>41699</v>
      </c>
      <c r="P61" s="62"/>
      <c r="Q61" s="62"/>
      <c r="R61" s="62"/>
      <c r="S61" s="63"/>
      <c r="T61" s="63">
        <v>13.71893201630431</v>
      </c>
      <c r="U61" s="63">
        <f t="shared" si="5"/>
        <v>13.712552409340271</v>
      </c>
      <c r="V61" s="63">
        <f t="shared" si="6"/>
        <v>13.714143499572513</v>
      </c>
    </row>
    <row r="62" spans="1:22" x14ac:dyDescent="0.25">
      <c r="A62" s="55">
        <v>34486</v>
      </c>
      <c r="B62" s="56">
        <v>512610.96474730293</v>
      </c>
      <c r="C62" s="56"/>
      <c r="D62" s="56">
        <f t="shared" si="7"/>
        <v>535326.2531528041</v>
      </c>
      <c r="E62" s="56"/>
      <c r="F62" s="56">
        <v>536236</v>
      </c>
      <c r="G62" s="56"/>
    </row>
    <row r="63" spans="1:22" x14ac:dyDescent="0.25">
      <c r="A63" s="55">
        <v>34578</v>
      </c>
      <c r="B63" s="56">
        <v>519264.17373019038</v>
      </c>
      <c r="C63" s="56"/>
      <c r="D63" s="56">
        <f t="shared" si="7"/>
        <v>542274.285249635</v>
      </c>
      <c r="E63" s="56"/>
      <c r="F63" s="56">
        <v>542537</v>
      </c>
      <c r="G63" s="56"/>
    </row>
    <row r="64" spans="1:22" x14ac:dyDescent="0.25">
      <c r="A64" s="55">
        <v>34669</v>
      </c>
      <c r="B64" s="56">
        <v>524198.39331066795</v>
      </c>
      <c r="C64" s="56"/>
      <c r="D64" s="56">
        <f t="shared" si="7"/>
        <v>547427.15450507973</v>
      </c>
      <c r="E64" s="56"/>
      <c r="F64" s="56">
        <v>547594</v>
      </c>
      <c r="G64" s="56"/>
    </row>
    <row r="65" spans="1:7" x14ac:dyDescent="0.25">
      <c r="A65" s="55">
        <v>34759</v>
      </c>
      <c r="B65" s="56">
        <v>531282.47463722236</v>
      </c>
      <c r="C65" s="56"/>
      <c r="D65" s="56">
        <f t="shared" si="7"/>
        <v>554825.15215704881</v>
      </c>
      <c r="E65" s="56"/>
      <c r="F65" s="56">
        <v>556221</v>
      </c>
      <c r="G65" s="56"/>
    </row>
    <row r="66" spans="1:7" x14ac:dyDescent="0.25">
      <c r="A66" s="55">
        <v>34851</v>
      </c>
      <c r="B66" s="56">
        <v>535937.69593772769</v>
      </c>
      <c r="C66" s="56"/>
      <c r="D66" s="56">
        <f t="shared" si="7"/>
        <v>559686.65990420582</v>
      </c>
      <c r="E66" s="56"/>
      <c r="F66" s="56">
        <v>559524</v>
      </c>
      <c r="G66" s="56"/>
    </row>
    <row r="67" spans="1:7" x14ac:dyDescent="0.25">
      <c r="A67" s="55">
        <v>34943</v>
      </c>
      <c r="B67" s="56">
        <v>537829.93427205575</v>
      </c>
      <c r="C67" s="56"/>
      <c r="D67" s="56">
        <f t="shared" si="7"/>
        <v>561662.74884348025</v>
      </c>
      <c r="E67" s="56"/>
      <c r="F67" s="56">
        <v>561378</v>
      </c>
      <c r="G67" s="56"/>
    </row>
    <row r="68" spans="1:7" x14ac:dyDescent="0.25">
      <c r="A68" s="55">
        <v>35034</v>
      </c>
      <c r="B68" s="56">
        <v>542265.78192500223</v>
      </c>
      <c r="C68" s="56"/>
      <c r="D68" s="56">
        <f t="shared" si="7"/>
        <v>566295.1618562981</v>
      </c>
      <c r="E68" s="56"/>
      <c r="F68" s="56">
        <v>567468</v>
      </c>
      <c r="G68" s="56"/>
    </row>
    <row r="69" spans="1:7" x14ac:dyDescent="0.25">
      <c r="A69" s="55">
        <v>35125</v>
      </c>
      <c r="B69" s="56">
        <v>544602.39251977019</v>
      </c>
      <c r="C69" s="56"/>
      <c r="D69" s="56">
        <f t="shared" si="7"/>
        <v>568735.3144882085</v>
      </c>
      <c r="E69" s="56"/>
      <c r="F69" s="56">
        <v>571625</v>
      </c>
      <c r="G69" s="56"/>
    </row>
    <row r="70" spans="1:7" x14ac:dyDescent="0.25">
      <c r="A70" s="55">
        <v>35217</v>
      </c>
      <c r="B70" s="56">
        <v>542100.40794453479</v>
      </c>
      <c r="C70" s="56"/>
      <c r="D70" s="56">
        <f t="shared" ref="D70:D101" si="8">D69*B70/B69</f>
        <v>566122.45967195008</v>
      </c>
      <c r="E70" s="56"/>
      <c r="F70" s="56">
        <v>566800</v>
      </c>
      <c r="G70" s="56"/>
    </row>
    <row r="71" spans="1:7" x14ac:dyDescent="0.25">
      <c r="A71" s="55">
        <v>35309</v>
      </c>
      <c r="B71" s="56">
        <v>545500.13698516483</v>
      </c>
      <c r="C71" s="56"/>
      <c r="D71" s="56">
        <f t="shared" si="8"/>
        <v>569672.840631812</v>
      </c>
      <c r="E71" s="56"/>
      <c r="F71" s="56">
        <v>570165</v>
      </c>
      <c r="G71" s="56"/>
    </row>
    <row r="72" spans="1:7" x14ac:dyDescent="0.25">
      <c r="A72" s="55">
        <v>35400</v>
      </c>
      <c r="B72" s="56">
        <v>546793.87900922983</v>
      </c>
      <c r="C72" s="56"/>
      <c r="D72" s="56">
        <f t="shared" si="8"/>
        <v>571023.91214201751</v>
      </c>
      <c r="E72" s="56"/>
      <c r="F72" s="56">
        <v>572626</v>
      </c>
      <c r="G72" s="56"/>
    </row>
    <row r="73" spans="1:7" x14ac:dyDescent="0.25">
      <c r="A73" s="55">
        <v>35490</v>
      </c>
      <c r="B73" s="56">
        <v>550022.60910407035</v>
      </c>
      <c r="C73" s="56"/>
      <c r="D73" s="56">
        <f t="shared" si="8"/>
        <v>574395.71669357386</v>
      </c>
      <c r="E73" s="56"/>
      <c r="F73" s="56">
        <v>576679</v>
      </c>
      <c r="G73" s="56"/>
    </row>
    <row r="74" spans="1:7" x14ac:dyDescent="0.25">
      <c r="A74" s="55">
        <v>35582</v>
      </c>
      <c r="B74" s="56">
        <v>557184.31495206861</v>
      </c>
      <c r="C74" s="56"/>
      <c r="D74" s="56">
        <f t="shared" si="8"/>
        <v>581874.77863615518</v>
      </c>
      <c r="E74" s="56"/>
      <c r="F74" s="56">
        <v>584574</v>
      </c>
      <c r="G74" s="56"/>
    </row>
    <row r="75" spans="1:7" x14ac:dyDescent="0.25">
      <c r="A75" s="55">
        <v>35674</v>
      </c>
      <c r="B75" s="56">
        <v>561446.9136730968</v>
      </c>
      <c r="C75" s="56"/>
      <c r="D75" s="56">
        <f t="shared" si="8"/>
        <v>586326.26555108454</v>
      </c>
      <c r="E75" s="56"/>
      <c r="F75" s="56">
        <v>588695</v>
      </c>
      <c r="G75" s="56"/>
    </row>
    <row r="76" spans="1:7" x14ac:dyDescent="0.25">
      <c r="A76" s="55">
        <v>35765</v>
      </c>
      <c r="B76" s="56">
        <v>568750.36864720995</v>
      </c>
      <c r="C76" s="56"/>
      <c r="D76" s="56">
        <f t="shared" si="8"/>
        <v>593953.35793739266</v>
      </c>
      <c r="E76" s="56"/>
      <c r="F76" s="56">
        <v>598197</v>
      </c>
      <c r="G76" s="56"/>
    </row>
    <row r="77" spans="1:7" x14ac:dyDescent="0.25">
      <c r="A77" s="55">
        <v>35855</v>
      </c>
      <c r="B77" s="56">
        <v>570846.23072619527</v>
      </c>
      <c r="C77" s="56"/>
      <c r="D77" s="56">
        <f t="shared" si="8"/>
        <v>596142.09378392564</v>
      </c>
      <c r="E77" s="56"/>
      <c r="F77" s="56">
        <v>600362</v>
      </c>
      <c r="G77" s="56"/>
    </row>
    <row r="78" spans="1:7" x14ac:dyDescent="0.25">
      <c r="A78" s="55">
        <v>35947</v>
      </c>
      <c r="B78" s="56">
        <v>578509.68348091783</v>
      </c>
      <c r="C78" s="56"/>
      <c r="D78" s="56">
        <f t="shared" si="8"/>
        <v>604145.13650350831</v>
      </c>
      <c r="E78" s="56"/>
      <c r="F78" s="56">
        <v>610039</v>
      </c>
      <c r="G78" s="56"/>
    </row>
    <row r="79" spans="1:7" x14ac:dyDescent="0.25">
      <c r="A79" s="55">
        <v>36039</v>
      </c>
      <c r="B79" s="56">
        <v>583585.65218751039</v>
      </c>
      <c r="C79" s="56"/>
      <c r="D79" s="56">
        <f t="shared" si="8"/>
        <v>609446.03620267997</v>
      </c>
      <c r="E79" s="56"/>
      <c r="F79" s="56">
        <v>614562</v>
      </c>
      <c r="G79" s="56"/>
    </row>
    <row r="80" spans="1:7" x14ac:dyDescent="0.25">
      <c r="A80" s="55">
        <v>36130</v>
      </c>
      <c r="B80" s="56">
        <v>587776.2513524167</v>
      </c>
      <c r="C80" s="56"/>
      <c r="D80" s="56">
        <f t="shared" si="8"/>
        <v>613822.3330509545</v>
      </c>
      <c r="E80" s="56"/>
      <c r="F80" s="56">
        <v>619191</v>
      </c>
      <c r="G80" s="56"/>
    </row>
    <row r="81" spans="1:8" x14ac:dyDescent="0.25">
      <c r="A81" s="55">
        <v>36220</v>
      </c>
      <c r="B81" s="56">
        <v>596805.44568732614</v>
      </c>
      <c r="C81" s="56"/>
      <c r="D81" s="56">
        <f t="shared" si="8"/>
        <v>623251.63734739763</v>
      </c>
      <c r="E81" s="56"/>
      <c r="F81" s="56">
        <v>628851</v>
      </c>
      <c r="G81" s="56"/>
    </row>
    <row r="82" spans="1:8" x14ac:dyDescent="0.25">
      <c r="A82" s="55">
        <v>36312</v>
      </c>
      <c r="B82" s="56">
        <v>599289.43037353107</v>
      </c>
      <c r="C82" s="56"/>
      <c r="D82" s="56">
        <f t="shared" si="8"/>
        <v>625845.69464699237</v>
      </c>
      <c r="E82" s="56"/>
      <c r="F82" s="56">
        <v>632016</v>
      </c>
      <c r="G82" s="56"/>
    </row>
    <row r="83" spans="1:8" x14ac:dyDescent="0.25">
      <c r="A83" s="55">
        <v>36404</v>
      </c>
      <c r="B83" s="56">
        <v>607713.37843979103</v>
      </c>
      <c r="C83" s="56"/>
      <c r="D83" s="56">
        <f t="shared" si="8"/>
        <v>634642.93244561763</v>
      </c>
      <c r="E83" s="56"/>
      <c r="F83" s="56">
        <v>640086</v>
      </c>
      <c r="G83" s="56"/>
    </row>
    <row r="84" spans="1:8" x14ac:dyDescent="0.25">
      <c r="A84" s="55">
        <v>36495</v>
      </c>
      <c r="B84" s="56">
        <v>617274.69449416373</v>
      </c>
      <c r="C84" s="56"/>
      <c r="D84" s="56">
        <f t="shared" si="8"/>
        <v>644627.93832843227</v>
      </c>
      <c r="E84" s="56"/>
      <c r="F84" s="56">
        <v>650657</v>
      </c>
      <c r="G84" s="56"/>
    </row>
    <row r="85" spans="1:8" x14ac:dyDescent="0.25">
      <c r="A85" s="55">
        <v>36586</v>
      </c>
      <c r="B85" s="56">
        <v>623195.53299212398</v>
      </c>
      <c r="C85" s="49">
        <v>611335.62192674505</v>
      </c>
      <c r="D85" s="56">
        <f t="shared" si="8"/>
        <v>650811.14646600769</v>
      </c>
      <c r="E85" s="56">
        <f>D85*C85/B85</f>
        <v>638425.6881165466</v>
      </c>
      <c r="F85" s="56">
        <v>654994</v>
      </c>
      <c r="G85" s="50">
        <v>646141.8565650587</v>
      </c>
      <c r="H85" s="49">
        <v>645314.2857142858</v>
      </c>
    </row>
    <row r="86" spans="1:8" x14ac:dyDescent="0.25">
      <c r="A86" s="55">
        <v>36678</v>
      </c>
      <c r="B86" s="56">
        <v>633557.84410835267</v>
      </c>
      <c r="C86" s="49">
        <v>616241.45910743379</v>
      </c>
      <c r="D86" s="56">
        <f t="shared" si="8"/>
        <v>661632.64184035826</v>
      </c>
      <c r="E86" s="56">
        <f t="shared" ref="E86:E131" si="9">D86*C86/B86</f>
        <v>643548.91726520599</v>
      </c>
      <c r="F86" s="56">
        <v>668318</v>
      </c>
      <c r="G86" s="50">
        <v>652335.7735480722</v>
      </c>
      <c r="H86" s="49">
        <v>650811.17927743704</v>
      </c>
    </row>
    <row r="87" spans="1:8" x14ac:dyDescent="0.25">
      <c r="A87" s="55">
        <v>36770</v>
      </c>
      <c r="B87" s="56">
        <v>636825.94896044733</v>
      </c>
      <c r="C87" s="49">
        <v>620990.68645582383</v>
      </c>
      <c r="D87" s="56">
        <f t="shared" si="8"/>
        <v>665045.56595961656</v>
      </c>
      <c r="E87" s="56">
        <f t="shared" si="9"/>
        <v>648508.59674267832</v>
      </c>
      <c r="F87" s="56">
        <v>672031</v>
      </c>
      <c r="G87" s="50">
        <v>658273.09236947796</v>
      </c>
      <c r="H87" s="49">
        <v>656088.06013863126</v>
      </c>
    </row>
    <row r="88" spans="1:8" x14ac:dyDescent="0.25">
      <c r="A88" s="55">
        <v>36861</v>
      </c>
      <c r="B88" s="56">
        <v>636954.19816978939</v>
      </c>
      <c r="C88" s="49">
        <v>625753.21561036387</v>
      </c>
      <c r="D88" s="56">
        <f t="shared" si="8"/>
        <v>665179.49826584558</v>
      </c>
      <c r="E88" s="56">
        <f t="shared" si="9"/>
        <v>653482.1674681654</v>
      </c>
      <c r="F88" s="56">
        <v>673292</v>
      </c>
      <c r="G88" s="50">
        <v>664127.04675478395</v>
      </c>
      <c r="H88" s="49">
        <v>661387.03339882125</v>
      </c>
    </row>
    <row r="89" spans="1:8" x14ac:dyDescent="0.25">
      <c r="A89" s="55">
        <v>36951</v>
      </c>
      <c r="B89" s="56">
        <v>638322.18973610515</v>
      </c>
      <c r="C89" s="49">
        <v>630503.94086932554</v>
      </c>
      <c r="D89" s="56">
        <f t="shared" si="8"/>
        <v>666608.10953228897</v>
      </c>
      <c r="E89" s="56">
        <f t="shared" si="9"/>
        <v>658443.41123299976</v>
      </c>
      <c r="F89" s="56">
        <v>670358</v>
      </c>
      <c r="G89" s="50">
        <v>669822.14228617109</v>
      </c>
      <c r="H89" s="49">
        <v>666624.90055688145</v>
      </c>
    </row>
    <row r="90" spans="1:8" x14ac:dyDescent="0.25">
      <c r="A90" s="55">
        <v>37043</v>
      </c>
      <c r="B90" s="56">
        <v>637266.9462416938</v>
      </c>
      <c r="C90" s="49">
        <v>635297.52391754929</v>
      </c>
      <c r="D90" s="56">
        <f t="shared" si="8"/>
        <v>665506.10511787783</v>
      </c>
      <c r="E90" s="56">
        <f t="shared" si="9"/>
        <v>663449.41194086103</v>
      </c>
      <c r="F90" s="56">
        <v>672692</v>
      </c>
      <c r="G90" s="50">
        <v>675257.98032523587</v>
      </c>
      <c r="H90" s="49">
        <v>671952.85186295072</v>
      </c>
    </row>
    <row r="91" spans="1:8" x14ac:dyDescent="0.25">
      <c r="A91" s="55">
        <v>37135</v>
      </c>
      <c r="B91" s="56">
        <v>640442.80166250735</v>
      </c>
      <c r="C91" s="49">
        <v>640122.74029236124</v>
      </c>
      <c r="D91" s="56">
        <f t="shared" si="8"/>
        <v>668822.69196423457</v>
      </c>
      <c r="E91" s="56">
        <f t="shared" si="9"/>
        <v>668488.44774036447</v>
      </c>
      <c r="F91" s="56">
        <v>677465</v>
      </c>
      <c r="G91" s="50">
        <v>680527.37317930686</v>
      </c>
      <c r="H91" s="49">
        <v>677261.82145356399</v>
      </c>
    </row>
    <row r="92" spans="1:8" x14ac:dyDescent="0.25">
      <c r="A92" s="55">
        <v>37226</v>
      </c>
      <c r="B92" s="56">
        <v>645604.26984199462</v>
      </c>
      <c r="C92" s="49">
        <v>644959.31053146324</v>
      </c>
      <c r="D92" s="56">
        <f t="shared" si="8"/>
        <v>674212.87986755895</v>
      </c>
      <c r="E92" s="56">
        <f t="shared" si="9"/>
        <v>673539.34052703192</v>
      </c>
      <c r="F92" s="56">
        <v>685090</v>
      </c>
      <c r="G92" s="50">
        <v>685638.51080864691</v>
      </c>
      <c r="H92" s="49">
        <v>682632.52291749697</v>
      </c>
    </row>
    <row r="93" spans="1:8" x14ac:dyDescent="0.25">
      <c r="A93" s="55">
        <v>37316</v>
      </c>
      <c r="B93" s="56">
        <v>648087.12953513511</v>
      </c>
      <c r="C93" s="49">
        <v>649841.70213088859</v>
      </c>
      <c r="D93" s="56">
        <f t="shared" si="8"/>
        <v>676805.76232236216</v>
      </c>
      <c r="E93" s="56">
        <f t="shared" si="9"/>
        <v>678638.0851522733</v>
      </c>
      <c r="F93" s="56">
        <v>684196</v>
      </c>
      <c r="G93" s="50">
        <v>690479.36219598341</v>
      </c>
      <c r="H93" s="49">
        <v>687979.88939165405</v>
      </c>
    </row>
    <row r="94" spans="1:8" x14ac:dyDescent="0.25">
      <c r="A94" s="55">
        <v>37408</v>
      </c>
      <c r="B94" s="56">
        <v>656395.20331576141</v>
      </c>
      <c r="C94" s="49">
        <v>654693.00151183072</v>
      </c>
      <c r="D94" s="56">
        <f t="shared" si="8"/>
        <v>685481.99110746465</v>
      </c>
      <c r="E94" s="56">
        <f t="shared" si="9"/>
        <v>683704.35977205739</v>
      </c>
      <c r="F94" s="56">
        <v>694085</v>
      </c>
      <c r="G94" s="50">
        <v>695336.60589060315</v>
      </c>
      <c r="H94" s="49">
        <v>693253.09628445853</v>
      </c>
    </row>
    <row r="95" spans="1:8" x14ac:dyDescent="0.25">
      <c r="A95" s="55">
        <v>37500</v>
      </c>
      <c r="B95" s="56">
        <v>657785.69474336517</v>
      </c>
      <c r="C95" s="49">
        <v>659632.66620874964</v>
      </c>
      <c r="D95" s="56">
        <f t="shared" si="8"/>
        <v>686934.09926973772</v>
      </c>
      <c r="E95" s="56">
        <f t="shared" si="9"/>
        <v>688862.9154329499</v>
      </c>
      <c r="F95" s="56">
        <v>694475</v>
      </c>
      <c r="G95" s="50">
        <v>700146.18409113819</v>
      </c>
      <c r="H95" s="49">
        <v>698526.45342989336</v>
      </c>
    </row>
    <row r="96" spans="1:8" x14ac:dyDescent="0.25">
      <c r="A96" s="55">
        <v>37591</v>
      </c>
      <c r="B96" s="56">
        <v>661211.29862447642</v>
      </c>
      <c r="C96" s="49">
        <v>664533.96846681042</v>
      </c>
      <c r="D96" s="56">
        <f t="shared" si="8"/>
        <v>690511.50165980356</v>
      </c>
      <c r="E96" s="56">
        <f t="shared" si="9"/>
        <v>693981.40870332008</v>
      </c>
      <c r="F96" s="56">
        <v>700096</v>
      </c>
      <c r="G96" s="50">
        <v>704818.28249270108</v>
      </c>
      <c r="H96" s="49">
        <v>703826.279280185</v>
      </c>
    </row>
    <row r="97" spans="1:8" x14ac:dyDescent="0.25">
      <c r="A97" s="55">
        <v>37681</v>
      </c>
      <c r="B97" s="56">
        <v>665805.77029950405</v>
      </c>
      <c r="C97" s="49">
        <v>669487.95404676115</v>
      </c>
      <c r="D97" s="56">
        <f t="shared" si="8"/>
        <v>695309.56778822059</v>
      </c>
      <c r="E97" s="56">
        <f t="shared" si="9"/>
        <v>699154.91984738107</v>
      </c>
      <c r="F97" s="56">
        <v>707215</v>
      </c>
      <c r="G97" s="50">
        <v>709556.53657068324</v>
      </c>
      <c r="H97" s="49">
        <v>709058.55223581311</v>
      </c>
    </row>
    <row r="98" spans="1:8" x14ac:dyDescent="0.25">
      <c r="A98" s="55">
        <v>37773</v>
      </c>
      <c r="B98" s="56">
        <v>664530.0281644694</v>
      </c>
      <c r="C98" s="49">
        <v>674444.3602602958</v>
      </c>
      <c r="D98" s="56">
        <f t="shared" si="8"/>
        <v>693977.29379467876</v>
      </c>
      <c r="E98" s="56">
        <f t="shared" si="9"/>
        <v>704330.95889036718</v>
      </c>
      <c r="F98" s="56">
        <v>704734</v>
      </c>
      <c r="G98" s="50">
        <v>714088.5601378053</v>
      </c>
      <c r="H98" s="49">
        <v>714378.10440952855</v>
      </c>
    </row>
    <row r="99" spans="1:8" x14ac:dyDescent="0.25">
      <c r="A99" s="55">
        <v>37865</v>
      </c>
      <c r="B99" s="56">
        <v>671048.23797962838</v>
      </c>
      <c r="C99" s="49">
        <v>679404.91847689415</v>
      </c>
      <c r="D99" s="56">
        <f t="shared" si="8"/>
        <v>700784.3445165318</v>
      </c>
      <c r="E99" s="56">
        <f t="shared" si="9"/>
        <v>709511.33392379445</v>
      </c>
      <c r="F99" s="56">
        <v>712806</v>
      </c>
      <c r="G99" s="50">
        <v>718482.00786211074</v>
      </c>
      <c r="H99" s="49">
        <v>719569.95760145364</v>
      </c>
    </row>
    <row r="100" spans="1:8" x14ac:dyDescent="0.25">
      <c r="A100" s="55">
        <v>37956</v>
      </c>
      <c r="B100" s="56">
        <v>675935.20785140095</v>
      </c>
      <c r="C100" s="49">
        <v>684422.04116180737</v>
      </c>
      <c r="D100" s="56">
        <f t="shared" si="8"/>
        <v>705887.87029073422</v>
      </c>
      <c r="E100" s="56">
        <f t="shared" si="9"/>
        <v>714750.77996226633</v>
      </c>
      <c r="F100" s="56">
        <v>716300</v>
      </c>
      <c r="G100" s="50">
        <v>722878.19154304173</v>
      </c>
      <c r="H100" s="49">
        <v>724706.59651962772</v>
      </c>
    </row>
    <row r="101" spans="1:8" x14ac:dyDescent="0.25">
      <c r="A101" s="55">
        <v>38047</v>
      </c>
      <c r="B101" s="56">
        <v>683680.78509982501</v>
      </c>
      <c r="C101" s="49">
        <v>689402.82857701415</v>
      </c>
      <c r="D101" s="56">
        <f t="shared" si="8"/>
        <v>713976.67668009514</v>
      </c>
      <c r="E101" s="56">
        <f t="shared" si="9"/>
        <v>719952.280609151</v>
      </c>
      <c r="F101" s="56">
        <v>728652</v>
      </c>
      <c r="G101" s="50">
        <v>727270.18664537382</v>
      </c>
      <c r="H101" s="49">
        <v>729819.71153846162</v>
      </c>
    </row>
    <row r="102" spans="1:8" x14ac:dyDescent="0.25">
      <c r="A102" s="55">
        <v>38139</v>
      </c>
      <c r="B102" s="56">
        <v>691327.36295858154</v>
      </c>
      <c r="C102" s="49">
        <v>694382.64660363749</v>
      </c>
      <c r="D102" s="56">
        <f t="shared" ref="D102:D128" si="10">D101*B102/B101</f>
        <v>721962.09672780556</v>
      </c>
      <c r="E102" s="56">
        <f t="shared" si="9"/>
        <v>725152.76891101396</v>
      </c>
      <c r="F102" s="56">
        <v>734126</v>
      </c>
      <c r="G102" s="50">
        <v>731784.29027113225</v>
      </c>
      <c r="H102" s="49">
        <v>734860.86086086091</v>
      </c>
    </row>
    <row r="103" spans="1:8" x14ac:dyDescent="0.25">
      <c r="A103" s="55">
        <v>38231</v>
      </c>
      <c r="B103" s="56">
        <v>695668.71119411802</v>
      </c>
      <c r="C103" s="49">
        <v>699445.7180717052</v>
      </c>
      <c r="D103" s="56">
        <f t="shared" si="10"/>
        <v>726495.8227781388</v>
      </c>
      <c r="E103" s="56">
        <f t="shared" si="9"/>
        <v>730440.1998573686</v>
      </c>
      <c r="F103" s="56">
        <v>739708</v>
      </c>
      <c r="G103" s="50">
        <v>736467.5428116289</v>
      </c>
      <c r="H103" s="49">
        <v>739855.97119423887</v>
      </c>
    </row>
    <row r="104" spans="1:8" x14ac:dyDescent="0.25">
      <c r="A104" s="57">
        <v>38322</v>
      </c>
      <c r="B104" s="56">
        <v>700766.05476893415</v>
      </c>
      <c r="C104" s="49">
        <v>704429.08601621853</v>
      </c>
      <c r="D104" s="56">
        <f t="shared" si="10"/>
        <v>731819.0445283486</v>
      </c>
      <c r="E104" s="56">
        <f t="shared" si="9"/>
        <v>735644.3953843473</v>
      </c>
      <c r="F104" s="56">
        <v>744515</v>
      </c>
      <c r="G104" s="50">
        <v>741401.11531567422</v>
      </c>
      <c r="H104" s="49">
        <v>744812.92517006805</v>
      </c>
    </row>
    <row r="105" spans="1:8" x14ac:dyDescent="0.25">
      <c r="A105" s="58">
        <v>38412</v>
      </c>
      <c r="B105" s="56">
        <v>704978.02880206425</v>
      </c>
      <c r="C105" s="49">
        <v>709518.95008259278</v>
      </c>
      <c r="D105" s="56">
        <f t="shared" si="10"/>
        <v>736217.66342766141</v>
      </c>
      <c r="E105" s="56">
        <f t="shared" si="9"/>
        <v>740959.80618725985</v>
      </c>
      <c r="F105" s="56">
        <v>749238</v>
      </c>
      <c r="G105" s="50">
        <v>746401.67364016734</v>
      </c>
      <c r="H105" s="49">
        <v>749687.8126876126</v>
      </c>
    </row>
    <row r="106" spans="1:8" x14ac:dyDescent="0.25">
      <c r="A106" s="58">
        <v>38504</v>
      </c>
      <c r="B106" s="56">
        <v>710881.99240405834</v>
      </c>
      <c r="C106" s="49">
        <v>714526.07538853993</v>
      </c>
      <c r="D106" s="56">
        <f t="shared" si="10"/>
        <v>742383.24889336457</v>
      </c>
      <c r="E106" s="56">
        <f t="shared" si="9"/>
        <v>746188.81183371658</v>
      </c>
      <c r="F106" s="56">
        <v>755492</v>
      </c>
      <c r="G106" s="50">
        <v>751509.00228787423</v>
      </c>
      <c r="H106" s="49">
        <v>754511.13552381902</v>
      </c>
    </row>
    <row r="107" spans="1:8" x14ac:dyDescent="0.25">
      <c r="A107" s="58">
        <v>38596</v>
      </c>
      <c r="B107" s="56">
        <v>719649.06335496169</v>
      </c>
      <c r="C107" s="49">
        <v>719505.16232249723</v>
      </c>
      <c r="D107" s="56">
        <f t="shared" si="10"/>
        <v>751538.81435339223</v>
      </c>
      <c r="E107" s="56">
        <f t="shared" si="9"/>
        <v>751388.53664606297</v>
      </c>
      <c r="F107" s="56">
        <v>766018</v>
      </c>
      <c r="G107" s="50">
        <v>756710.46132569399</v>
      </c>
      <c r="H107" s="49">
        <v>759185.33201189304</v>
      </c>
    </row>
    <row r="108" spans="1:8" x14ac:dyDescent="0.25">
      <c r="A108" s="58">
        <v>38687</v>
      </c>
      <c r="B108" s="56">
        <v>726755.64454280399</v>
      </c>
      <c r="C108" s="49">
        <v>724437.44471970084</v>
      </c>
      <c r="D108" s="56">
        <f t="shared" si="10"/>
        <v>758960.30890119076</v>
      </c>
      <c r="E108" s="56">
        <f t="shared" si="9"/>
        <v>756539.38287598756</v>
      </c>
      <c r="F108" s="56">
        <v>768878</v>
      </c>
      <c r="G108" s="50">
        <v>761717.85218941944</v>
      </c>
      <c r="H108" s="49">
        <v>763760.80262242979</v>
      </c>
    </row>
    <row r="109" spans="1:8" x14ac:dyDescent="0.25">
      <c r="A109" s="58">
        <v>38777</v>
      </c>
      <c r="B109" s="56">
        <v>736656.70850262686</v>
      </c>
      <c r="C109" s="49">
        <v>729435.29904210998</v>
      </c>
      <c r="D109" s="56">
        <f t="shared" si="10"/>
        <v>769300.11791103322</v>
      </c>
      <c r="E109" s="56">
        <f t="shared" si="9"/>
        <v>761758.706714559</v>
      </c>
      <c r="F109" s="56">
        <v>780143</v>
      </c>
      <c r="G109" s="50">
        <v>766876.04443133774</v>
      </c>
      <c r="H109" s="49">
        <v>768311.01043923572</v>
      </c>
    </row>
    <row r="110" spans="1:8" x14ac:dyDescent="0.25">
      <c r="A110" s="58">
        <v>38869</v>
      </c>
      <c r="B110" s="56">
        <v>744560.90977313207</v>
      </c>
      <c r="C110" s="49">
        <v>734353.39754722558</v>
      </c>
      <c r="D110" s="56">
        <f t="shared" si="10"/>
        <v>777554.57741599332</v>
      </c>
      <c r="E110" s="56">
        <f t="shared" si="9"/>
        <v>766894.74052272737</v>
      </c>
      <c r="F110" s="56">
        <v>791329</v>
      </c>
      <c r="G110" s="50">
        <v>772178.96174863388</v>
      </c>
      <c r="H110" s="49">
        <v>772782.2265625</v>
      </c>
    </row>
    <row r="111" spans="1:8" x14ac:dyDescent="0.25">
      <c r="A111" s="58">
        <v>38961</v>
      </c>
      <c r="B111" s="56">
        <v>751129.74427618913</v>
      </c>
      <c r="C111" s="49">
        <v>739228.17072747671</v>
      </c>
      <c r="D111" s="56">
        <f t="shared" si="10"/>
        <v>784414.49615346291</v>
      </c>
      <c r="E111" s="56">
        <f t="shared" si="9"/>
        <v>771985.52913439902</v>
      </c>
      <c r="F111" s="56">
        <v>802785</v>
      </c>
      <c r="G111" s="50">
        <v>777440.44160371879</v>
      </c>
      <c r="H111" s="49">
        <v>777139.39980638924</v>
      </c>
    </row>
    <row r="112" spans="1:8" x14ac:dyDescent="0.25">
      <c r="A112" s="59">
        <v>39052</v>
      </c>
      <c r="B112" s="56">
        <v>756585.96063855034</v>
      </c>
      <c r="C112" s="49">
        <v>744012.15521540993</v>
      </c>
      <c r="D112" s="56">
        <f t="shared" si="10"/>
        <v>790112.49339215574</v>
      </c>
      <c r="E112" s="56">
        <f t="shared" si="9"/>
        <v>776981.50594174024</v>
      </c>
      <c r="F112" s="56">
        <v>804051</v>
      </c>
      <c r="G112" s="50">
        <v>782226.8703181243</v>
      </c>
      <c r="H112" s="49">
        <v>781162.92626056541</v>
      </c>
    </row>
    <row r="113" spans="1:8" x14ac:dyDescent="0.25">
      <c r="A113" s="60">
        <v>39142</v>
      </c>
      <c r="B113" s="56">
        <v>761672.05428272253</v>
      </c>
      <c r="C113" s="49">
        <v>748719.2119165659</v>
      </c>
      <c r="D113" s="56">
        <f t="shared" si="10"/>
        <v>795423.9666944507</v>
      </c>
      <c r="E113" s="56">
        <f t="shared" si="9"/>
        <v>781897.14606748323</v>
      </c>
      <c r="F113" s="56">
        <v>813551</v>
      </c>
      <c r="G113" s="50">
        <v>787180.45476536034</v>
      </c>
      <c r="H113" s="49">
        <v>785280.88803088805</v>
      </c>
    </row>
    <row r="114" spans="1:8" x14ac:dyDescent="0.25">
      <c r="A114" s="58">
        <v>39234</v>
      </c>
      <c r="B114" s="56">
        <v>768217.26393142715</v>
      </c>
      <c r="C114" s="49">
        <v>753375.76143123186</v>
      </c>
      <c r="D114" s="56">
        <f t="shared" si="10"/>
        <v>802259.2136912992</v>
      </c>
      <c r="E114" s="56">
        <f t="shared" si="9"/>
        <v>786760.04088584799</v>
      </c>
      <c r="F114" s="56">
        <v>818265</v>
      </c>
      <c r="G114" s="50">
        <v>792048.2044332592</v>
      </c>
      <c r="H114" s="49">
        <v>789069.43105110899</v>
      </c>
    </row>
    <row r="115" spans="1:8" x14ac:dyDescent="0.25">
      <c r="A115" s="58">
        <v>39326</v>
      </c>
      <c r="B115" s="56">
        <v>771034.24656469573</v>
      </c>
      <c r="C115" s="49">
        <v>757922.19263215933</v>
      </c>
      <c r="D115" s="56">
        <f t="shared" si="10"/>
        <v>805201.02504917292</v>
      </c>
      <c r="E115" s="56">
        <f t="shared" si="9"/>
        <v>791507.9377265044</v>
      </c>
      <c r="F115" s="56">
        <v>823310</v>
      </c>
      <c r="G115" s="50">
        <v>797008.71248789935</v>
      </c>
      <c r="H115" s="49">
        <v>792787.67453057296</v>
      </c>
    </row>
    <row r="116" spans="1:8" x14ac:dyDescent="0.25">
      <c r="A116" s="58">
        <v>39417</v>
      </c>
      <c r="B116" s="56">
        <v>774796.22337206395</v>
      </c>
      <c r="C116" s="49">
        <v>762444.62051964574</v>
      </c>
      <c r="D116" s="56">
        <f t="shared" si="10"/>
        <v>809129.70603189233</v>
      </c>
      <c r="E116" s="56">
        <f t="shared" si="9"/>
        <v>796230.76759682386</v>
      </c>
      <c r="F116" s="56">
        <v>832645</v>
      </c>
      <c r="G116" s="50">
        <v>802240.10020233155</v>
      </c>
      <c r="H116" s="49">
        <v>796637.00727133569</v>
      </c>
    </row>
    <row r="117" spans="1:8" x14ac:dyDescent="0.25">
      <c r="A117" s="58">
        <v>39508</v>
      </c>
      <c r="B117" s="56">
        <v>775903.21654743783</v>
      </c>
      <c r="C117" s="49">
        <v>766854.33538983774</v>
      </c>
      <c r="D117" s="56">
        <f t="shared" si="10"/>
        <v>810285.75330671156</v>
      </c>
      <c r="E117" s="56">
        <f t="shared" si="9"/>
        <v>800835.88980698911</v>
      </c>
      <c r="F117" s="56">
        <v>824092</v>
      </c>
      <c r="G117" s="50">
        <v>806589.01830282854</v>
      </c>
      <c r="H117" s="49">
        <v>799701.11596312467</v>
      </c>
    </row>
    <row r="118" spans="1:8" x14ac:dyDescent="0.25">
      <c r="A118" s="58">
        <v>39600</v>
      </c>
      <c r="B118" s="56">
        <v>775726.59263632633</v>
      </c>
      <c r="C118" s="49">
        <v>771176.65039897233</v>
      </c>
      <c r="D118" s="56">
        <f t="shared" si="10"/>
        <v>810101.3026744487</v>
      </c>
      <c r="E118" s="56">
        <f t="shared" si="9"/>
        <v>805349.73921309144</v>
      </c>
      <c r="F118" s="56">
        <v>823727</v>
      </c>
      <c r="G118" s="50">
        <v>811074.24182749109</v>
      </c>
      <c r="H118" s="49">
        <v>803009.3585494248</v>
      </c>
    </row>
    <row r="119" spans="1:8" x14ac:dyDescent="0.25">
      <c r="A119" s="58">
        <v>39692</v>
      </c>
      <c r="B119" s="61">
        <v>777512.46135721717</v>
      </c>
      <c r="C119" s="51">
        <v>775496.17131180654</v>
      </c>
      <c r="D119" s="61">
        <f t="shared" si="10"/>
        <v>811966.30845217058</v>
      </c>
      <c r="E119" s="61">
        <f t="shared" si="9"/>
        <v>809860.67070832895</v>
      </c>
      <c r="F119" s="56">
        <v>823988</v>
      </c>
      <c r="G119" s="50">
        <v>815587.44927249337</v>
      </c>
      <c r="H119" s="49">
        <v>806329.386437029</v>
      </c>
    </row>
    <row r="120" spans="1:8" x14ac:dyDescent="0.25">
      <c r="A120" s="58">
        <v>39783</v>
      </c>
      <c r="B120" s="61">
        <v>779031.20978197153</v>
      </c>
      <c r="C120" s="51">
        <v>779811.02080277435</v>
      </c>
      <c r="D120" s="61">
        <f t="shared" si="10"/>
        <v>813552.35705358174</v>
      </c>
      <c r="E120" s="61">
        <f t="shared" si="9"/>
        <v>814366.72377735924</v>
      </c>
      <c r="F120" s="56">
        <v>789810</v>
      </c>
      <c r="G120" s="50">
        <v>820752.36412761093</v>
      </c>
      <c r="H120" s="49">
        <v>809729.34180848883</v>
      </c>
    </row>
    <row r="121" spans="1:8" x14ac:dyDescent="0.25">
      <c r="A121" s="58">
        <v>39873</v>
      </c>
      <c r="B121" s="61">
        <v>780520.05093508586</v>
      </c>
      <c r="C121" s="51">
        <v>784127.03529745422</v>
      </c>
      <c r="D121" s="61">
        <f t="shared" si="10"/>
        <v>815107.17310483288</v>
      </c>
      <c r="E121" s="61">
        <f t="shared" si="9"/>
        <v>818873.99347481714</v>
      </c>
      <c r="F121" s="56">
        <v>769511</v>
      </c>
      <c r="G121" s="50">
        <v>826187.45973802882</v>
      </c>
      <c r="H121" s="49">
        <v>814211.19458258385</v>
      </c>
    </row>
    <row r="122" spans="1:8" x14ac:dyDescent="0.25">
      <c r="A122" s="58">
        <v>39965</v>
      </c>
      <c r="B122" s="61">
        <v>782314.2097298773</v>
      </c>
      <c r="C122" s="51">
        <v>788384.77247795765</v>
      </c>
      <c r="D122" s="61">
        <f t="shared" si="10"/>
        <v>816980.83631383255</v>
      </c>
      <c r="E122" s="61">
        <f t="shared" si="9"/>
        <v>823320.40342016798</v>
      </c>
      <c r="F122" s="56">
        <v>771875</v>
      </c>
      <c r="G122" s="50">
        <v>829616.29406706791</v>
      </c>
      <c r="H122" s="49">
        <v>817750.8210615532</v>
      </c>
    </row>
    <row r="123" spans="1:8" x14ac:dyDescent="0.25">
      <c r="A123" s="58">
        <v>40057</v>
      </c>
      <c r="B123" s="61">
        <v>785023.16110875481</v>
      </c>
      <c r="C123" s="51">
        <v>792632.43246037443</v>
      </c>
      <c r="D123" s="61">
        <f t="shared" si="10"/>
        <v>819809.82923703792</v>
      </c>
      <c r="E123" s="61">
        <f t="shared" si="9"/>
        <v>827756.28961736464</v>
      </c>
      <c r="F123" s="56">
        <v>771057</v>
      </c>
      <c r="G123" s="50">
        <v>833304.8740948881</v>
      </c>
      <c r="H123" s="49">
        <v>821671.99488491053</v>
      </c>
    </row>
    <row r="124" spans="1:8" x14ac:dyDescent="0.25">
      <c r="A124" s="58">
        <v>40148</v>
      </c>
      <c r="B124" s="61">
        <v>789228.30011132779</v>
      </c>
      <c r="C124" s="51">
        <v>796878.33209948288</v>
      </c>
      <c r="D124" s="61">
        <f t="shared" si="10"/>
        <v>824201.31022563484</v>
      </c>
      <c r="E124" s="61">
        <f t="shared" si="9"/>
        <v>832190.33746530185</v>
      </c>
      <c r="F124" s="56">
        <v>777157</v>
      </c>
      <c r="G124" s="50">
        <v>836552.20667384285</v>
      </c>
      <c r="H124" s="49">
        <v>825182.62900828209</v>
      </c>
    </row>
    <row r="125" spans="1:8" x14ac:dyDescent="0.25">
      <c r="A125" s="58">
        <v>40238</v>
      </c>
      <c r="B125" s="61">
        <v>794376.56059423834</v>
      </c>
      <c r="C125" s="51">
        <v>801105.84973198699</v>
      </c>
      <c r="D125" s="61">
        <f t="shared" si="10"/>
        <v>829577.70516078756</v>
      </c>
      <c r="E125" s="61">
        <f t="shared" si="9"/>
        <v>836605.18874625606</v>
      </c>
      <c r="F125" s="56">
        <v>789557</v>
      </c>
      <c r="G125" s="50">
        <v>839775.57966390124</v>
      </c>
      <c r="H125" s="49">
        <v>828496.32738719834</v>
      </c>
    </row>
    <row r="126" spans="1:8" x14ac:dyDescent="0.25">
      <c r="A126" s="58">
        <v>40330</v>
      </c>
      <c r="B126" s="61">
        <v>799706.19835850061</v>
      </c>
      <c r="C126" s="51">
        <v>805343.6035835857</v>
      </c>
      <c r="D126" s="61">
        <f t="shared" si="10"/>
        <v>835143.51473415608</v>
      </c>
      <c r="E126" s="61">
        <f t="shared" si="9"/>
        <v>841030.72984305746</v>
      </c>
      <c r="F126" s="56">
        <v>806193</v>
      </c>
      <c r="G126" s="50">
        <v>842504.96394607588</v>
      </c>
      <c r="H126" s="49">
        <v>831984.52012383903</v>
      </c>
    </row>
    <row r="127" spans="1:8" x14ac:dyDescent="0.25">
      <c r="A127" s="58">
        <v>40422</v>
      </c>
      <c r="B127" s="61">
        <v>804885.61304149288</v>
      </c>
      <c r="C127" s="51">
        <v>809581.18390816019</v>
      </c>
      <c r="D127" s="61">
        <f t="shared" si="10"/>
        <v>840552.44440295012</v>
      </c>
      <c r="E127" s="61">
        <f t="shared" si="9"/>
        <v>845456.08972334547</v>
      </c>
      <c r="F127" s="56">
        <v>823110</v>
      </c>
      <c r="G127" s="50">
        <v>844735.22167487675</v>
      </c>
      <c r="H127" s="49">
        <v>835729.51568687172</v>
      </c>
    </row>
    <row r="128" spans="1:8" x14ac:dyDescent="0.25">
      <c r="A128" s="58">
        <v>40513</v>
      </c>
      <c r="B128" s="61">
        <v>809996.29411929031</v>
      </c>
      <c r="C128" s="51">
        <v>813903.02865684323</v>
      </c>
      <c r="D128" s="61">
        <f t="shared" si="10"/>
        <v>845889.59467983688</v>
      </c>
      <c r="E128" s="61">
        <f t="shared" si="9"/>
        <v>849969.44803038274</v>
      </c>
      <c r="F128" s="56">
        <v>833384</v>
      </c>
      <c r="G128" s="50">
        <v>847451.69818995323</v>
      </c>
      <c r="H128" s="49">
        <v>839935.49687562999</v>
      </c>
    </row>
    <row r="129" spans="1:8" x14ac:dyDescent="0.25">
      <c r="A129" s="58">
        <v>40603</v>
      </c>
      <c r="B129" s="61">
        <v>814945.55185857788</v>
      </c>
      <c r="C129" s="51">
        <v>818136.2833636963</v>
      </c>
      <c r="D129" s="61">
        <f t="shared" ref="D129:D131" si="11">D128*B129/B128</f>
        <v>851058.16847881221</v>
      </c>
      <c r="E129" s="61">
        <f t="shared" si="9"/>
        <v>854390.29061219981</v>
      </c>
      <c r="F129" s="51">
        <v>841737.93699999992</v>
      </c>
      <c r="G129" s="51">
        <v>850154.46621553367</v>
      </c>
      <c r="H129" s="51">
        <v>844270.74924774317</v>
      </c>
    </row>
    <row r="130" spans="1:8" x14ac:dyDescent="0.25">
      <c r="A130" s="58">
        <v>40695</v>
      </c>
      <c r="B130" s="61">
        <v>819733.71035507508</v>
      </c>
      <c r="C130" s="51">
        <v>822530.3134207055</v>
      </c>
      <c r="D130" s="61">
        <f t="shared" si="11"/>
        <v>856058.50425722299</v>
      </c>
      <c r="E130" s="61">
        <f t="shared" si="9"/>
        <v>858979.03296931868</v>
      </c>
      <c r="F130" s="51">
        <v>847482.2369262001</v>
      </c>
      <c r="G130" s="51">
        <v>853456.43194984901</v>
      </c>
      <c r="H130" s="51">
        <v>848755.3699811718</v>
      </c>
    </row>
    <row r="131" spans="1:8" x14ac:dyDescent="0.25">
      <c r="A131" s="58">
        <v>40787</v>
      </c>
      <c r="B131" s="61">
        <v>824430.70839319681</v>
      </c>
      <c r="C131" s="51">
        <v>826828.51107531518</v>
      </c>
      <c r="D131" s="61">
        <f t="shared" si="11"/>
        <v>860963.63999120658</v>
      </c>
      <c r="E131" s="61">
        <f t="shared" si="9"/>
        <v>863467.69631050713</v>
      </c>
      <c r="F131" s="51">
        <v>853266.64304789435</v>
      </c>
      <c r="G131" s="51">
        <v>856951.53464687592</v>
      </c>
      <c r="H131" s="51">
        <v>853351.97824571887</v>
      </c>
    </row>
    <row r="132" spans="1:8" x14ac:dyDescent="0.25">
      <c r="A132" s="58">
        <v>40878</v>
      </c>
      <c r="F132" s="51">
        <v>859094.74168928922</v>
      </c>
      <c r="G132" s="51">
        <v>860643.9007105683</v>
      </c>
      <c r="H132" s="51">
        <v>858065.06361295364</v>
      </c>
    </row>
    <row r="133" spans="1:8" x14ac:dyDescent="0.25">
      <c r="A133" s="58">
        <v>40969</v>
      </c>
      <c r="F133" s="51">
        <v>865005.43215102621</v>
      </c>
      <c r="G133" s="51">
        <v>864573.14557823713</v>
      </c>
      <c r="H133" s="51">
        <v>862848.31137259479</v>
      </c>
    </row>
    <row r="134" spans="1:8" x14ac:dyDescent="0.25">
      <c r="A134" s="58">
        <v>41061</v>
      </c>
      <c r="F134" s="51">
        <v>870961.76584259002</v>
      </c>
      <c r="G134" s="51">
        <v>868703.13768461009</v>
      </c>
      <c r="H134" s="51">
        <v>867664.64020979276</v>
      </c>
    </row>
    <row r="135" spans="1:8" x14ac:dyDescent="0.25">
      <c r="A135" s="58">
        <v>41153</v>
      </c>
      <c r="F135" s="51">
        <v>876730.50637222629</v>
      </c>
      <c r="G135" s="51">
        <v>873150.58895750053</v>
      </c>
      <c r="H135" s="51">
        <v>872716.01271374314</v>
      </c>
    </row>
    <row r="136" spans="1:8" x14ac:dyDescent="0.25">
      <c r="A136" s="58">
        <v>41244</v>
      </c>
      <c r="F136" s="51">
        <v>882186.44700345257</v>
      </c>
      <c r="G136" s="51">
        <v>877622.80839977367</v>
      </c>
      <c r="H136" s="51">
        <v>877710.12536409555</v>
      </c>
    </row>
    <row r="137" spans="1:8" x14ac:dyDescent="0.25">
      <c r="A137" s="58">
        <v>41334</v>
      </c>
      <c r="F137" s="51">
        <v>887571.79136574303</v>
      </c>
      <c r="G137" s="51">
        <v>882015.09625930944</v>
      </c>
      <c r="H137" s="51">
        <v>882804.64627585339</v>
      </c>
    </row>
    <row r="138" spans="1:8" x14ac:dyDescent="0.25">
      <c r="A138" s="58">
        <v>41426</v>
      </c>
      <c r="F138" s="51">
        <v>892818.14916546526</v>
      </c>
      <c r="G138" s="51">
        <v>886787.9908278361</v>
      </c>
      <c r="H138" s="51">
        <v>887934.50936396339</v>
      </c>
    </row>
    <row r="139" spans="1:8" x14ac:dyDescent="0.25">
      <c r="A139" s="58">
        <v>41518</v>
      </c>
      <c r="F139" s="51">
        <v>897965.03344235872</v>
      </c>
      <c r="G139" s="51">
        <v>891811.53385873348</v>
      </c>
      <c r="H139" s="51">
        <v>893053.24061895441</v>
      </c>
    </row>
    <row r="140" spans="1:8" x14ac:dyDescent="0.25">
      <c r="A140" s="58">
        <v>41609</v>
      </c>
      <c r="F140" s="51">
        <v>903044.32383278175</v>
      </c>
      <c r="G140" s="51">
        <v>896945.09717201209</v>
      </c>
      <c r="H140" s="51">
        <v>898283.4216977834</v>
      </c>
    </row>
    <row r="141" spans="1:8" x14ac:dyDescent="0.25">
      <c r="A141" s="58">
        <v>41699</v>
      </c>
      <c r="F141" s="51">
        <v>907938.58379571745</v>
      </c>
      <c r="G141" s="51">
        <v>902164.72952674632</v>
      </c>
      <c r="H141" s="51">
        <v>903601.29756739398</v>
      </c>
    </row>
  </sheetData>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3"/>
  <dimension ref="A1:G216"/>
  <sheetViews>
    <sheetView zoomScaleNormal="100" workbookViewId="0">
      <selection activeCell="J14" sqref="J14"/>
    </sheetView>
  </sheetViews>
  <sheetFormatPr defaultRowHeight="15" x14ac:dyDescent="0.25"/>
  <cols>
    <col min="1" max="1" width="9.625" style="38" bestFit="1" customWidth="1"/>
    <col min="2" max="16384" width="9" style="38"/>
  </cols>
  <sheetData>
    <row r="1" spans="1:7" x14ac:dyDescent="0.25">
      <c r="A1" s="38" t="s">
        <v>83</v>
      </c>
    </row>
    <row r="3" spans="1:7" x14ac:dyDescent="0.25">
      <c r="B3" s="38" t="s">
        <v>79</v>
      </c>
      <c r="E3" s="38" t="s">
        <v>78</v>
      </c>
    </row>
    <row r="4" spans="1:7" x14ac:dyDescent="0.25">
      <c r="A4" s="38" t="s">
        <v>77</v>
      </c>
      <c r="B4" s="38" t="s">
        <v>76</v>
      </c>
      <c r="C4" s="38" t="s">
        <v>75</v>
      </c>
      <c r="D4" s="38" t="s">
        <v>74</v>
      </c>
      <c r="E4" s="38" t="s">
        <v>80</v>
      </c>
      <c r="F4" s="38" t="s">
        <v>81</v>
      </c>
      <c r="G4" s="38" t="s">
        <v>82</v>
      </c>
    </row>
    <row r="5" spans="1:7" x14ac:dyDescent="0.25">
      <c r="A5" s="48">
        <v>21961</v>
      </c>
      <c r="B5" s="62">
        <v>49.5241108284132</v>
      </c>
      <c r="C5" s="62">
        <v>38.210452709377897</v>
      </c>
      <c r="D5" s="62">
        <v>35.152719290178403</v>
      </c>
      <c r="F5" s="48"/>
    </row>
    <row r="6" spans="1:7" x14ac:dyDescent="0.25">
      <c r="A6" s="48">
        <v>22051</v>
      </c>
      <c r="B6" s="62">
        <v>48.671278031278497</v>
      </c>
      <c r="C6" s="62">
        <v>37.649759107850798</v>
      </c>
      <c r="D6" s="62">
        <v>35.431379464934999</v>
      </c>
      <c r="E6" s="62">
        <f t="shared" ref="E6:E69" si="0">100*(B6-B5)/B5</f>
        <v>-1.7220557479356324</v>
      </c>
      <c r="F6" s="62">
        <f t="shared" ref="F6:F69" si="1">100*(C6-C5)/C5</f>
        <v>-1.4673827755761952</v>
      </c>
      <c r="G6" s="62">
        <f t="shared" ref="G6:G69" si="2">100*(D6-D5)/D5</f>
        <v>0.79271299741085011</v>
      </c>
    </row>
    <row r="7" spans="1:7" x14ac:dyDescent="0.25">
      <c r="A7" s="48">
        <v>22143</v>
      </c>
      <c r="B7" s="62">
        <v>48.8038939316816</v>
      </c>
      <c r="C7" s="62">
        <v>38.145448498883901</v>
      </c>
      <c r="D7" s="62">
        <v>35.798993929685103</v>
      </c>
      <c r="E7" s="62">
        <f t="shared" si="0"/>
        <v>0.27247260759801156</v>
      </c>
      <c r="F7" s="62">
        <f t="shared" si="1"/>
        <v>1.3165805114799292</v>
      </c>
      <c r="G7" s="62">
        <f t="shared" si="2"/>
        <v>1.0375392386681357</v>
      </c>
    </row>
    <row r="8" spans="1:7" x14ac:dyDescent="0.25">
      <c r="A8" s="48">
        <v>22235</v>
      </c>
      <c r="B8" s="62">
        <v>48.618350938412497</v>
      </c>
      <c r="C8" s="62">
        <v>38.055542247130902</v>
      </c>
      <c r="D8" s="62">
        <v>36.243329071945602</v>
      </c>
      <c r="E8" s="62">
        <f t="shared" si="0"/>
        <v>-0.38018071576181151</v>
      </c>
      <c r="F8" s="62">
        <f t="shared" si="1"/>
        <v>-0.2356932616892167</v>
      </c>
      <c r="G8" s="62">
        <f t="shared" si="2"/>
        <v>1.2411944959493657</v>
      </c>
    </row>
    <row r="9" spans="1:7" x14ac:dyDescent="0.25">
      <c r="A9" s="48">
        <v>22327</v>
      </c>
      <c r="B9" s="62">
        <v>49.256163627352997</v>
      </c>
      <c r="C9" s="62">
        <v>38.5190539033525</v>
      </c>
      <c r="D9" s="62">
        <v>36.7628548272111</v>
      </c>
      <c r="E9" s="62">
        <f t="shared" si="0"/>
        <v>1.3118764347816969</v>
      </c>
      <c r="F9" s="62">
        <f t="shared" si="1"/>
        <v>1.2179872598098209</v>
      </c>
      <c r="G9" s="62">
        <f t="shared" si="2"/>
        <v>1.4334382866270428</v>
      </c>
    </row>
    <row r="10" spans="1:7" x14ac:dyDescent="0.25">
      <c r="A10" s="48">
        <v>22416</v>
      </c>
      <c r="B10" s="62">
        <v>50.082388236892903</v>
      </c>
      <c r="C10" s="62">
        <v>38.618484388208103</v>
      </c>
      <c r="D10" s="62">
        <v>37.218929122980299</v>
      </c>
      <c r="E10" s="62">
        <f t="shared" si="0"/>
        <v>1.6774034936839586</v>
      </c>
      <c r="F10" s="62">
        <f t="shared" si="1"/>
        <v>0.25813324778194713</v>
      </c>
      <c r="G10" s="62">
        <f t="shared" si="2"/>
        <v>1.2405845463111909</v>
      </c>
    </row>
    <row r="11" spans="1:7" x14ac:dyDescent="0.25">
      <c r="A11" s="48">
        <v>22508</v>
      </c>
      <c r="B11" s="62">
        <v>50.555591018285902</v>
      </c>
      <c r="C11" s="62">
        <v>38.439548047816402</v>
      </c>
      <c r="D11" s="62">
        <v>37.6126399047725</v>
      </c>
      <c r="E11" s="62">
        <f t="shared" si="0"/>
        <v>0.94484867445761456</v>
      </c>
      <c r="F11" s="62">
        <f t="shared" si="1"/>
        <v>-0.46334376717885345</v>
      </c>
      <c r="G11" s="62">
        <f t="shared" si="2"/>
        <v>1.0578240456389436</v>
      </c>
    </row>
    <row r="12" spans="1:7" x14ac:dyDescent="0.25">
      <c r="A12" s="48">
        <v>22600</v>
      </c>
      <c r="B12" s="62">
        <v>51.447039237828498</v>
      </c>
      <c r="C12" s="62">
        <v>38.4826018909013</v>
      </c>
      <c r="D12" s="62">
        <v>37.948527512898501</v>
      </c>
      <c r="E12" s="62">
        <f t="shared" si="0"/>
        <v>1.7633029336362822</v>
      </c>
      <c r="F12" s="62">
        <f t="shared" si="1"/>
        <v>0.11200403040988424</v>
      </c>
      <c r="G12" s="62">
        <f t="shared" si="2"/>
        <v>0.89301790296134309</v>
      </c>
    </row>
    <row r="13" spans="1:7" x14ac:dyDescent="0.25">
      <c r="A13" s="48">
        <v>22692</v>
      </c>
      <c r="B13" s="62">
        <v>52.078361445715203</v>
      </c>
      <c r="C13" s="62">
        <v>38.375340692266903</v>
      </c>
      <c r="D13" s="62">
        <v>38.227155813761101</v>
      </c>
      <c r="E13" s="62">
        <f t="shared" si="0"/>
        <v>1.2271303018396038</v>
      </c>
      <c r="F13" s="62">
        <f t="shared" si="1"/>
        <v>-0.27872647213014379</v>
      </c>
      <c r="G13" s="62">
        <f t="shared" si="2"/>
        <v>0.73422690977376071</v>
      </c>
    </row>
    <row r="14" spans="1:7" x14ac:dyDescent="0.25">
      <c r="A14" s="48">
        <v>22781</v>
      </c>
      <c r="B14" s="62">
        <v>52.116725089668599</v>
      </c>
      <c r="C14" s="62">
        <v>38.6797929040562</v>
      </c>
      <c r="D14" s="62">
        <v>38.5623299581843</v>
      </c>
      <c r="E14" s="62">
        <f t="shared" si="0"/>
        <v>7.3665228491078552E-2</v>
      </c>
      <c r="F14" s="62">
        <f t="shared" si="1"/>
        <v>0.79335376910581412</v>
      </c>
      <c r="G14" s="62">
        <f t="shared" si="2"/>
        <v>0.87679592501240244</v>
      </c>
    </row>
    <row r="15" spans="1:7" x14ac:dyDescent="0.25">
      <c r="A15" s="48">
        <v>22873</v>
      </c>
      <c r="B15" s="62">
        <v>52.6290773002683</v>
      </c>
      <c r="C15" s="62">
        <v>39.0595634920736</v>
      </c>
      <c r="D15" s="62">
        <v>38.953941150422203</v>
      </c>
      <c r="E15" s="62">
        <f t="shared" si="0"/>
        <v>0.98308596658401259</v>
      </c>
      <c r="F15" s="62">
        <f t="shared" si="1"/>
        <v>0.98183200969924445</v>
      </c>
      <c r="G15" s="62">
        <f t="shared" si="2"/>
        <v>1.0155278290045056</v>
      </c>
    </row>
    <row r="16" spans="1:7" x14ac:dyDescent="0.25">
      <c r="A16" s="48">
        <v>22965</v>
      </c>
      <c r="B16" s="62">
        <v>53.074271693147701</v>
      </c>
      <c r="C16" s="62">
        <v>39.013958387715498</v>
      </c>
      <c r="D16" s="62">
        <v>39.3850408701406</v>
      </c>
      <c r="E16" s="62">
        <f t="shared" si="0"/>
        <v>0.84590955364731679</v>
      </c>
      <c r="F16" s="62">
        <f t="shared" si="1"/>
        <v>-0.11675784438133165</v>
      </c>
      <c r="G16" s="62">
        <f t="shared" si="2"/>
        <v>1.1066908943916296</v>
      </c>
    </row>
    <row r="17" spans="1:7" x14ac:dyDescent="0.25">
      <c r="A17" s="48">
        <v>23057</v>
      </c>
      <c r="B17" s="62">
        <v>53.598308246486098</v>
      </c>
      <c r="C17" s="62">
        <v>39.0241807436473</v>
      </c>
      <c r="D17" s="62">
        <v>39.856018532674497</v>
      </c>
      <c r="E17" s="62">
        <f t="shared" si="0"/>
        <v>0.98736456784211535</v>
      </c>
      <c r="F17" s="62">
        <f t="shared" si="1"/>
        <v>2.6201791241518176E-2</v>
      </c>
      <c r="G17" s="62">
        <f t="shared" si="2"/>
        <v>1.1958288023282586</v>
      </c>
    </row>
    <row r="18" spans="1:7" x14ac:dyDescent="0.25">
      <c r="A18" s="48">
        <v>23146</v>
      </c>
      <c r="B18" s="62">
        <v>53.809240745795698</v>
      </c>
      <c r="C18" s="62">
        <v>40.401704167751902</v>
      </c>
      <c r="D18" s="62">
        <v>40.354222884413701</v>
      </c>
      <c r="E18" s="62">
        <f t="shared" si="0"/>
        <v>0.39354320352719019</v>
      </c>
      <c r="F18" s="62">
        <f t="shared" si="1"/>
        <v>3.5299227244606475</v>
      </c>
      <c r="G18" s="62">
        <f t="shared" si="2"/>
        <v>1.2500103374118259</v>
      </c>
    </row>
    <row r="19" spans="1:7" x14ac:dyDescent="0.25">
      <c r="A19" s="48">
        <v>23238</v>
      </c>
      <c r="B19" s="62">
        <v>54.5049452594602</v>
      </c>
      <c r="C19" s="62">
        <v>40.703092483913402</v>
      </c>
      <c r="D19" s="62">
        <v>40.8778949479331</v>
      </c>
      <c r="E19" s="62">
        <f t="shared" si="0"/>
        <v>1.2929089948530075</v>
      </c>
      <c r="F19" s="62">
        <f t="shared" si="1"/>
        <v>0.74597921639667852</v>
      </c>
      <c r="G19" s="62">
        <f t="shared" si="2"/>
        <v>1.2976883857219825</v>
      </c>
    </row>
    <row r="20" spans="1:7" x14ac:dyDescent="0.25">
      <c r="A20" s="48">
        <v>23330</v>
      </c>
      <c r="B20" s="62">
        <v>54.767046665713799</v>
      </c>
      <c r="C20" s="62">
        <v>41.413172658299402</v>
      </c>
      <c r="D20" s="62">
        <v>41.4499553076258</v>
      </c>
      <c r="E20" s="62">
        <f t="shared" si="0"/>
        <v>0.48087637737441313</v>
      </c>
      <c r="F20" s="62">
        <f t="shared" si="1"/>
        <v>1.7445361790793583</v>
      </c>
      <c r="G20" s="62">
        <f t="shared" si="2"/>
        <v>1.3994369338767141</v>
      </c>
    </row>
    <row r="21" spans="1:7" x14ac:dyDescent="0.25">
      <c r="A21" s="48">
        <v>23422</v>
      </c>
      <c r="B21" s="62">
        <v>55.825441542011703</v>
      </c>
      <c r="C21" s="62">
        <v>41.439470777352099</v>
      </c>
      <c r="D21" s="62">
        <v>42.067752178086998</v>
      </c>
      <c r="E21" s="62">
        <f t="shared" si="0"/>
        <v>1.9325396214225621</v>
      </c>
      <c r="F21" s="62">
        <f t="shared" si="1"/>
        <v>6.3501821678052281E-2</v>
      </c>
      <c r="G21" s="62">
        <f t="shared" si="2"/>
        <v>1.4904645032211619</v>
      </c>
    </row>
    <row r="22" spans="1:7" x14ac:dyDescent="0.25">
      <c r="A22" s="48">
        <v>23512</v>
      </c>
      <c r="B22" s="62">
        <v>55.987224513582298</v>
      </c>
      <c r="C22" s="62">
        <v>41.943734228693998</v>
      </c>
      <c r="D22" s="62">
        <v>42.598091503431903</v>
      </c>
      <c r="E22" s="62">
        <f t="shared" si="0"/>
        <v>0.28980150824036854</v>
      </c>
      <c r="F22" s="62">
        <f t="shared" si="1"/>
        <v>1.2168674982632592</v>
      </c>
      <c r="G22" s="62">
        <f t="shared" si="2"/>
        <v>1.2606790186929862</v>
      </c>
    </row>
    <row r="23" spans="1:7" x14ac:dyDescent="0.25">
      <c r="A23" s="48">
        <v>23604</v>
      </c>
      <c r="B23" s="62">
        <v>56.220073747279599</v>
      </c>
      <c r="C23" s="62">
        <v>42.1320574469338</v>
      </c>
      <c r="D23" s="62">
        <v>43.043666204518999</v>
      </c>
      <c r="E23" s="62">
        <f t="shared" si="0"/>
        <v>0.41589708316548712</v>
      </c>
      <c r="F23" s="62">
        <f t="shared" si="1"/>
        <v>0.44899010949523083</v>
      </c>
      <c r="G23" s="62">
        <f t="shared" si="2"/>
        <v>1.0459968636181716</v>
      </c>
    </row>
    <row r="24" spans="1:7" x14ac:dyDescent="0.25">
      <c r="A24" s="48">
        <v>23696</v>
      </c>
      <c r="B24" s="62">
        <v>56.181327129771503</v>
      </c>
      <c r="C24" s="62">
        <v>42.671186572951001</v>
      </c>
      <c r="D24" s="62">
        <v>43.423928470665402</v>
      </c>
      <c r="E24" s="62">
        <f t="shared" si="0"/>
        <v>-6.8919542301331155E-2</v>
      </c>
      <c r="F24" s="62">
        <f t="shared" si="1"/>
        <v>1.2796173713952741</v>
      </c>
      <c r="G24" s="62">
        <f t="shared" si="2"/>
        <v>0.88343373062046571</v>
      </c>
    </row>
    <row r="25" spans="1:7" x14ac:dyDescent="0.25">
      <c r="A25" s="48">
        <v>23788</v>
      </c>
      <c r="B25" s="62">
        <v>57.254107827867401</v>
      </c>
      <c r="C25" s="62">
        <v>43.0646747588887</v>
      </c>
      <c r="D25" s="62">
        <v>43.740185257661302</v>
      </c>
      <c r="E25" s="62">
        <f t="shared" si="0"/>
        <v>1.9094968967499015</v>
      </c>
      <c r="F25" s="62">
        <f t="shared" si="1"/>
        <v>0.92214024858434174</v>
      </c>
      <c r="G25" s="62">
        <f t="shared" si="2"/>
        <v>0.72830072758051967</v>
      </c>
    </row>
    <row r="26" spans="1:7" x14ac:dyDescent="0.25">
      <c r="A26" s="48">
        <v>23877</v>
      </c>
      <c r="B26" s="62">
        <v>56.970124840794298</v>
      </c>
      <c r="C26" s="62">
        <v>43.224726934100197</v>
      </c>
      <c r="D26" s="62">
        <v>44.017025419140602</v>
      </c>
      <c r="E26" s="62">
        <f t="shared" si="0"/>
        <v>-0.49600456254927222</v>
      </c>
      <c r="F26" s="62">
        <f t="shared" si="1"/>
        <v>0.37165536743885857</v>
      </c>
      <c r="G26" s="62">
        <f t="shared" si="2"/>
        <v>0.63291949919395774</v>
      </c>
    </row>
    <row r="27" spans="1:7" x14ac:dyDescent="0.25">
      <c r="A27" s="48">
        <v>23969</v>
      </c>
      <c r="B27" s="62">
        <v>57.884710371181001</v>
      </c>
      <c r="C27" s="62">
        <v>43.867859436018598</v>
      </c>
      <c r="D27" s="62">
        <v>44.254616702720099</v>
      </c>
      <c r="E27" s="62">
        <f t="shared" si="0"/>
        <v>1.6053774376351724</v>
      </c>
      <c r="F27" s="62">
        <f t="shared" si="1"/>
        <v>1.4878810059318877</v>
      </c>
      <c r="G27" s="62">
        <f t="shared" si="2"/>
        <v>0.53977133010942235</v>
      </c>
    </row>
    <row r="28" spans="1:7" x14ac:dyDescent="0.25">
      <c r="A28" s="48">
        <v>24061</v>
      </c>
      <c r="B28" s="62">
        <v>58.977127808254501</v>
      </c>
      <c r="C28" s="62">
        <v>43.958749886423902</v>
      </c>
      <c r="D28" s="62">
        <v>44.411823531581597</v>
      </c>
      <c r="E28" s="62">
        <f t="shared" si="0"/>
        <v>1.8872296847793868</v>
      </c>
      <c r="F28" s="62">
        <f t="shared" si="1"/>
        <v>0.20719144169290518</v>
      </c>
      <c r="G28" s="62">
        <f t="shared" si="2"/>
        <v>0.35523260752100128</v>
      </c>
    </row>
    <row r="29" spans="1:7" x14ac:dyDescent="0.25">
      <c r="A29" s="48">
        <v>24153</v>
      </c>
      <c r="B29" s="62">
        <v>59.921247846222201</v>
      </c>
      <c r="C29" s="62">
        <v>43.704556443468299</v>
      </c>
      <c r="D29" s="62">
        <v>44.488899551527503</v>
      </c>
      <c r="E29" s="62">
        <f t="shared" si="0"/>
        <v>1.6008240364590287</v>
      </c>
      <c r="F29" s="62">
        <f t="shared" si="1"/>
        <v>-0.57825448542636571</v>
      </c>
      <c r="G29" s="62">
        <f t="shared" si="2"/>
        <v>0.17354842430889336</v>
      </c>
    </row>
    <row r="30" spans="1:7" x14ac:dyDescent="0.25">
      <c r="A30" s="48">
        <v>24242</v>
      </c>
      <c r="B30" s="62">
        <v>59.157904106018201</v>
      </c>
      <c r="C30" s="62">
        <v>44.096819970384402</v>
      </c>
      <c r="D30" s="62">
        <v>44.710494503178303</v>
      </c>
      <c r="E30" s="62">
        <f t="shared" si="0"/>
        <v>-1.2739116217389088</v>
      </c>
      <c r="F30" s="62">
        <f t="shared" si="1"/>
        <v>0.89753462530501837</v>
      </c>
      <c r="G30" s="62">
        <f t="shared" si="2"/>
        <v>0.49809043128645358</v>
      </c>
    </row>
    <row r="31" spans="1:7" x14ac:dyDescent="0.25">
      <c r="A31" s="48">
        <v>24334</v>
      </c>
      <c r="B31" s="62">
        <v>59.021521656231002</v>
      </c>
      <c r="C31" s="62">
        <v>44.530705495726501</v>
      </c>
      <c r="D31" s="62">
        <v>45.0776104655491</v>
      </c>
      <c r="E31" s="62">
        <f t="shared" si="0"/>
        <v>-0.23053969177607236</v>
      </c>
      <c r="F31" s="62">
        <f t="shared" si="1"/>
        <v>0.98393835572156452</v>
      </c>
      <c r="G31" s="62">
        <f t="shared" si="2"/>
        <v>0.82109573255715063</v>
      </c>
    </row>
    <row r="32" spans="1:7" x14ac:dyDescent="0.25">
      <c r="A32" s="48">
        <v>24426</v>
      </c>
      <c r="B32" s="62">
        <v>59.404307032912499</v>
      </c>
      <c r="C32" s="62">
        <v>44.683662636120502</v>
      </c>
      <c r="D32" s="62">
        <v>45.6027937530164</v>
      </c>
      <c r="E32" s="62">
        <f t="shared" si="0"/>
        <v>0.64855219916392226</v>
      </c>
      <c r="F32" s="62">
        <f t="shared" si="1"/>
        <v>0.34348690120950365</v>
      </c>
      <c r="G32" s="62">
        <f t="shared" si="2"/>
        <v>1.1650646119955164</v>
      </c>
    </row>
    <row r="33" spans="1:7" x14ac:dyDescent="0.25">
      <c r="A33" s="48">
        <v>24518</v>
      </c>
      <c r="B33" s="62">
        <v>60.320212557114097</v>
      </c>
      <c r="C33" s="62">
        <v>45.306007281078102</v>
      </c>
      <c r="D33" s="62">
        <v>46.290762068625</v>
      </c>
      <c r="E33" s="62">
        <f t="shared" si="0"/>
        <v>1.5418166963788462</v>
      </c>
      <c r="F33" s="62">
        <f t="shared" si="1"/>
        <v>1.3927789447916059</v>
      </c>
      <c r="G33" s="62">
        <f t="shared" si="2"/>
        <v>1.5086100192339522</v>
      </c>
    </row>
    <row r="34" spans="1:7" x14ac:dyDescent="0.25">
      <c r="A34" s="48">
        <v>24607</v>
      </c>
      <c r="B34" s="62">
        <v>60.0434388833499</v>
      </c>
      <c r="C34" s="62">
        <v>45.844263695076897</v>
      </c>
      <c r="D34" s="62">
        <v>46.849940690959301</v>
      </c>
      <c r="E34" s="62">
        <f t="shared" si="0"/>
        <v>-0.45884068048025212</v>
      </c>
      <c r="F34" s="62">
        <f t="shared" si="1"/>
        <v>1.1880464563108739</v>
      </c>
      <c r="G34" s="62">
        <f t="shared" si="2"/>
        <v>1.2079702241784898</v>
      </c>
    </row>
    <row r="35" spans="1:7" x14ac:dyDescent="0.25">
      <c r="A35" s="48">
        <v>24699</v>
      </c>
      <c r="B35" s="62">
        <v>60.038843111718798</v>
      </c>
      <c r="C35" s="62">
        <v>46.175322281118397</v>
      </c>
      <c r="D35" s="62">
        <v>47.274922416709799</v>
      </c>
      <c r="E35" s="62">
        <f t="shared" si="0"/>
        <v>-7.6540779751651834E-3</v>
      </c>
      <c r="F35" s="62">
        <f t="shared" si="1"/>
        <v>0.72213742649127088</v>
      </c>
      <c r="G35" s="62">
        <f t="shared" si="2"/>
        <v>0.90711262273274973</v>
      </c>
    </row>
    <row r="36" spans="1:7" x14ac:dyDescent="0.25">
      <c r="A36" s="48">
        <v>24791</v>
      </c>
      <c r="B36" s="62">
        <v>60.180810248704802</v>
      </c>
      <c r="C36" s="62">
        <v>46.356992174449204</v>
      </c>
      <c r="D36" s="62">
        <v>47.5841619503001</v>
      </c>
      <c r="E36" s="62">
        <f t="shared" si="0"/>
        <v>0.23645881504051486</v>
      </c>
      <c r="F36" s="62">
        <f t="shared" si="1"/>
        <v>0.3934350305663008</v>
      </c>
      <c r="G36" s="62">
        <f t="shared" si="2"/>
        <v>0.65413017680806773</v>
      </c>
    </row>
    <row r="37" spans="1:7" x14ac:dyDescent="0.25">
      <c r="A37" s="48">
        <v>24883</v>
      </c>
      <c r="B37" s="62">
        <v>61.169794644809997</v>
      </c>
      <c r="C37" s="62">
        <v>47.682762750309699</v>
      </c>
      <c r="D37" s="62">
        <v>47.776296566186801</v>
      </c>
      <c r="E37" s="62">
        <f t="shared" si="0"/>
        <v>1.6433550695281307</v>
      </c>
      <c r="F37" s="62">
        <f t="shared" si="1"/>
        <v>2.8599150067187202</v>
      </c>
      <c r="G37" s="62">
        <f t="shared" si="2"/>
        <v>0.40377850110584801</v>
      </c>
    </row>
    <row r="38" spans="1:7" x14ac:dyDescent="0.25">
      <c r="A38" s="48">
        <v>24973</v>
      </c>
      <c r="B38" s="62">
        <v>61.594009276798602</v>
      </c>
      <c r="C38" s="62">
        <v>47.4700692913149</v>
      </c>
      <c r="D38" s="62">
        <v>48.0193870255655</v>
      </c>
      <c r="E38" s="62">
        <f t="shared" si="0"/>
        <v>0.69350344308307643</v>
      </c>
      <c r="F38" s="62">
        <f t="shared" si="1"/>
        <v>-0.44605942845335206</v>
      </c>
      <c r="G38" s="62">
        <f t="shared" si="2"/>
        <v>0.50880975891870184</v>
      </c>
    </row>
    <row r="39" spans="1:7" x14ac:dyDescent="0.25">
      <c r="A39" s="48">
        <v>25065</v>
      </c>
      <c r="B39" s="62">
        <v>61.614563975541998</v>
      </c>
      <c r="C39" s="62">
        <v>48.530070963153399</v>
      </c>
      <c r="D39" s="62">
        <v>48.3127813436042</v>
      </c>
      <c r="E39" s="62">
        <f t="shared" si="0"/>
        <v>3.3371262862634948E-2</v>
      </c>
      <c r="F39" s="62">
        <f t="shared" si="1"/>
        <v>2.2329895187922899</v>
      </c>
      <c r="G39" s="62">
        <f t="shared" si="2"/>
        <v>0.61099138538044517</v>
      </c>
    </row>
    <row r="40" spans="1:7" x14ac:dyDescent="0.25">
      <c r="A40" s="48">
        <v>25157</v>
      </c>
      <c r="B40" s="62">
        <v>61.417347753665297</v>
      </c>
      <c r="C40" s="62">
        <v>48.608683737675101</v>
      </c>
      <c r="D40" s="62">
        <v>48.609491438953697</v>
      </c>
      <c r="E40" s="62">
        <f t="shared" si="0"/>
        <v>-0.32008052829033468</v>
      </c>
      <c r="F40" s="62">
        <f t="shared" si="1"/>
        <v>0.16198775926247574</v>
      </c>
      <c r="G40" s="62">
        <f t="shared" si="2"/>
        <v>0.61414409830655659</v>
      </c>
    </row>
    <row r="41" spans="1:7" x14ac:dyDescent="0.25">
      <c r="A41" s="48">
        <v>25249</v>
      </c>
      <c r="B41" s="62">
        <v>61.895616935146201</v>
      </c>
      <c r="C41" s="62">
        <v>48.4662303877654</v>
      </c>
      <c r="D41" s="62">
        <v>48.9090267321846</v>
      </c>
      <c r="E41" s="62">
        <f t="shared" si="0"/>
        <v>0.7787200179974586</v>
      </c>
      <c r="F41" s="62">
        <f t="shared" si="1"/>
        <v>-0.29306152513504435</v>
      </c>
      <c r="G41" s="62">
        <f t="shared" si="2"/>
        <v>0.61620742032875431</v>
      </c>
    </row>
    <row r="42" spans="1:7" x14ac:dyDescent="0.25">
      <c r="A42" s="48">
        <v>25338</v>
      </c>
      <c r="B42" s="62">
        <v>61.294273736496201</v>
      </c>
      <c r="C42" s="62">
        <v>48.894548826903304</v>
      </c>
      <c r="D42" s="62">
        <v>49.319976070832503</v>
      </c>
      <c r="E42" s="62">
        <f t="shared" si="0"/>
        <v>-0.97154407440527291</v>
      </c>
      <c r="F42" s="62">
        <f t="shared" si="1"/>
        <v>0.88374613769431221</v>
      </c>
      <c r="G42" s="62">
        <f t="shared" si="2"/>
        <v>0.84023209232556195</v>
      </c>
    </row>
    <row r="43" spans="1:7" x14ac:dyDescent="0.25">
      <c r="A43" s="48">
        <v>25430</v>
      </c>
      <c r="B43" s="62">
        <v>61.344776938911998</v>
      </c>
      <c r="C43" s="62">
        <v>49.224046007406699</v>
      </c>
      <c r="D43" s="62">
        <v>49.840826954439997</v>
      </c>
      <c r="E43" s="62">
        <f t="shared" si="0"/>
        <v>8.2394650164075697E-2</v>
      </c>
      <c r="F43" s="62">
        <f t="shared" si="1"/>
        <v>0.67389348794255699</v>
      </c>
      <c r="G43" s="62">
        <f t="shared" si="2"/>
        <v>1.0560647532745291</v>
      </c>
    </row>
    <row r="44" spans="1:7" x14ac:dyDescent="0.25">
      <c r="A44" s="48">
        <v>25522</v>
      </c>
      <c r="B44" s="62">
        <v>61.136011638161101</v>
      </c>
      <c r="C44" s="62">
        <v>49.466161403992203</v>
      </c>
      <c r="D44" s="62">
        <v>50.5382552489788</v>
      </c>
      <c r="E44" s="62">
        <f t="shared" si="0"/>
        <v>-0.34031471164821264</v>
      </c>
      <c r="F44" s="62">
        <f t="shared" si="1"/>
        <v>0.49186407096457124</v>
      </c>
      <c r="G44" s="62">
        <f t="shared" si="2"/>
        <v>1.3993112417182181</v>
      </c>
    </row>
    <row r="45" spans="1:7" x14ac:dyDescent="0.25">
      <c r="A45" s="48">
        <v>25614</v>
      </c>
      <c r="B45" s="62">
        <v>61.017384822037997</v>
      </c>
      <c r="C45" s="62">
        <v>48.927501792722303</v>
      </c>
      <c r="D45" s="62">
        <v>50.994949638050002</v>
      </c>
      <c r="E45" s="62">
        <f t="shared" si="0"/>
        <v>-0.19403754504825638</v>
      </c>
      <c r="F45" s="62">
        <f t="shared" si="1"/>
        <v>-1.0889456468446057</v>
      </c>
      <c r="G45" s="62">
        <f t="shared" si="2"/>
        <v>0.90366077503324715</v>
      </c>
    </row>
    <row r="46" spans="1:7" x14ac:dyDescent="0.25">
      <c r="A46" s="48">
        <v>25703</v>
      </c>
      <c r="B46" s="62">
        <v>61.0272026424703</v>
      </c>
      <c r="C46" s="62">
        <v>50.2497490553639</v>
      </c>
      <c r="D46" s="62">
        <v>51.782018355873198</v>
      </c>
      <c r="E46" s="62">
        <f t="shared" si="0"/>
        <v>1.6090201933330703E-2</v>
      </c>
      <c r="F46" s="62">
        <f t="shared" si="1"/>
        <v>2.702462243511222</v>
      </c>
      <c r="G46" s="62">
        <f t="shared" si="2"/>
        <v>1.5434248360075307</v>
      </c>
    </row>
    <row r="47" spans="1:7" x14ac:dyDescent="0.25">
      <c r="A47" s="48">
        <v>25795</v>
      </c>
      <c r="B47" s="62">
        <v>61.677347803975898</v>
      </c>
      <c r="C47" s="62">
        <v>50.735141764660398</v>
      </c>
      <c r="D47" s="62">
        <v>52.258618128690301</v>
      </c>
      <c r="E47" s="62">
        <f t="shared" si="0"/>
        <v>1.0653366586610455</v>
      </c>
      <c r="F47" s="62">
        <f t="shared" si="1"/>
        <v>0.96596046432332361</v>
      </c>
      <c r="G47" s="62">
        <f t="shared" si="2"/>
        <v>0.92039628417273978</v>
      </c>
    </row>
    <row r="48" spans="1:7" x14ac:dyDescent="0.25">
      <c r="A48" s="48">
        <v>25887</v>
      </c>
      <c r="B48" s="62">
        <v>61.4795101489172</v>
      </c>
      <c r="C48" s="62">
        <v>51.037737628953003</v>
      </c>
      <c r="D48" s="62">
        <v>52.436444281703302</v>
      </c>
      <c r="E48" s="62">
        <f t="shared" si="0"/>
        <v>-0.32076226054250906</v>
      </c>
      <c r="F48" s="62">
        <f t="shared" si="1"/>
        <v>0.59642262496520515</v>
      </c>
      <c r="G48" s="62">
        <f t="shared" si="2"/>
        <v>0.34028100891434276</v>
      </c>
    </row>
    <row r="49" spans="1:7" x14ac:dyDescent="0.25">
      <c r="A49" s="48">
        <v>25979</v>
      </c>
      <c r="B49" s="62">
        <v>63.018874486931999</v>
      </c>
      <c r="C49" s="62">
        <v>50.659826867375699</v>
      </c>
      <c r="D49" s="62">
        <v>52.315022279203703</v>
      </c>
      <c r="E49" s="62">
        <f t="shared" si="0"/>
        <v>2.5038656526151764</v>
      </c>
      <c r="F49" s="62">
        <f t="shared" si="1"/>
        <v>-0.7404535920552261</v>
      </c>
      <c r="G49" s="62">
        <f t="shared" si="2"/>
        <v>-0.23156032824667985</v>
      </c>
    </row>
    <row r="50" spans="1:7" x14ac:dyDescent="0.25">
      <c r="A50" s="48">
        <v>26068</v>
      </c>
      <c r="B50" s="62">
        <v>62.845546730082603</v>
      </c>
      <c r="C50" s="62">
        <v>51.463277583825104</v>
      </c>
      <c r="D50" s="62">
        <v>52.322612558218502</v>
      </c>
      <c r="E50" s="62">
        <f t="shared" si="0"/>
        <v>-0.27504102264685543</v>
      </c>
      <c r="F50" s="62">
        <f t="shared" si="1"/>
        <v>1.5859720929421826</v>
      </c>
      <c r="G50" s="62">
        <f t="shared" si="2"/>
        <v>1.4508794384699215E-2</v>
      </c>
    </row>
    <row r="51" spans="1:7" x14ac:dyDescent="0.25">
      <c r="A51" s="48">
        <v>26160</v>
      </c>
      <c r="B51" s="62">
        <v>63.266671791116899</v>
      </c>
      <c r="C51" s="62">
        <v>52.440632610281497</v>
      </c>
      <c r="D51" s="62">
        <v>52.459378585459497</v>
      </c>
      <c r="E51" s="62">
        <f t="shared" si="0"/>
        <v>0.67009530976474696</v>
      </c>
      <c r="F51" s="62">
        <f t="shared" si="1"/>
        <v>1.8991309382975954</v>
      </c>
      <c r="G51" s="62">
        <f t="shared" si="2"/>
        <v>0.26138990496473713</v>
      </c>
    </row>
    <row r="52" spans="1:7" x14ac:dyDescent="0.25">
      <c r="A52" s="48">
        <v>26252</v>
      </c>
      <c r="B52" s="62">
        <v>63.0927456653381</v>
      </c>
      <c r="C52" s="62">
        <v>52.6470074738913</v>
      </c>
      <c r="D52" s="62">
        <v>52.648555166967903</v>
      </c>
      <c r="E52" s="62">
        <f t="shared" si="0"/>
        <v>-0.27490955483329094</v>
      </c>
      <c r="F52" s="62">
        <f t="shared" si="1"/>
        <v>0.39353999625347924</v>
      </c>
      <c r="G52" s="62">
        <f t="shared" si="2"/>
        <v>0.36061536870900135</v>
      </c>
    </row>
    <row r="53" spans="1:7" x14ac:dyDescent="0.25">
      <c r="A53" s="48">
        <v>26344</v>
      </c>
      <c r="B53" s="62">
        <v>63.581085467121099</v>
      </c>
      <c r="C53" s="62">
        <v>52.415966290796497</v>
      </c>
      <c r="D53" s="62">
        <v>52.8896462115068</v>
      </c>
      <c r="E53" s="62">
        <f t="shared" si="0"/>
        <v>0.77400309121636968</v>
      </c>
      <c r="F53" s="62">
        <f t="shared" si="1"/>
        <v>-0.43884960262818479</v>
      </c>
      <c r="G53" s="62">
        <f t="shared" si="2"/>
        <v>0.45792528166121482</v>
      </c>
    </row>
    <row r="54" spans="1:7" x14ac:dyDescent="0.25">
      <c r="A54" s="48">
        <v>26434</v>
      </c>
      <c r="B54" s="62">
        <v>64.384513576146503</v>
      </c>
      <c r="C54" s="62">
        <v>53.650817529717898</v>
      </c>
      <c r="D54" s="62">
        <v>53.212820237758102</v>
      </c>
      <c r="E54" s="62">
        <f t="shared" si="0"/>
        <v>1.2636275444540357</v>
      </c>
      <c r="F54" s="62">
        <f t="shared" si="1"/>
        <v>2.3558685002020523</v>
      </c>
      <c r="G54" s="62">
        <f t="shared" si="2"/>
        <v>0.61103457746516543</v>
      </c>
    </row>
    <row r="55" spans="1:7" x14ac:dyDescent="0.25">
      <c r="A55" s="48">
        <v>26526</v>
      </c>
      <c r="B55" s="62">
        <v>64.461502781758497</v>
      </c>
      <c r="C55" s="62">
        <v>53.686672380980497</v>
      </c>
      <c r="D55" s="62">
        <v>53.618177551714297</v>
      </c>
      <c r="E55" s="62">
        <f t="shared" si="0"/>
        <v>0.11957721094054773</v>
      </c>
      <c r="F55" s="62">
        <f t="shared" si="1"/>
        <v>6.6830018466611824E-2</v>
      </c>
      <c r="G55" s="62">
        <f t="shared" si="2"/>
        <v>0.76176626637158817</v>
      </c>
    </row>
    <row r="56" spans="1:7" x14ac:dyDescent="0.25">
      <c r="A56" s="48">
        <v>26618</v>
      </c>
      <c r="B56" s="62">
        <v>64.939356471649305</v>
      </c>
      <c r="C56" s="62">
        <v>54.3840220583877</v>
      </c>
      <c r="D56" s="62">
        <v>54.146786275243301</v>
      </c>
      <c r="E56" s="62">
        <f t="shared" si="0"/>
        <v>0.74130088389132565</v>
      </c>
      <c r="F56" s="62">
        <f t="shared" si="1"/>
        <v>1.298925127000891</v>
      </c>
      <c r="G56" s="62">
        <f t="shared" si="2"/>
        <v>0.98587596159747348</v>
      </c>
    </row>
    <row r="57" spans="1:7" x14ac:dyDescent="0.25">
      <c r="A57" s="48">
        <v>26710</v>
      </c>
      <c r="B57" s="62">
        <v>65.8762897313173</v>
      </c>
      <c r="C57" s="62">
        <v>56.722025614731898</v>
      </c>
      <c r="D57" s="62">
        <v>54.799535413253302</v>
      </c>
      <c r="E57" s="62">
        <f t="shared" si="0"/>
        <v>1.4427818669207695</v>
      </c>
      <c r="F57" s="62">
        <f t="shared" si="1"/>
        <v>4.2990633422332643</v>
      </c>
      <c r="G57" s="62">
        <f t="shared" si="2"/>
        <v>1.2055177839953322</v>
      </c>
    </row>
    <row r="58" spans="1:7" x14ac:dyDescent="0.25">
      <c r="A58" s="48">
        <v>26799</v>
      </c>
      <c r="B58" s="62">
        <v>65.870393834069404</v>
      </c>
      <c r="C58" s="62">
        <v>56.761377073262302</v>
      </c>
      <c r="D58" s="62">
        <v>55.298147670536203</v>
      </c>
      <c r="E58" s="62">
        <f t="shared" si="0"/>
        <v>-8.9499534232167048E-3</v>
      </c>
      <c r="F58" s="62">
        <f t="shared" si="1"/>
        <v>6.937597538862271E-2</v>
      </c>
      <c r="G58" s="62">
        <f t="shared" si="2"/>
        <v>0.90988409577339346</v>
      </c>
    </row>
    <row r="59" spans="1:7" x14ac:dyDescent="0.25">
      <c r="A59" s="48">
        <v>26891</v>
      </c>
      <c r="B59" s="62">
        <v>65.119082915603101</v>
      </c>
      <c r="C59" s="62">
        <v>56.341675337491402</v>
      </c>
      <c r="D59" s="62">
        <v>55.640671548547203</v>
      </c>
      <c r="E59" s="62">
        <f t="shared" si="0"/>
        <v>-1.1405896864058374</v>
      </c>
      <c r="F59" s="62">
        <f t="shared" si="1"/>
        <v>-0.7394142943875166</v>
      </c>
      <c r="G59" s="62">
        <f t="shared" si="2"/>
        <v>0.61941293233137229</v>
      </c>
    </row>
    <row r="60" spans="1:7" x14ac:dyDescent="0.25">
      <c r="A60" s="48">
        <v>26983</v>
      </c>
      <c r="B60" s="62">
        <v>65.256726638834095</v>
      </c>
      <c r="C60" s="62">
        <v>56.1824937528757</v>
      </c>
      <c r="D60" s="62">
        <v>55.848897798384101</v>
      </c>
      <c r="E60" s="62">
        <f t="shared" si="0"/>
        <v>0.21137233061065316</v>
      </c>
      <c r="F60" s="62">
        <f t="shared" si="1"/>
        <v>-0.28252902254359796</v>
      </c>
      <c r="G60" s="62">
        <f t="shared" si="2"/>
        <v>0.37423389050079592</v>
      </c>
    </row>
    <row r="61" spans="1:7" x14ac:dyDescent="0.25">
      <c r="A61" s="48">
        <v>27075</v>
      </c>
      <c r="B61" s="62">
        <v>64.334139348189495</v>
      </c>
      <c r="C61" s="62">
        <v>54.829864295024997</v>
      </c>
      <c r="D61" s="62">
        <v>55.923621865946799</v>
      </c>
      <c r="E61" s="62">
        <f t="shared" si="0"/>
        <v>-1.4137811351628091</v>
      </c>
      <c r="F61" s="62">
        <f t="shared" si="1"/>
        <v>-2.4075639358416145</v>
      </c>
      <c r="G61" s="62">
        <f t="shared" si="2"/>
        <v>0.13379685277309153</v>
      </c>
    </row>
    <row r="62" spans="1:7" x14ac:dyDescent="0.25">
      <c r="A62" s="48">
        <v>27164</v>
      </c>
      <c r="B62" s="62">
        <v>64.160627541947207</v>
      </c>
      <c r="C62" s="62">
        <v>55.828075935325501</v>
      </c>
      <c r="D62" s="62">
        <v>56.010415379263598</v>
      </c>
      <c r="E62" s="62">
        <f t="shared" si="0"/>
        <v>-0.26970409179363874</v>
      </c>
      <c r="F62" s="62">
        <f t="shared" si="1"/>
        <v>1.8205619385256744</v>
      </c>
      <c r="G62" s="62">
        <f t="shared" si="2"/>
        <v>0.15520009330734991</v>
      </c>
    </row>
    <row r="63" spans="1:7" x14ac:dyDescent="0.25">
      <c r="A63" s="48">
        <v>27256</v>
      </c>
      <c r="B63" s="62">
        <v>63.460437935035998</v>
      </c>
      <c r="C63" s="62">
        <v>56.243379032280302</v>
      </c>
      <c r="D63" s="62">
        <v>56.109159636665701</v>
      </c>
      <c r="E63" s="62">
        <f t="shared" si="0"/>
        <v>-1.0913072919267137</v>
      </c>
      <c r="F63" s="62">
        <f t="shared" si="1"/>
        <v>0.74389648935047059</v>
      </c>
      <c r="G63" s="62">
        <f t="shared" si="2"/>
        <v>0.17629624192835505</v>
      </c>
    </row>
    <row r="64" spans="1:7" x14ac:dyDescent="0.25">
      <c r="A64" s="48">
        <v>27348</v>
      </c>
      <c r="B64" s="62">
        <v>63.663609501531703</v>
      </c>
      <c r="C64" s="62">
        <v>55.563388339848103</v>
      </c>
      <c r="D64" s="62">
        <v>56.1894596140977</v>
      </c>
      <c r="E64" s="62">
        <f t="shared" si="0"/>
        <v>0.32015468708818251</v>
      </c>
      <c r="F64" s="62">
        <f t="shared" si="1"/>
        <v>-1.2090146504923276</v>
      </c>
      <c r="G64" s="62">
        <f t="shared" si="2"/>
        <v>0.14311384799198609</v>
      </c>
    </row>
    <row r="65" spans="1:7" x14ac:dyDescent="0.25">
      <c r="A65" s="48">
        <v>27440</v>
      </c>
      <c r="B65" s="62">
        <v>63.963174751896901</v>
      </c>
      <c r="C65" s="62">
        <v>55.8639244350463</v>
      </c>
      <c r="D65" s="62">
        <v>56.251563114456197</v>
      </c>
      <c r="E65" s="62">
        <f t="shared" si="0"/>
        <v>0.47054393037201397</v>
      </c>
      <c r="F65" s="62">
        <f t="shared" si="1"/>
        <v>0.54088871139390737</v>
      </c>
      <c r="G65" s="62">
        <f t="shared" si="2"/>
        <v>0.11052517818291124</v>
      </c>
    </row>
    <row r="66" spans="1:7" x14ac:dyDescent="0.25">
      <c r="A66" s="48">
        <v>27529</v>
      </c>
      <c r="B66" s="62">
        <v>64.549597466302302</v>
      </c>
      <c r="C66" s="62">
        <v>55.061323120574002</v>
      </c>
      <c r="D66" s="62">
        <v>56.3346464938884</v>
      </c>
      <c r="E66" s="62">
        <f t="shared" si="0"/>
        <v>0.91681302042939983</v>
      </c>
      <c r="F66" s="62">
        <f t="shared" si="1"/>
        <v>-1.4367077189600113</v>
      </c>
      <c r="G66" s="62">
        <f t="shared" si="2"/>
        <v>0.14769968127490393</v>
      </c>
    </row>
    <row r="67" spans="1:7" x14ac:dyDescent="0.25">
      <c r="A67" s="48">
        <v>27621</v>
      </c>
      <c r="B67" s="62">
        <v>65.160905932018395</v>
      </c>
      <c r="C67" s="62">
        <v>55.055512497641203</v>
      </c>
      <c r="D67" s="62">
        <v>56.438749123628099</v>
      </c>
      <c r="E67" s="62">
        <f t="shared" si="0"/>
        <v>0.94703683634157776</v>
      </c>
      <c r="F67" s="62">
        <f t="shared" si="1"/>
        <v>-1.0553002731290737E-2</v>
      </c>
      <c r="G67" s="62">
        <f t="shared" si="2"/>
        <v>0.18479325995414467</v>
      </c>
    </row>
    <row r="68" spans="1:7" x14ac:dyDescent="0.25">
      <c r="A68" s="48">
        <v>27713</v>
      </c>
      <c r="B68" s="62">
        <v>65.591956839227507</v>
      </c>
      <c r="C68" s="62">
        <v>55.956681815834102</v>
      </c>
      <c r="D68" s="62">
        <v>56.588420010091099</v>
      </c>
      <c r="E68" s="62">
        <f t="shared" si="0"/>
        <v>0.66151767082370305</v>
      </c>
      <c r="F68" s="62">
        <f t="shared" si="1"/>
        <v>1.6368375795820787</v>
      </c>
      <c r="G68" s="62">
        <f t="shared" si="2"/>
        <v>0.26519171453489859</v>
      </c>
    </row>
    <row r="69" spans="1:7" x14ac:dyDescent="0.25">
      <c r="A69" s="48">
        <v>27805</v>
      </c>
      <c r="B69" s="62">
        <v>66.427717893693</v>
      </c>
      <c r="C69" s="62">
        <v>56.999766890323102</v>
      </c>
      <c r="D69" s="62">
        <v>56.783903912006402</v>
      </c>
      <c r="E69" s="62">
        <f t="shared" si="0"/>
        <v>1.274182224070594</v>
      </c>
      <c r="F69" s="62">
        <f t="shared" si="1"/>
        <v>1.8640938680424701</v>
      </c>
      <c r="G69" s="62">
        <f t="shared" si="2"/>
        <v>0.3454485951020424</v>
      </c>
    </row>
    <row r="70" spans="1:7" x14ac:dyDescent="0.25">
      <c r="A70" s="48">
        <v>27895</v>
      </c>
      <c r="B70" s="62">
        <v>66.352836343074998</v>
      </c>
      <c r="C70" s="62">
        <v>56.621284123860299</v>
      </c>
      <c r="D70" s="62">
        <v>56.840438980066601</v>
      </c>
      <c r="E70" s="62">
        <f t="shared" ref="E70:E133" si="3">100*(B70-B69)/B69</f>
        <v>-0.11272636331995974</v>
      </c>
      <c r="F70" s="62">
        <f t="shared" ref="F70:F133" si="4">100*(C70-C69)/C69</f>
        <v>-0.6640075689977214</v>
      </c>
      <c r="G70" s="62">
        <f t="shared" ref="G70:G133" si="5">100*(D70-D69)/D69</f>
        <v>9.9561784529305128E-2</v>
      </c>
    </row>
    <row r="71" spans="1:7" x14ac:dyDescent="0.25">
      <c r="A71" s="48">
        <v>27987</v>
      </c>
      <c r="B71" s="62">
        <v>66.389130099339795</v>
      </c>
      <c r="C71" s="62">
        <v>57.1890542501895</v>
      </c>
      <c r="D71" s="62">
        <v>56.758286619453202</v>
      </c>
      <c r="E71" s="62">
        <f t="shared" si="3"/>
        <v>5.469812334342658E-2</v>
      </c>
      <c r="F71" s="62">
        <f t="shared" si="4"/>
        <v>1.0027503528305561</v>
      </c>
      <c r="G71" s="62">
        <f t="shared" si="5"/>
        <v>-0.14453153791125614</v>
      </c>
    </row>
    <row r="72" spans="1:7" x14ac:dyDescent="0.25">
      <c r="A72" s="48">
        <v>28079</v>
      </c>
      <c r="B72" s="62">
        <v>66.592704298469698</v>
      </c>
      <c r="C72" s="62">
        <v>58.3336360651885</v>
      </c>
      <c r="D72" s="62">
        <v>56.510161488973601</v>
      </c>
      <c r="E72" s="62">
        <f t="shared" si="3"/>
        <v>0.30663784692658269</v>
      </c>
      <c r="F72" s="62">
        <f t="shared" si="4"/>
        <v>2.0014001455448227</v>
      </c>
      <c r="G72" s="62">
        <f t="shared" si="5"/>
        <v>-0.43716106538451877</v>
      </c>
    </row>
    <row r="73" spans="1:7" x14ac:dyDescent="0.25">
      <c r="A73" s="48">
        <v>28171</v>
      </c>
      <c r="B73" s="62">
        <v>66.770263954509204</v>
      </c>
      <c r="C73" s="62">
        <v>58.389924300922701</v>
      </c>
      <c r="D73" s="62">
        <v>56.095140756398798</v>
      </c>
      <c r="E73" s="62">
        <f t="shared" si="3"/>
        <v>0.26663529873134495</v>
      </c>
      <c r="F73" s="62">
        <f t="shared" si="4"/>
        <v>9.6493617629625827E-2</v>
      </c>
      <c r="G73" s="62">
        <f t="shared" si="5"/>
        <v>-0.73441788457069368</v>
      </c>
    </row>
    <row r="74" spans="1:7" x14ac:dyDescent="0.25">
      <c r="A74" s="48">
        <v>28260</v>
      </c>
      <c r="B74" s="62">
        <v>66.900874988139293</v>
      </c>
      <c r="C74" s="62">
        <v>58.114695452171198</v>
      </c>
      <c r="D74" s="62">
        <v>55.862397827397601</v>
      </c>
      <c r="E74" s="62">
        <f t="shared" si="3"/>
        <v>0.19561257645929733</v>
      </c>
      <c r="F74" s="62">
        <f t="shared" si="4"/>
        <v>-0.47136359919403736</v>
      </c>
      <c r="G74" s="62">
        <f t="shared" si="5"/>
        <v>-0.41490746945785789</v>
      </c>
    </row>
    <row r="75" spans="1:7" x14ac:dyDescent="0.25">
      <c r="A75" s="48">
        <v>28352</v>
      </c>
      <c r="B75" s="62">
        <v>67.379332294604893</v>
      </c>
      <c r="C75" s="62">
        <v>58.547762449013597</v>
      </c>
      <c r="D75" s="62">
        <v>55.812868516467297</v>
      </c>
      <c r="E75" s="62">
        <f t="shared" si="3"/>
        <v>0.71517346604274579</v>
      </c>
      <c r="F75" s="62">
        <f t="shared" si="4"/>
        <v>0.74519360976229532</v>
      </c>
      <c r="G75" s="62">
        <f t="shared" si="5"/>
        <v>-8.8663059332572874E-2</v>
      </c>
    </row>
    <row r="76" spans="1:7" x14ac:dyDescent="0.25">
      <c r="A76" s="48">
        <v>28444</v>
      </c>
      <c r="B76" s="62">
        <v>66.682325309956497</v>
      </c>
      <c r="C76" s="62">
        <v>59.327290233104101</v>
      </c>
      <c r="D76" s="62">
        <v>55.905657287583601</v>
      </c>
      <c r="E76" s="62">
        <f t="shared" si="3"/>
        <v>-1.0344521990821307</v>
      </c>
      <c r="F76" s="62">
        <f t="shared" si="4"/>
        <v>1.3314390703989025</v>
      </c>
      <c r="G76" s="62">
        <f t="shared" si="5"/>
        <v>0.16624977999281107</v>
      </c>
    </row>
    <row r="77" spans="1:7" x14ac:dyDescent="0.25">
      <c r="A77" s="48">
        <v>28536</v>
      </c>
      <c r="B77" s="62">
        <v>66.194723668179805</v>
      </c>
      <c r="C77" s="62">
        <v>59.506961716677999</v>
      </c>
      <c r="D77" s="62">
        <v>56.140180577673299</v>
      </c>
      <c r="E77" s="62">
        <f t="shared" si="3"/>
        <v>-0.73123071145194007</v>
      </c>
      <c r="F77" s="62">
        <f t="shared" si="4"/>
        <v>0.30284795221212224</v>
      </c>
      <c r="G77" s="62">
        <f t="shared" si="5"/>
        <v>0.41949831460399267</v>
      </c>
    </row>
    <row r="78" spans="1:7" x14ac:dyDescent="0.25">
      <c r="A78" s="48">
        <v>28625</v>
      </c>
      <c r="B78" s="62">
        <v>67.497823001948305</v>
      </c>
      <c r="C78" s="62">
        <v>59.984582886643302</v>
      </c>
      <c r="D78" s="62">
        <v>56.411245925486099</v>
      </c>
      <c r="E78" s="62">
        <f t="shared" si="3"/>
        <v>1.9685848985497132</v>
      </c>
      <c r="F78" s="62">
        <f t="shared" si="4"/>
        <v>0.8026307446838451</v>
      </c>
      <c r="G78" s="62">
        <f t="shared" si="5"/>
        <v>0.48283661545720497</v>
      </c>
    </row>
    <row r="79" spans="1:7" x14ac:dyDescent="0.25">
      <c r="A79" s="48">
        <v>28717</v>
      </c>
      <c r="B79" s="62">
        <v>67.588259145872797</v>
      </c>
      <c r="C79" s="62">
        <v>60.5201067176788</v>
      </c>
      <c r="D79" s="62">
        <v>56.718289451107402</v>
      </c>
      <c r="E79" s="62">
        <f t="shared" si="3"/>
        <v>0.13398379370232708</v>
      </c>
      <c r="F79" s="62">
        <f t="shared" si="4"/>
        <v>0.89276911710382534</v>
      </c>
      <c r="G79" s="62">
        <f t="shared" si="5"/>
        <v>0.54429488408548621</v>
      </c>
    </row>
    <row r="80" spans="1:7" x14ac:dyDescent="0.25">
      <c r="A80" s="48">
        <v>28809</v>
      </c>
      <c r="B80" s="62">
        <v>67.885516981690998</v>
      </c>
      <c r="C80" s="62">
        <v>60.675484295702297</v>
      </c>
      <c r="D80" s="62">
        <v>57.115527240821102</v>
      </c>
      <c r="E80" s="62">
        <f t="shared" si="3"/>
        <v>0.43980691258320753</v>
      </c>
      <c r="F80" s="62">
        <f t="shared" si="4"/>
        <v>0.2567371183734366</v>
      </c>
      <c r="G80" s="62">
        <f t="shared" si="5"/>
        <v>0.70036983406583231</v>
      </c>
    </row>
    <row r="81" spans="1:7" x14ac:dyDescent="0.25">
      <c r="A81" s="48">
        <v>28901</v>
      </c>
      <c r="B81" s="62">
        <v>67.403510171754405</v>
      </c>
      <c r="C81" s="62">
        <v>60.030415858270899</v>
      </c>
      <c r="D81" s="62">
        <v>57.601521360315502</v>
      </c>
      <c r="E81" s="62">
        <f t="shared" si="3"/>
        <v>-0.71002893012745538</v>
      </c>
      <c r="F81" s="62">
        <f t="shared" si="4"/>
        <v>-1.0631450987480437</v>
      </c>
      <c r="G81" s="62">
        <f t="shared" si="5"/>
        <v>0.85089667026141813</v>
      </c>
    </row>
    <row r="82" spans="1:7" x14ac:dyDescent="0.25">
      <c r="A82" s="48">
        <v>28990</v>
      </c>
      <c r="B82" s="62">
        <v>66.900137740945596</v>
      </c>
      <c r="C82" s="62">
        <v>62.471602981972502</v>
      </c>
      <c r="D82" s="62">
        <v>57.950878235194502</v>
      </c>
      <c r="E82" s="62">
        <f t="shared" si="3"/>
        <v>-0.74680447579976184</v>
      </c>
      <c r="F82" s="62">
        <f t="shared" si="4"/>
        <v>4.0665837289302402</v>
      </c>
      <c r="G82" s="62">
        <f t="shared" si="5"/>
        <v>0.60650633286864652</v>
      </c>
    </row>
    <row r="83" spans="1:7" x14ac:dyDescent="0.25">
      <c r="A83" s="48">
        <v>29082</v>
      </c>
      <c r="B83" s="62">
        <v>66.906769056327903</v>
      </c>
      <c r="C83" s="62">
        <v>60.824761790310497</v>
      </c>
      <c r="D83" s="62">
        <v>58.164983521632998</v>
      </c>
      <c r="E83" s="62">
        <f t="shared" si="3"/>
        <v>9.9122596847043571E-3</v>
      </c>
      <c r="F83" s="62">
        <f t="shared" si="4"/>
        <v>-2.6361436445567699</v>
      </c>
      <c r="G83" s="62">
        <f t="shared" si="5"/>
        <v>0.36945995118408131</v>
      </c>
    </row>
    <row r="84" spans="1:7" x14ac:dyDescent="0.25">
      <c r="A84" s="48">
        <v>29174</v>
      </c>
      <c r="B84" s="62">
        <v>66.977981032012707</v>
      </c>
      <c r="C84" s="62">
        <v>61.3196504457906</v>
      </c>
      <c r="D84" s="62">
        <v>58.263624716303198</v>
      </c>
      <c r="E84" s="62">
        <f t="shared" si="3"/>
        <v>0.10643463537277009</v>
      </c>
      <c r="F84" s="62">
        <f t="shared" si="4"/>
        <v>0.81363024024031649</v>
      </c>
      <c r="G84" s="62">
        <f t="shared" si="5"/>
        <v>0.16958862308198455</v>
      </c>
    </row>
    <row r="85" spans="1:7" x14ac:dyDescent="0.25">
      <c r="A85" s="48">
        <v>29266</v>
      </c>
      <c r="B85" s="62">
        <v>66.977479503816795</v>
      </c>
      <c r="C85" s="62">
        <v>60.822851200300697</v>
      </c>
      <c r="D85" s="62">
        <v>58.090453349827897</v>
      </c>
      <c r="E85" s="62">
        <f t="shared" si="3"/>
        <v>-7.4879563131658204E-4</v>
      </c>
      <c r="F85" s="62">
        <f t="shared" si="4"/>
        <v>-0.81017951321998605</v>
      </c>
      <c r="G85" s="62">
        <f t="shared" si="5"/>
        <v>-0.29722037947090718</v>
      </c>
    </row>
    <row r="86" spans="1:7" x14ac:dyDescent="0.25">
      <c r="A86" s="48">
        <v>29356</v>
      </c>
      <c r="B86" s="62">
        <v>65.856539746891301</v>
      </c>
      <c r="C86" s="62">
        <v>59.879798526190598</v>
      </c>
      <c r="D86" s="62">
        <v>58.238744758464598</v>
      </c>
      <c r="E86" s="62">
        <f t="shared" si="3"/>
        <v>-1.6736069574872796</v>
      </c>
      <c r="F86" s="62">
        <f t="shared" si="4"/>
        <v>-1.5504907374441479</v>
      </c>
      <c r="G86" s="62">
        <f t="shared" si="5"/>
        <v>0.25527672807728413</v>
      </c>
    </row>
    <row r="87" spans="1:7" x14ac:dyDescent="0.25">
      <c r="A87" s="48">
        <v>29448</v>
      </c>
      <c r="B87" s="62">
        <v>65.900836014950499</v>
      </c>
      <c r="C87" s="62">
        <v>60.100326686673903</v>
      </c>
      <c r="D87" s="62">
        <v>58.294206709152398</v>
      </c>
      <c r="E87" s="62">
        <f t="shared" si="3"/>
        <v>6.7261760531974982E-2</v>
      </c>
      <c r="F87" s="62">
        <f t="shared" si="4"/>
        <v>0.36828474028156377</v>
      </c>
      <c r="G87" s="62">
        <f t="shared" si="5"/>
        <v>9.5232050274810895E-2</v>
      </c>
    </row>
    <row r="88" spans="1:7" x14ac:dyDescent="0.25">
      <c r="A88" s="48">
        <v>29540</v>
      </c>
      <c r="B88" s="62">
        <v>66.665857892428306</v>
      </c>
      <c r="C88" s="62">
        <v>59.906061866840702</v>
      </c>
      <c r="D88" s="62">
        <v>58.208878971840903</v>
      </c>
      <c r="E88" s="62">
        <f t="shared" si="3"/>
        <v>1.1608682434684914</v>
      </c>
      <c r="F88" s="62">
        <f t="shared" si="4"/>
        <v>-0.32323421609000236</v>
      </c>
      <c r="G88" s="62">
        <f t="shared" si="5"/>
        <v>-0.14637430051535144</v>
      </c>
    </row>
    <row r="89" spans="1:7" x14ac:dyDescent="0.25">
      <c r="A89" s="48">
        <v>29632</v>
      </c>
      <c r="B89" s="62">
        <v>67.883467231539797</v>
      </c>
      <c r="C89" s="62">
        <v>59.969944214568699</v>
      </c>
      <c r="D89" s="62">
        <v>57.983076291125599</v>
      </c>
      <c r="E89" s="62">
        <f t="shared" si="3"/>
        <v>1.826436166285025</v>
      </c>
      <c r="F89" s="62">
        <f t="shared" si="4"/>
        <v>0.10663753506280357</v>
      </c>
      <c r="G89" s="62">
        <f t="shared" si="5"/>
        <v>-0.38791793400546093</v>
      </c>
    </row>
    <row r="90" spans="1:7" x14ac:dyDescent="0.25">
      <c r="A90" s="48">
        <v>29721</v>
      </c>
      <c r="B90" s="62">
        <v>67.079040110315702</v>
      </c>
      <c r="C90" s="62">
        <v>60.500341409978503</v>
      </c>
      <c r="D90" s="62">
        <v>57.9010214178941</v>
      </c>
      <c r="E90" s="62">
        <f t="shared" si="3"/>
        <v>-1.1850118357689661</v>
      </c>
      <c r="F90" s="62">
        <f t="shared" si="4"/>
        <v>0.88443836717952695</v>
      </c>
      <c r="G90" s="62">
        <f t="shared" si="5"/>
        <v>-0.14151521181717222</v>
      </c>
    </row>
    <row r="91" spans="1:7" x14ac:dyDescent="0.25">
      <c r="A91" s="48">
        <v>29813</v>
      </c>
      <c r="B91" s="62">
        <v>67.750849440405602</v>
      </c>
      <c r="C91" s="62">
        <v>61.673842020363601</v>
      </c>
      <c r="D91" s="62">
        <v>57.962431648701198</v>
      </c>
      <c r="E91" s="62">
        <f t="shared" si="3"/>
        <v>1.0015189975662551</v>
      </c>
      <c r="F91" s="62">
        <f t="shared" si="4"/>
        <v>1.9396594846182946</v>
      </c>
      <c r="G91" s="62">
        <f t="shared" si="5"/>
        <v>0.10606070377217849</v>
      </c>
    </row>
    <row r="92" spans="1:7" x14ac:dyDescent="0.25">
      <c r="A92" s="48">
        <v>29905</v>
      </c>
      <c r="B92" s="62">
        <v>67.220007420419705</v>
      </c>
      <c r="C92" s="62">
        <v>62.052407653166199</v>
      </c>
      <c r="D92" s="62">
        <v>58.149308019151498</v>
      </c>
      <c r="E92" s="62">
        <f t="shared" si="3"/>
        <v>-0.78352083312672227</v>
      </c>
      <c r="F92" s="62">
        <f t="shared" si="4"/>
        <v>0.61381879318885679</v>
      </c>
      <c r="G92" s="62">
        <f t="shared" si="5"/>
        <v>0.32240947305820467</v>
      </c>
    </row>
    <row r="93" spans="1:7" x14ac:dyDescent="0.25">
      <c r="A93" s="48">
        <v>29997</v>
      </c>
      <c r="B93" s="62">
        <v>66.580217984635794</v>
      </c>
      <c r="C93" s="62">
        <v>62.512894868629097</v>
      </c>
      <c r="D93" s="62">
        <v>58.462147460115901</v>
      </c>
      <c r="E93" s="62">
        <f t="shared" si="3"/>
        <v>-0.95178423855627114</v>
      </c>
      <c r="F93" s="62">
        <f t="shared" si="4"/>
        <v>0.74209403450826728</v>
      </c>
      <c r="G93" s="62">
        <f t="shared" si="5"/>
        <v>0.53799340288171493</v>
      </c>
    </row>
    <row r="94" spans="1:7" x14ac:dyDescent="0.25">
      <c r="A94" s="48">
        <v>30086</v>
      </c>
      <c r="B94" s="62">
        <v>67.023751679416407</v>
      </c>
      <c r="C94" s="62">
        <v>63.548118091663603</v>
      </c>
      <c r="D94" s="62">
        <v>58.725224598136201</v>
      </c>
      <c r="E94" s="62">
        <f t="shared" si="3"/>
        <v>0.66616437765788472</v>
      </c>
      <c r="F94" s="62">
        <f t="shared" si="4"/>
        <v>1.6560154912198981</v>
      </c>
      <c r="G94" s="62">
        <f t="shared" si="5"/>
        <v>0.44999568002488588</v>
      </c>
    </row>
    <row r="95" spans="1:7" x14ac:dyDescent="0.25">
      <c r="A95" s="48">
        <v>30178</v>
      </c>
      <c r="B95" s="62">
        <v>67.159562627519406</v>
      </c>
      <c r="C95" s="62">
        <v>63.884990803125298</v>
      </c>
      <c r="D95" s="62">
        <v>58.938067808427803</v>
      </c>
      <c r="E95" s="62">
        <f t="shared" si="3"/>
        <v>0.20263107435794084</v>
      </c>
      <c r="F95" s="62">
        <f t="shared" si="4"/>
        <v>0.53010651074793402</v>
      </c>
      <c r="G95" s="62">
        <f t="shared" si="5"/>
        <v>0.36243915923372627</v>
      </c>
    </row>
    <row r="96" spans="1:7" x14ac:dyDescent="0.25">
      <c r="A96" s="48">
        <v>30270</v>
      </c>
      <c r="B96" s="62">
        <v>67.6285162792812</v>
      </c>
      <c r="C96" s="62">
        <v>64.616190601600806</v>
      </c>
      <c r="D96" s="62">
        <v>59.096159093420098</v>
      </c>
      <c r="E96" s="62">
        <f t="shared" si="3"/>
        <v>0.69826787640459509</v>
      </c>
      <c r="F96" s="62">
        <f t="shared" si="4"/>
        <v>1.1445564745072128</v>
      </c>
      <c r="G96" s="62">
        <f t="shared" si="5"/>
        <v>0.26823289407137496</v>
      </c>
    </row>
    <row r="97" spans="1:7" x14ac:dyDescent="0.25">
      <c r="A97" s="48">
        <v>30362</v>
      </c>
      <c r="B97" s="62">
        <v>68.368846882396696</v>
      </c>
      <c r="C97" s="62">
        <v>65.849669774504505</v>
      </c>
      <c r="D97" s="62">
        <v>59.199389055744099</v>
      </c>
      <c r="E97" s="62">
        <f t="shared" si="3"/>
        <v>1.0947018267533759</v>
      </c>
      <c r="F97" s="62">
        <f t="shared" si="4"/>
        <v>1.9089320515795636</v>
      </c>
      <c r="G97" s="62">
        <f t="shared" si="5"/>
        <v>0.17468133954494952</v>
      </c>
    </row>
    <row r="98" spans="1:7" x14ac:dyDescent="0.25">
      <c r="A98" s="48">
        <v>30451</v>
      </c>
      <c r="B98" s="62">
        <v>69.307472406534004</v>
      </c>
      <c r="C98" s="62">
        <v>66.362867042017498</v>
      </c>
      <c r="D98" s="62">
        <v>59.449377801084502</v>
      </c>
      <c r="E98" s="62">
        <f t="shared" si="3"/>
        <v>1.3728848253823349</v>
      </c>
      <c r="F98" s="62">
        <f t="shared" si="4"/>
        <v>0.77934675947561294</v>
      </c>
      <c r="G98" s="62">
        <f t="shared" si="5"/>
        <v>0.4222826440066893</v>
      </c>
    </row>
    <row r="99" spans="1:7" x14ac:dyDescent="0.25">
      <c r="A99" s="48">
        <v>30543</v>
      </c>
      <c r="B99" s="62">
        <v>69.886048662750994</v>
      </c>
      <c r="C99" s="62">
        <v>66.698752720399199</v>
      </c>
      <c r="D99" s="62">
        <v>59.845394077959597</v>
      </c>
      <c r="E99" s="62">
        <f t="shared" si="3"/>
        <v>0.83479635907548277</v>
      </c>
      <c r="F99" s="62">
        <f t="shared" si="4"/>
        <v>0.50613497178932176</v>
      </c>
      <c r="G99" s="62">
        <f t="shared" si="5"/>
        <v>0.66614032227578746</v>
      </c>
    </row>
    <row r="100" spans="1:7" x14ac:dyDescent="0.25">
      <c r="A100" s="48">
        <v>30635</v>
      </c>
      <c r="B100" s="62">
        <v>70.506417947116006</v>
      </c>
      <c r="C100" s="62">
        <v>66.969185935323594</v>
      </c>
      <c r="D100" s="62">
        <v>60.413482586995698</v>
      </c>
      <c r="E100" s="62">
        <f t="shared" si="3"/>
        <v>0.88768687919205003</v>
      </c>
      <c r="F100" s="62">
        <f t="shared" si="4"/>
        <v>0.40545468077649044</v>
      </c>
      <c r="G100" s="62">
        <f t="shared" si="5"/>
        <v>0.9492602025413388</v>
      </c>
    </row>
    <row r="101" spans="1:7" x14ac:dyDescent="0.25">
      <c r="A101" s="48">
        <v>30727</v>
      </c>
      <c r="B101" s="62">
        <v>71.060368508128704</v>
      </c>
      <c r="C101" s="62">
        <v>67.231292292131997</v>
      </c>
      <c r="D101" s="62">
        <v>61.151902266457903</v>
      </c>
      <c r="E101" s="62">
        <f t="shared" si="3"/>
        <v>0.78567395301260912</v>
      </c>
      <c r="F101" s="62">
        <f t="shared" si="4"/>
        <v>0.39138351937193228</v>
      </c>
      <c r="G101" s="62">
        <f t="shared" si="5"/>
        <v>1.2222762996635335</v>
      </c>
    </row>
    <row r="102" spans="1:7" x14ac:dyDescent="0.25">
      <c r="A102" s="48">
        <v>30817</v>
      </c>
      <c r="B102" s="62">
        <v>71.479048171295304</v>
      </c>
      <c r="C102" s="62">
        <v>66.431633067679599</v>
      </c>
      <c r="D102" s="62">
        <v>61.6970304393436</v>
      </c>
      <c r="E102" s="62">
        <f t="shared" si="3"/>
        <v>0.58918870244629606</v>
      </c>
      <c r="F102" s="62">
        <f t="shared" si="4"/>
        <v>-1.189415221973922</v>
      </c>
      <c r="G102" s="62">
        <f t="shared" si="5"/>
        <v>0.89143289526857816</v>
      </c>
    </row>
    <row r="103" spans="1:7" x14ac:dyDescent="0.25">
      <c r="A103" s="48">
        <v>30909</v>
      </c>
      <c r="B103" s="62">
        <v>71.590633680029399</v>
      </c>
      <c r="C103" s="62">
        <v>66.493009216297196</v>
      </c>
      <c r="D103" s="62">
        <v>62.050088275827797</v>
      </c>
      <c r="E103" s="62">
        <f t="shared" si="3"/>
        <v>0.15610939371588528</v>
      </c>
      <c r="F103" s="62">
        <f t="shared" si="4"/>
        <v>9.23899440422732E-2</v>
      </c>
      <c r="G103" s="62">
        <f t="shared" si="5"/>
        <v>0.57224445645127131</v>
      </c>
    </row>
    <row r="104" spans="1:7" x14ac:dyDescent="0.25">
      <c r="A104" s="48">
        <v>31001</v>
      </c>
      <c r="B104" s="62">
        <v>71.679877843727198</v>
      </c>
      <c r="C104" s="62">
        <v>67.159089356398198</v>
      </c>
      <c r="D104" s="62">
        <v>62.222097278824599</v>
      </c>
      <c r="E104" s="62">
        <f t="shared" si="3"/>
        <v>0.12465899393581474</v>
      </c>
      <c r="F104" s="62">
        <f t="shared" si="4"/>
        <v>1.0017295772165897</v>
      </c>
      <c r="G104" s="62">
        <f t="shared" si="5"/>
        <v>0.27720992471788269</v>
      </c>
    </row>
    <row r="105" spans="1:7" x14ac:dyDescent="0.25">
      <c r="A105" s="48">
        <v>31093</v>
      </c>
      <c r="B105" s="62">
        <v>71.920258417439499</v>
      </c>
      <c r="C105" s="62">
        <v>67.6945077274016</v>
      </c>
      <c r="D105" s="62">
        <v>62.214400093878702</v>
      </c>
      <c r="E105" s="62">
        <f t="shared" si="3"/>
        <v>0.33535293438469055</v>
      </c>
      <c r="F105" s="62">
        <f t="shared" si="4"/>
        <v>0.79723887880917677</v>
      </c>
      <c r="G105" s="62">
        <f t="shared" si="5"/>
        <v>-1.2370500646105044E-2</v>
      </c>
    </row>
    <row r="106" spans="1:7" x14ac:dyDescent="0.25">
      <c r="A106" s="48">
        <v>31182</v>
      </c>
      <c r="B106" s="62">
        <v>72.087038024310502</v>
      </c>
      <c r="C106" s="62">
        <v>68.595279541357797</v>
      </c>
      <c r="D106" s="62">
        <v>62.328077763266499</v>
      </c>
      <c r="E106" s="62">
        <f t="shared" si="3"/>
        <v>0.23189517187630387</v>
      </c>
      <c r="F106" s="62">
        <f t="shared" si="4"/>
        <v>1.3306423876860249</v>
      </c>
      <c r="G106" s="62">
        <f t="shared" si="5"/>
        <v>0.18271922451436198</v>
      </c>
    </row>
    <row r="107" spans="1:7" x14ac:dyDescent="0.25">
      <c r="A107" s="48">
        <v>31274</v>
      </c>
      <c r="B107" s="62">
        <v>72.874293122610894</v>
      </c>
      <c r="C107" s="62">
        <v>68.438093335128897</v>
      </c>
      <c r="D107" s="62">
        <v>62.562373321863703</v>
      </c>
      <c r="E107" s="62">
        <f t="shared" si="3"/>
        <v>1.0920896736454886</v>
      </c>
      <c r="F107" s="62">
        <f t="shared" si="4"/>
        <v>-0.22915017954570552</v>
      </c>
      <c r="G107" s="62">
        <f t="shared" si="5"/>
        <v>0.3759069218965827</v>
      </c>
    </row>
    <row r="108" spans="1:7" x14ac:dyDescent="0.25">
      <c r="A108" s="48">
        <v>31366</v>
      </c>
      <c r="B108" s="62">
        <v>73.032550744910097</v>
      </c>
      <c r="C108" s="62">
        <v>68.806502257456899</v>
      </c>
      <c r="D108" s="62">
        <v>62.878664616780299</v>
      </c>
      <c r="E108" s="62">
        <f t="shared" si="3"/>
        <v>0.21716522455035678</v>
      </c>
      <c r="F108" s="62">
        <f t="shared" si="4"/>
        <v>0.53830974005071952</v>
      </c>
      <c r="G108" s="62">
        <f t="shared" si="5"/>
        <v>0.5055615350290128</v>
      </c>
    </row>
    <row r="109" spans="1:7" x14ac:dyDescent="0.25">
      <c r="A109" s="48">
        <v>31458</v>
      </c>
      <c r="B109" s="62">
        <v>73.546252175041403</v>
      </c>
      <c r="C109" s="62">
        <v>69.817265574296698</v>
      </c>
      <c r="D109" s="62">
        <v>63.277019186318299</v>
      </c>
      <c r="E109" s="62">
        <f t="shared" si="3"/>
        <v>0.70338694854788097</v>
      </c>
      <c r="F109" s="62">
        <f t="shared" si="4"/>
        <v>1.4689938940040483</v>
      </c>
      <c r="G109" s="62">
        <f t="shared" si="5"/>
        <v>0.63352899105890381</v>
      </c>
    </row>
    <row r="110" spans="1:7" x14ac:dyDescent="0.25">
      <c r="A110" s="48">
        <v>31547</v>
      </c>
      <c r="B110" s="62">
        <v>73.584531433946495</v>
      </c>
      <c r="C110" s="62">
        <v>70.542910844926993</v>
      </c>
      <c r="D110" s="62">
        <v>63.687571626411099</v>
      </c>
      <c r="E110" s="62">
        <f t="shared" si="3"/>
        <v>5.2047871608721652E-2</v>
      </c>
      <c r="F110" s="62">
        <f t="shared" si="4"/>
        <v>1.0393493137569143</v>
      </c>
      <c r="G110" s="62">
        <f t="shared" si="5"/>
        <v>0.64881760451442017</v>
      </c>
    </row>
    <row r="111" spans="1:7" x14ac:dyDescent="0.25">
      <c r="A111" s="48">
        <v>31639</v>
      </c>
      <c r="B111" s="62">
        <v>73.784945405575698</v>
      </c>
      <c r="C111" s="62">
        <v>70.7158465761446</v>
      </c>
      <c r="D111" s="62">
        <v>64.109954229903096</v>
      </c>
      <c r="E111" s="62">
        <f t="shared" si="3"/>
        <v>0.27235883374361852</v>
      </c>
      <c r="F111" s="62">
        <f t="shared" si="4"/>
        <v>0.24514969561968786</v>
      </c>
      <c r="G111" s="62">
        <f t="shared" si="5"/>
        <v>0.66321040778517526</v>
      </c>
    </row>
    <row r="112" spans="1:7" x14ac:dyDescent="0.25">
      <c r="A112" s="48">
        <v>31731</v>
      </c>
      <c r="B112" s="62">
        <v>73.682214512928795</v>
      </c>
      <c r="C112" s="62">
        <v>71.667341737635397</v>
      </c>
      <c r="D112" s="62">
        <v>64.579724041541098</v>
      </c>
      <c r="E112" s="62">
        <f t="shared" si="3"/>
        <v>-0.139230153362884</v>
      </c>
      <c r="F112" s="62">
        <f t="shared" si="4"/>
        <v>1.3455190138553417</v>
      </c>
      <c r="G112" s="62">
        <f t="shared" si="5"/>
        <v>0.73275642960744092</v>
      </c>
    </row>
    <row r="113" spans="1:7" x14ac:dyDescent="0.25">
      <c r="A113" s="48">
        <v>31823</v>
      </c>
      <c r="B113" s="62">
        <v>73.637472635123004</v>
      </c>
      <c r="C113" s="62">
        <v>71.842965125145597</v>
      </c>
      <c r="D113" s="62">
        <v>65.096559271643301</v>
      </c>
      <c r="E113" s="62">
        <f t="shared" si="3"/>
        <v>-6.0722764783270926E-2</v>
      </c>
      <c r="F113" s="62">
        <f t="shared" si="4"/>
        <v>0.24505358124364882</v>
      </c>
      <c r="G113" s="62">
        <f t="shared" si="5"/>
        <v>0.80030572718109905</v>
      </c>
    </row>
    <row r="114" spans="1:7" x14ac:dyDescent="0.25">
      <c r="A114" s="48">
        <v>31912</v>
      </c>
      <c r="B114" s="62">
        <v>73.796325918365397</v>
      </c>
      <c r="C114" s="62">
        <v>72.065252144704104</v>
      </c>
      <c r="D114" s="62">
        <v>65.5150647070828</v>
      </c>
      <c r="E114" s="62">
        <f t="shared" si="3"/>
        <v>0.21572343204867833</v>
      </c>
      <c r="F114" s="62">
        <f t="shared" si="4"/>
        <v>0.30940680019442179</v>
      </c>
      <c r="G114" s="62">
        <f t="shared" si="5"/>
        <v>0.64289947137314263</v>
      </c>
    </row>
    <row r="115" spans="1:7" x14ac:dyDescent="0.25">
      <c r="A115" s="48">
        <v>32004</v>
      </c>
      <c r="B115" s="62">
        <v>73.965324311647507</v>
      </c>
      <c r="C115" s="62">
        <v>72.965731694645399</v>
      </c>
      <c r="D115" s="62">
        <v>65.835258184046594</v>
      </c>
      <c r="E115" s="62">
        <f t="shared" si="3"/>
        <v>0.22900651377828465</v>
      </c>
      <c r="F115" s="62">
        <f t="shared" si="4"/>
        <v>1.2495336145264135</v>
      </c>
      <c r="G115" s="62">
        <f t="shared" si="5"/>
        <v>0.48873259668654262</v>
      </c>
    </row>
    <row r="116" spans="1:7" x14ac:dyDescent="0.25">
      <c r="A116" s="48">
        <v>32096</v>
      </c>
      <c r="B116" s="62">
        <v>74.641421207686804</v>
      </c>
      <c r="C116" s="62">
        <v>72.987920154423094</v>
      </c>
      <c r="D116" s="62">
        <v>66.057618263539098</v>
      </c>
      <c r="E116" s="62">
        <f t="shared" si="3"/>
        <v>0.91407277982127433</v>
      </c>
      <c r="F116" s="62">
        <f t="shared" si="4"/>
        <v>3.0409425441728567E-2</v>
      </c>
      <c r="G116" s="62">
        <f t="shared" si="5"/>
        <v>0.33775227078305337</v>
      </c>
    </row>
    <row r="117" spans="1:7" x14ac:dyDescent="0.25">
      <c r="A117" s="48">
        <v>32188</v>
      </c>
      <c r="B117" s="62">
        <v>74.510607219836899</v>
      </c>
      <c r="C117" s="62">
        <v>73.568358758124901</v>
      </c>
      <c r="D117" s="62">
        <v>66.182742433920396</v>
      </c>
      <c r="E117" s="62">
        <f t="shared" si="3"/>
        <v>-0.17525656094612679</v>
      </c>
      <c r="F117" s="62">
        <f t="shared" si="4"/>
        <v>0.79525297127764905</v>
      </c>
      <c r="G117" s="62">
        <f t="shared" si="5"/>
        <v>0.18941671478694685</v>
      </c>
    </row>
    <row r="118" spans="1:7" x14ac:dyDescent="0.25">
      <c r="A118" s="48">
        <v>32278</v>
      </c>
      <c r="B118" s="62">
        <v>74.640747542533106</v>
      </c>
      <c r="C118" s="62">
        <v>73.417277835275996</v>
      </c>
      <c r="D118" s="62">
        <v>66.353941893086898</v>
      </c>
      <c r="E118" s="62">
        <f t="shared" si="3"/>
        <v>0.1746601290098726</v>
      </c>
      <c r="F118" s="62">
        <f t="shared" si="4"/>
        <v>-0.20536127949465743</v>
      </c>
      <c r="G118" s="62">
        <f t="shared" si="5"/>
        <v>0.25867688897515007</v>
      </c>
    </row>
    <row r="119" spans="1:7" x14ac:dyDescent="0.25">
      <c r="A119" s="48">
        <v>32370</v>
      </c>
      <c r="B119" s="62">
        <v>74.670519718949194</v>
      </c>
      <c r="C119" s="62">
        <v>73.896227520465303</v>
      </c>
      <c r="D119" s="62">
        <v>66.570736041813404</v>
      </c>
      <c r="E119" s="62">
        <f t="shared" si="3"/>
        <v>3.9887296679502048E-2</v>
      </c>
      <c r="F119" s="62">
        <f t="shared" si="4"/>
        <v>0.6523664446724794</v>
      </c>
      <c r="G119" s="62">
        <f t="shared" si="5"/>
        <v>0.32672384268566501</v>
      </c>
    </row>
    <row r="120" spans="1:7" x14ac:dyDescent="0.25">
      <c r="A120" s="48">
        <v>32462</v>
      </c>
      <c r="B120" s="62">
        <v>75.095439034451402</v>
      </c>
      <c r="C120" s="62">
        <v>73.872599366961893</v>
      </c>
      <c r="D120" s="62">
        <v>66.831968365427002</v>
      </c>
      <c r="E120" s="62">
        <f t="shared" si="3"/>
        <v>0.56905900360885842</v>
      </c>
      <c r="F120" s="62">
        <f t="shared" si="4"/>
        <v>-3.1974776380655948E-2</v>
      </c>
      <c r="G120" s="62">
        <f t="shared" si="5"/>
        <v>0.3924131520034817</v>
      </c>
    </row>
    <row r="121" spans="1:7" x14ac:dyDescent="0.25">
      <c r="A121" s="48">
        <v>32554</v>
      </c>
      <c r="B121" s="62">
        <v>75.222174562380204</v>
      </c>
      <c r="C121" s="62">
        <v>73.492035596994498</v>
      </c>
      <c r="D121" s="62">
        <v>67.137066466549001</v>
      </c>
      <c r="E121" s="62">
        <f t="shared" si="3"/>
        <v>0.16876594578621337</v>
      </c>
      <c r="F121" s="62">
        <f t="shared" si="4"/>
        <v>-0.51516228375415074</v>
      </c>
      <c r="G121" s="62">
        <f t="shared" si="5"/>
        <v>0.45651521058570205</v>
      </c>
    </row>
    <row r="122" spans="1:7" x14ac:dyDescent="0.25">
      <c r="A122" s="48">
        <v>32643</v>
      </c>
      <c r="B122" s="62">
        <v>75.5143806813808</v>
      </c>
      <c r="C122" s="62">
        <v>73.566928639078398</v>
      </c>
      <c r="D122" s="62">
        <v>67.349133557197305</v>
      </c>
      <c r="E122" s="62">
        <f t="shared" si="3"/>
        <v>0.38845742056855281</v>
      </c>
      <c r="F122" s="62">
        <f t="shared" si="4"/>
        <v>0.10190633784399222</v>
      </c>
      <c r="G122" s="62">
        <f t="shared" si="5"/>
        <v>0.31587184518103201</v>
      </c>
    </row>
    <row r="123" spans="1:7" x14ac:dyDescent="0.25">
      <c r="A123" s="48">
        <v>32735</v>
      </c>
      <c r="B123" s="62">
        <v>75.856435497002806</v>
      </c>
      <c r="C123" s="62">
        <v>73.461926029266905</v>
      </c>
      <c r="D123" s="62">
        <v>67.469313304178598</v>
      </c>
      <c r="E123" s="62">
        <f t="shared" si="3"/>
        <v>0.45296645822369191</v>
      </c>
      <c r="F123" s="62">
        <f t="shared" si="4"/>
        <v>-0.14273072391894828</v>
      </c>
      <c r="G123" s="62">
        <f t="shared" si="5"/>
        <v>0.17844289990639381</v>
      </c>
    </row>
    <row r="124" spans="1:7" x14ac:dyDescent="0.25">
      <c r="A124" s="48">
        <v>32827</v>
      </c>
      <c r="B124" s="62">
        <v>75.806483152835696</v>
      </c>
      <c r="C124" s="62">
        <v>73.314115684750803</v>
      </c>
      <c r="D124" s="62">
        <v>67.503068729225205</v>
      </c>
      <c r="E124" s="62">
        <f t="shared" si="3"/>
        <v>-6.585116192163265E-2</v>
      </c>
      <c r="F124" s="62">
        <f t="shared" si="4"/>
        <v>-0.2012067372930238</v>
      </c>
      <c r="G124" s="62">
        <f t="shared" si="5"/>
        <v>5.0030781985914201E-2</v>
      </c>
    </row>
    <row r="125" spans="1:7" x14ac:dyDescent="0.25">
      <c r="A125" s="48">
        <v>32919</v>
      </c>
      <c r="B125" s="62">
        <v>76.017740146436395</v>
      </c>
      <c r="C125" s="62">
        <v>73.869146367911895</v>
      </c>
      <c r="D125" s="62">
        <v>67.451266079490694</v>
      </c>
      <c r="E125" s="62">
        <f t="shared" si="3"/>
        <v>0.27867932241992771</v>
      </c>
      <c r="F125" s="62">
        <f t="shared" si="4"/>
        <v>0.75705841634605953</v>
      </c>
      <c r="G125" s="62">
        <f t="shared" si="5"/>
        <v>-7.6741177415663331E-2</v>
      </c>
    </row>
    <row r="126" spans="1:7" x14ac:dyDescent="0.25">
      <c r="A126" s="48">
        <v>33008</v>
      </c>
      <c r="B126" s="62">
        <v>76.055187765592606</v>
      </c>
      <c r="C126" s="62">
        <v>74.161355235008799</v>
      </c>
      <c r="D126" s="62">
        <v>67.422437872215895</v>
      </c>
      <c r="E126" s="62">
        <f t="shared" si="3"/>
        <v>4.9261684291158805E-2</v>
      </c>
      <c r="F126" s="62">
        <f t="shared" si="4"/>
        <v>0.39557634203802866</v>
      </c>
      <c r="G126" s="62">
        <f t="shared" si="5"/>
        <v>-4.2739312321914281E-2</v>
      </c>
    </row>
    <row r="127" spans="1:7" x14ac:dyDescent="0.25">
      <c r="A127" s="48">
        <v>33100</v>
      </c>
      <c r="B127" s="62">
        <v>76.207706477997107</v>
      </c>
      <c r="C127" s="62">
        <v>73.375820139860096</v>
      </c>
      <c r="D127" s="62">
        <v>67.416304040426994</v>
      </c>
      <c r="E127" s="62">
        <f t="shared" si="3"/>
        <v>0.20053689549038226</v>
      </c>
      <c r="F127" s="62">
        <f t="shared" si="4"/>
        <v>-1.0592242990428535</v>
      </c>
      <c r="G127" s="62">
        <f t="shared" si="5"/>
        <v>-9.0976119856809919E-3</v>
      </c>
    </row>
    <row r="128" spans="1:7" x14ac:dyDescent="0.25">
      <c r="A128" s="48">
        <v>33192</v>
      </c>
      <c r="B128" s="62">
        <v>75.740038840081596</v>
      </c>
      <c r="C128" s="62">
        <v>73.365095253035605</v>
      </c>
      <c r="D128" s="62">
        <v>67.376790975495098</v>
      </c>
      <c r="E128" s="62">
        <f t="shared" si="3"/>
        <v>-0.61367499368392275</v>
      </c>
      <c r="F128" s="62">
        <f t="shared" si="4"/>
        <v>-1.461637744429763E-2</v>
      </c>
      <c r="G128" s="62">
        <f t="shared" si="5"/>
        <v>-5.8610547543812674E-2</v>
      </c>
    </row>
    <row r="129" spans="1:7" x14ac:dyDescent="0.25">
      <c r="A129" s="48">
        <v>33284</v>
      </c>
      <c r="B129" s="62">
        <v>75.642454656701204</v>
      </c>
      <c r="C129" s="62">
        <v>73.906669147918706</v>
      </c>
      <c r="D129" s="62">
        <v>67.303525697831105</v>
      </c>
      <c r="E129" s="62">
        <f t="shared" si="3"/>
        <v>-0.12884094710649885</v>
      </c>
      <c r="F129" s="62">
        <f t="shared" si="4"/>
        <v>0.73819013389843868</v>
      </c>
      <c r="G129" s="62">
        <f t="shared" si="5"/>
        <v>-0.10873963660667502</v>
      </c>
    </row>
    <row r="130" spans="1:7" x14ac:dyDescent="0.25">
      <c r="A130" s="48">
        <v>33373</v>
      </c>
      <c r="B130" s="62">
        <v>76.324642948717596</v>
      </c>
      <c r="C130" s="62">
        <v>74.3751347166736</v>
      </c>
      <c r="D130" s="62">
        <v>67.426031790375504</v>
      </c>
      <c r="E130" s="62">
        <f t="shared" si="3"/>
        <v>0.90185900908750605</v>
      </c>
      <c r="F130" s="62">
        <f t="shared" si="4"/>
        <v>0.63386102249757048</v>
      </c>
      <c r="G130" s="62">
        <f t="shared" si="5"/>
        <v>0.18202031955117354</v>
      </c>
    </row>
    <row r="131" spans="1:7" x14ac:dyDescent="0.25">
      <c r="A131" s="48">
        <v>33465</v>
      </c>
      <c r="B131" s="62">
        <v>76.698952031300394</v>
      </c>
      <c r="C131" s="62">
        <v>74.805205763813603</v>
      </c>
      <c r="D131" s="62">
        <v>67.7483556370846</v>
      </c>
      <c r="E131" s="62">
        <f t="shared" si="3"/>
        <v>0.49041707647986693</v>
      </c>
      <c r="F131" s="62">
        <f t="shared" si="4"/>
        <v>0.57824573868447648</v>
      </c>
      <c r="G131" s="62">
        <f t="shared" si="5"/>
        <v>0.47804065900123982</v>
      </c>
    </row>
    <row r="132" spans="1:7" x14ac:dyDescent="0.25">
      <c r="A132" s="48">
        <v>33557</v>
      </c>
      <c r="B132" s="62">
        <v>77.051492008078299</v>
      </c>
      <c r="C132" s="62">
        <v>75.479843846140199</v>
      </c>
      <c r="D132" s="62">
        <v>68.292742441844794</v>
      </c>
      <c r="E132" s="62">
        <f t="shared" si="3"/>
        <v>0.45964119123040359</v>
      </c>
      <c r="F132" s="62">
        <f t="shared" si="4"/>
        <v>0.90185980432520341</v>
      </c>
      <c r="G132" s="62">
        <f t="shared" si="5"/>
        <v>0.80354246186634137</v>
      </c>
    </row>
    <row r="133" spans="1:7" x14ac:dyDescent="0.25">
      <c r="A133" s="48">
        <v>33649</v>
      </c>
      <c r="B133" s="62">
        <v>78.073038507412804</v>
      </c>
      <c r="C133" s="62">
        <v>75.904630018536906</v>
      </c>
      <c r="D133" s="62">
        <v>69.069960279839506</v>
      </c>
      <c r="E133" s="62">
        <f t="shared" si="3"/>
        <v>1.3257971685057095</v>
      </c>
      <c r="F133" s="62">
        <f t="shared" si="4"/>
        <v>0.56278093693808018</v>
      </c>
      <c r="G133" s="62">
        <f t="shared" si="5"/>
        <v>1.1380679852717261</v>
      </c>
    </row>
    <row r="134" spans="1:7" x14ac:dyDescent="0.25">
      <c r="A134" s="48">
        <v>33739</v>
      </c>
      <c r="B134" s="62">
        <v>78.711951815750993</v>
      </c>
      <c r="C134" s="62">
        <v>76.033630362856002</v>
      </c>
      <c r="D134" s="62">
        <v>69.753938798453106</v>
      </c>
      <c r="E134" s="62">
        <f t="shared" ref="E134:E197" si="6">100*(B134-B133)/B133</f>
        <v>0.81835332728535515</v>
      </c>
      <c r="F134" s="62">
        <f t="shared" ref="F134:F197" si="7">100*(C134-C133)/C133</f>
        <v>0.16995056070702391</v>
      </c>
      <c r="G134" s="62">
        <f t="shared" ref="G134:G197" si="8">100*(D134-D133)/D133</f>
        <v>0.99026916454336367</v>
      </c>
    </row>
    <row r="135" spans="1:7" x14ac:dyDescent="0.25">
      <c r="A135" s="48">
        <v>33831</v>
      </c>
      <c r="B135" s="62">
        <v>79.285095587583399</v>
      </c>
      <c r="C135" s="62">
        <v>76.698247640100703</v>
      </c>
      <c r="D135" s="62">
        <v>70.341482482328203</v>
      </c>
      <c r="E135" s="62">
        <f t="shared" si="6"/>
        <v>0.72815342347756973</v>
      </c>
      <c r="F135" s="62">
        <f t="shared" si="7"/>
        <v>0.87410961974713353</v>
      </c>
      <c r="G135" s="62">
        <f t="shared" si="8"/>
        <v>0.84230897064142096</v>
      </c>
    </row>
    <row r="136" spans="1:7" x14ac:dyDescent="0.25">
      <c r="A136" s="48">
        <v>33923</v>
      </c>
      <c r="B136" s="62">
        <v>79.875891262472706</v>
      </c>
      <c r="C136" s="62">
        <v>77.6466088265595</v>
      </c>
      <c r="D136" s="62">
        <v>70.843108150668499</v>
      </c>
      <c r="E136" s="62">
        <f t="shared" si="6"/>
        <v>0.74515351278939468</v>
      </c>
      <c r="F136" s="62">
        <f t="shared" si="7"/>
        <v>1.2364835125163387</v>
      </c>
      <c r="G136" s="62">
        <f t="shared" si="8"/>
        <v>0.71312922423310954</v>
      </c>
    </row>
    <row r="137" spans="1:7" x14ac:dyDescent="0.25">
      <c r="A137" s="48">
        <v>34015</v>
      </c>
      <c r="B137" s="62">
        <v>79.531284890990904</v>
      </c>
      <c r="C137" s="62">
        <v>78.288738199685895</v>
      </c>
      <c r="D137" s="62">
        <v>71.117033664457196</v>
      </c>
      <c r="E137" s="62">
        <f t="shared" si="6"/>
        <v>-0.43142726301409717</v>
      </c>
      <c r="F137" s="62">
        <f t="shared" si="7"/>
        <v>0.82698959147170137</v>
      </c>
      <c r="G137" s="62">
        <f t="shared" si="8"/>
        <v>0.38666501363282191</v>
      </c>
    </row>
    <row r="138" spans="1:7" x14ac:dyDescent="0.25">
      <c r="A138" s="48">
        <v>34104</v>
      </c>
      <c r="B138" s="62">
        <v>79.541562747624894</v>
      </c>
      <c r="C138" s="62">
        <v>78.611747424802005</v>
      </c>
      <c r="D138" s="62">
        <v>71.777282631460906</v>
      </c>
      <c r="E138" s="62">
        <f t="shared" si="6"/>
        <v>1.2923036070746258E-2</v>
      </c>
      <c r="F138" s="62">
        <f t="shared" si="7"/>
        <v>0.41258708793112925</v>
      </c>
      <c r="G138" s="62">
        <f t="shared" si="8"/>
        <v>0.92839778739771706</v>
      </c>
    </row>
    <row r="139" spans="1:7" x14ac:dyDescent="0.25">
      <c r="A139" s="48">
        <v>34196</v>
      </c>
      <c r="B139" s="62">
        <v>79.546470959839496</v>
      </c>
      <c r="C139" s="62">
        <v>79.218612283761999</v>
      </c>
      <c r="D139" s="62">
        <v>72.917322241263506</v>
      </c>
      <c r="E139" s="62">
        <f t="shared" si="6"/>
        <v>6.1706258276253978E-3</v>
      </c>
      <c r="F139" s="62">
        <f t="shared" si="7"/>
        <v>0.77197731743656506</v>
      </c>
      <c r="G139" s="62">
        <f t="shared" si="8"/>
        <v>1.5883014346699513</v>
      </c>
    </row>
    <row r="140" spans="1:7" x14ac:dyDescent="0.25">
      <c r="A140" s="48">
        <v>34288</v>
      </c>
      <c r="B140" s="62">
        <v>80.099714962167894</v>
      </c>
      <c r="C140" s="62">
        <v>79.889551537409403</v>
      </c>
      <c r="D140" s="62">
        <v>73.533026840209004</v>
      </c>
      <c r="E140" s="62">
        <f t="shared" si="6"/>
        <v>0.69549785886505722</v>
      </c>
      <c r="F140" s="62">
        <f t="shared" si="7"/>
        <v>0.84694648682318729</v>
      </c>
      <c r="G140" s="62">
        <f t="shared" si="8"/>
        <v>0.84438728688952702</v>
      </c>
    </row>
    <row r="141" spans="1:7" x14ac:dyDescent="0.25">
      <c r="A141" s="48">
        <v>34380</v>
      </c>
      <c r="B141" s="62">
        <v>80.1964956722354</v>
      </c>
      <c r="C141" s="62">
        <v>80.46395173162</v>
      </c>
      <c r="D141" s="62">
        <v>74.7963941900191</v>
      </c>
      <c r="E141" s="62">
        <f t="shared" si="6"/>
        <v>0.12082528647351209</v>
      </c>
      <c r="F141" s="62">
        <f t="shared" si="7"/>
        <v>0.71899288850260445</v>
      </c>
      <c r="G141" s="62">
        <f t="shared" si="8"/>
        <v>1.7180951255487653</v>
      </c>
    </row>
    <row r="142" spans="1:7" x14ac:dyDescent="0.25">
      <c r="A142" s="48">
        <v>34469</v>
      </c>
      <c r="B142" s="62">
        <v>80.6050033953656</v>
      </c>
      <c r="C142" s="62">
        <v>81.470914913366002</v>
      </c>
      <c r="D142" s="62">
        <v>75.773727588163794</v>
      </c>
      <c r="E142" s="62">
        <f t="shared" si="6"/>
        <v>0.50938350822681611</v>
      </c>
      <c r="F142" s="62">
        <f t="shared" si="7"/>
        <v>1.2514463434565504</v>
      </c>
      <c r="G142" s="62">
        <f t="shared" si="8"/>
        <v>1.3066584408625277</v>
      </c>
    </row>
    <row r="143" spans="1:7" x14ac:dyDescent="0.25">
      <c r="A143" s="48">
        <v>34561</v>
      </c>
      <c r="B143" s="62">
        <v>80.488183464320898</v>
      </c>
      <c r="C143" s="62">
        <v>82.2567228395678</v>
      </c>
      <c r="D143" s="62">
        <v>76.343787384565303</v>
      </c>
      <c r="E143" s="62">
        <f t="shared" si="6"/>
        <v>-0.14492888297728032</v>
      </c>
      <c r="F143" s="62">
        <f t="shared" si="7"/>
        <v>0.96452571698428236</v>
      </c>
      <c r="G143" s="62">
        <f t="shared" si="8"/>
        <v>0.7523185338061088</v>
      </c>
    </row>
    <row r="144" spans="1:7" x14ac:dyDescent="0.25">
      <c r="A144" s="48">
        <v>34653</v>
      </c>
      <c r="B144" s="62">
        <v>80.770583912378598</v>
      </c>
      <c r="C144" s="62">
        <v>82.727554436349706</v>
      </c>
      <c r="D144" s="62">
        <v>76.523581763318404</v>
      </c>
      <c r="E144" s="62">
        <f t="shared" si="6"/>
        <v>0.35085951241884317</v>
      </c>
      <c r="F144" s="62">
        <f t="shared" si="7"/>
        <v>0.5723928458713442</v>
      </c>
      <c r="G144" s="62">
        <f t="shared" si="8"/>
        <v>0.23550623424984909</v>
      </c>
    </row>
    <row r="145" spans="1:7" x14ac:dyDescent="0.25">
      <c r="A145" s="48">
        <v>34745</v>
      </c>
      <c r="B145" s="62">
        <v>80.425669126521598</v>
      </c>
      <c r="C145" s="62">
        <v>82.787507883620805</v>
      </c>
      <c r="D145" s="62">
        <v>77.275754149090702</v>
      </c>
      <c r="E145" s="62">
        <f t="shared" si="6"/>
        <v>-0.42703019979547246</v>
      </c>
      <c r="F145" s="62">
        <f t="shared" si="7"/>
        <v>7.2470953214538086E-2</v>
      </c>
      <c r="G145" s="62">
        <f t="shared" si="8"/>
        <v>0.98292888079743745</v>
      </c>
    </row>
    <row r="146" spans="1:7" x14ac:dyDescent="0.25">
      <c r="A146" s="48">
        <v>34834</v>
      </c>
      <c r="B146" s="62">
        <v>80.446190837579493</v>
      </c>
      <c r="C146" s="62">
        <v>82.887896230654206</v>
      </c>
      <c r="D146" s="62">
        <v>77.458713871410893</v>
      </c>
      <c r="E146" s="62">
        <f t="shared" si="6"/>
        <v>2.5516369687409089E-2</v>
      </c>
      <c r="F146" s="62">
        <f t="shared" si="7"/>
        <v>0.12126025966927695</v>
      </c>
      <c r="G146" s="62">
        <f t="shared" si="8"/>
        <v>0.23676213106532898</v>
      </c>
    </row>
    <row r="147" spans="1:7" x14ac:dyDescent="0.25">
      <c r="A147" s="48">
        <v>34926</v>
      </c>
      <c r="B147" s="62">
        <v>80.782219235362405</v>
      </c>
      <c r="C147" s="62">
        <v>83.569984130852504</v>
      </c>
      <c r="D147" s="62">
        <v>77.766260973320598</v>
      </c>
      <c r="E147" s="62">
        <f t="shared" si="6"/>
        <v>0.41770579101918093</v>
      </c>
      <c r="F147" s="62">
        <f t="shared" si="7"/>
        <v>0.82290410447893914</v>
      </c>
      <c r="G147" s="62">
        <f t="shared" si="8"/>
        <v>0.39704648649377738</v>
      </c>
    </row>
    <row r="148" spans="1:7" x14ac:dyDescent="0.25">
      <c r="A148" s="48">
        <v>35018</v>
      </c>
      <c r="B148" s="62">
        <v>81.043122099004293</v>
      </c>
      <c r="C148" s="62">
        <v>83.559764354539197</v>
      </c>
      <c r="D148" s="62">
        <v>78.604481743583605</v>
      </c>
      <c r="E148" s="62">
        <f t="shared" si="6"/>
        <v>0.32297065630462185</v>
      </c>
      <c r="F148" s="62">
        <f t="shared" si="7"/>
        <v>-1.2229003534695335E-2</v>
      </c>
      <c r="G148" s="62">
        <f t="shared" si="8"/>
        <v>1.0778720228693734</v>
      </c>
    </row>
    <row r="149" spans="1:7" x14ac:dyDescent="0.25">
      <c r="A149" s="48">
        <v>35110</v>
      </c>
      <c r="B149" s="62">
        <v>81.182279631780006</v>
      </c>
      <c r="C149" s="62">
        <v>84.400873257625904</v>
      </c>
      <c r="D149" s="62">
        <v>79.385787897123194</v>
      </c>
      <c r="E149" s="62">
        <f t="shared" si="6"/>
        <v>0.17170801071275871</v>
      </c>
      <c r="F149" s="62">
        <f t="shared" si="7"/>
        <v>1.0065955900951684</v>
      </c>
      <c r="G149" s="62">
        <f t="shared" si="8"/>
        <v>0.9939715092687651</v>
      </c>
    </row>
    <row r="150" spans="1:7" x14ac:dyDescent="0.25">
      <c r="A150" s="48">
        <v>35200</v>
      </c>
      <c r="B150" s="62">
        <v>82.124703791612006</v>
      </c>
      <c r="C150" s="62">
        <v>84.616749506698994</v>
      </c>
      <c r="D150" s="62">
        <v>79.073748858764304</v>
      </c>
      <c r="E150" s="62">
        <f t="shared" si="6"/>
        <v>1.1608742253932409</v>
      </c>
      <c r="F150" s="62">
        <f t="shared" si="7"/>
        <v>0.25577489988065455</v>
      </c>
      <c r="G150" s="62">
        <f t="shared" si="8"/>
        <v>-0.39306662643855622</v>
      </c>
    </row>
    <row r="151" spans="1:7" x14ac:dyDescent="0.25">
      <c r="A151" s="48">
        <v>35292</v>
      </c>
      <c r="B151" s="62">
        <v>82.417160197014795</v>
      </c>
      <c r="C151" s="62">
        <v>84.998628138218194</v>
      </c>
      <c r="D151" s="62">
        <v>79.828234468658593</v>
      </c>
      <c r="E151" s="62">
        <f t="shared" si="6"/>
        <v>0.35611258476485241</v>
      </c>
      <c r="F151" s="62">
        <f t="shared" si="7"/>
        <v>0.45130383020558734</v>
      </c>
      <c r="G151" s="62">
        <f t="shared" si="8"/>
        <v>0.95415434424627477</v>
      </c>
    </row>
    <row r="152" spans="1:7" x14ac:dyDescent="0.25">
      <c r="A152" s="48">
        <v>35384</v>
      </c>
      <c r="B152" s="62">
        <v>82.773466848016795</v>
      </c>
      <c r="C152" s="62">
        <v>85.223368373175006</v>
      </c>
      <c r="D152" s="62">
        <v>80.465479858101503</v>
      </c>
      <c r="E152" s="62">
        <f t="shared" si="6"/>
        <v>0.43232095130463671</v>
      </c>
      <c r="F152" s="62">
        <f t="shared" si="7"/>
        <v>0.26440454379023243</v>
      </c>
      <c r="G152" s="62">
        <f t="shared" si="8"/>
        <v>0.7982706791456089</v>
      </c>
    </row>
    <row r="153" spans="1:7" x14ac:dyDescent="0.25">
      <c r="A153" s="48">
        <v>35476</v>
      </c>
      <c r="B153" s="62">
        <v>82.829343910837196</v>
      </c>
      <c r="C153" s="62">
        <v>85.329682089400904</v>
      </c>
      <c r="D153" s="62">
        <v>81.709839037341595</v>
      </c>
      <c r="E153" s="62">
        <f t="shared" si="6"/>
        <v>6.7506007599026821E-2</v>
      </c>
      <c r="F153" s="62">
        <f t="shared" si="7"/>
        <v>0.12474714184068986</v>
      </c>
      <c r="G153" s="62">
        <f t="shared" si="8"/>
        <v>1.546450951929303</v>
      </c>
    </row>
    <row r="154" spans="1:7" x14ac:dyDescent="0.25">
      <c r="A154" s="48">
        <v>35565</v>
      </c>
      <c r="B154" s="62">
        <v>83.617889954013293</v>
      </c>
      <c r="C154" s="62">
        <v>85.603033177482004</v>
      </c>
      <c r="D154" s="62">
        <v>82.914727388579493</v>
      </c>
      <c r="E154" s="62">
        <f t="shared" si="6"/>
        <v>0.95201290502184699</v>
      </c>
      <c r="F154" s="62">
        <f t="shared" si="7"/>
        <v>0.32034701335779797</v>
      </c>
      <c r="G154" s="62">
        <f t="shared" si="8"/>
        <v>1.4745939600826541</v>
      </c>
    </row>
    <row r="155" spans="1:7" x14ac:dyDescent="0.25">
      <c r="A155" s="48">
        <v>35657</v>
      </c>
      <c r="B155" s="62">
        <v>84.389354391400204</v>
      </c>
      <c r="C155" s="62">
        <v>86.272563976508707</v>
      </c>
      <c r="D155" s="62">
        <v>83.176349143583195</v>
      </c>
      <c r="E155" s="62">
        <f t="shared" si="6"/>
        <v>0.92260691798272731</v>
      </c>
      <c r="F155" s="62">
        <f t="shared" si="7"/>
        <v>0.78213443399669569</v>
      </c>
      <c r="G155" s="62">
        <f t="shared" si="8"/>
        <v>0.31553110435690507</v>
      </c>
    </row>
    <row r="156" spans="1:7" x14ac:dyDescent="0.25">
      <c r="A156" s="48">
        <v>35749</v>
      </c>
      <c r="B156" s="62">
        <v>84.431302330306906</v>
      </c>
      <c r="C156" s="62">
        <v>87.092799687601797</v>
      </c>
      <c r="D156" s="62">
        <v>84.5527656344468</v>
      </c>
      <c r="E156" s="62">
        <f t="shared" si="6"/>
        <v>4.9707619176876737E-2</v>
      </c>
      <c r="F156" s="62">
        <f t="shared" si="7"/>
        <v>0.95074919915030431</v>
      </c>
      <c r="G156" s="62">
        <f t="shared" si="8"/>
        <v>1.654817150591168</v>
      </c>
    </row>
    <row r="157" spans="1:7" x14ac:dyDescent="0.25">
      <c r="A157" s="48">
        <v>35841</v>
      </c>
      <c r="B157" s="62">
        <v>84.858907695525005</v>
      </c>
      <c r="C157" s="62">
        <v>87.632340196703893</v>
      </c>
      <c r="D157" s="62">
        <v>84.339920270136204</v>
      </c>
      <c r="E157" s="62">
        <f t="shared" si="6"/>
        <v>0.50645359412466229</v>
      </c>
      <c r="F157" s="62">
        <f t="shared" si="7"/>
        <v>0.61950070618628084</v>
      </c>
      <c r="G157" s="62">
        <f t="shared" si="8"/>
        <v>-0.25173081295862715</v>
      </c>
    </row>
    <row r="158" spans="1:7" x14ac:dyDescent="0.25">
      <c r="A158" s="48">
        <v>35930</v>
      </c>
      <c r="B158" s="62">
        <v>85.006123309373905</v>
      </c>
      <c r="C158" s="62">
        <v>88.076739962635202</v>
      </c>
      <c r="D158" s="62">
        <v>85.280260998391995</v>
      </c>
      <c r="E158" s="62">
        <f t="shared" si="6"/>
        <v>0.17348280557311857</v>
      </c>
      <c r="F158" s="62">
        <f t="shared" si="7"/>
        <v>0.50711845071555395</v>
      </c>
      <c r="G158" s="62">
        <f t="shared" si="8"/>
        <v>1.1149414479453268</v>
      </c>
    </row>
    <row r="159" spans="1:7" x14ac:dyDescent="0.25">
      <c r="A159" s="48">
        <v>36022</v>
      </c>
      <c r="B159" s="62">
        <v>85.637013652421004</v>
      </c>
      <c r="C159" s="62">
        <v>88.440275156757494</v>
      </c>
      <c r="D159" s="62">
        <v>85.188411530756099</v>
      </c>
      <c r="E159" s="62">
        <f t="shared" si="6"/>
        <v>0.74217046782737917</v>
      </c>
      <c r="F159" s="62">
        <f t="shared" si="7"/>
        <v>0.41274824008758126</v>
      </c>
      <c r="G159" s="62">
        <f t="shared" si="8"/>
        <v>-0.10770307989281123</v>
      </c>
    </row>
    <row r="160" spans="1:7" x14ac:dyDescent="0.25">
      <c r="A160" s="48">
        <v>36114</v>
      </c>
      <c r="B160" s="62">
        <v>86.732387927510004</v>
      </c>
      <c r="C160" s="62">
        <v>88.983633554570503</v>
      </c>
      <c r="D160" s="62">
        <v>85.392593412164501</v>
      </c>
      <c r="E160" s="62">
        <f t="shared" si="6"/>
        <v>1.2790897631424274</v>
      </c>
      <c r="F160" s="62">
        <f t="shared" si="7"/>
        <v>0.61437890921293925</v>
      </c>
      <c r="G160" s="62">
        <f t="shared" si="8"/>
        <v>0.2396826959670276</v>
      </c>
    </row>
    <row r="161" spans="1:7" x14ac:dyDescent="0.25">
      <c r="A161" s="48">
        <v>36206</v>
      </c>
      <c r="B161" s="62">
        <v>87.228754314984798</v>
      </c>
      <c r="C161" s="62">
        <v>89.178234415235806</v>
      </c>
      <c r="D161" s="62">
        <v>86.269660127277405</v>
      </c>
      <c r="E161" s="62">
        <f t="shared" si="6"/>
        <v>0.57229646195104344</v>
      </c>
      <c r="F161" s="62">
        <f t="shared" si="7"/>
        <v>0.21869286844300642</v>
      </c>
      <c r="G161" s="62">
        <f t="shared" si="8"/>
        <v>1.0270992835169728</v>
      </c>
    </row>
    <row r="162" spans="1:7" x14ac:dyDescent="0.25">
      <c r="A162" s="48">
        <v>36295</v>
      </c>
      <c r="B162" s="62">
        <v>87.343621724483995</v>
      </c>
      <c r="C162" s="62">
        <v>89.696029531363095</v>
      </c>
      <c r="D162" s="62">
        <v>86.255265023338794</v>
      </c>
      <c r="E162" s="62">
        <f t="shared" si="6"/>
        <v>0.13168525723112925</v>
      </c>
      <c r="F162" s="62">
        <f t="shared" si="7"/>
        <v>0.58062947704964329</v>
      </c>
      <c r="G162" s="62">
        <f t="shared" si="8"/>
        <v>-1.6686172076455685E-2</v>
      </c>
    </row>
    <row r="163" spans="1:7" x14ac:dyDescent="0.25">
      <c r="A163" s="48">
        <v>36387</v>
      </c>
      <c r="B163" s="62">
        <v>88.004458274277098</v>
      </c>
      <c r="C163" s="62">
        <v>90.432695808849303</v>
      </c>
      <c r="D163" s="62">
        <v>87.211049788758899</v>
      </c>
      <c r="E163" s="62">
        <f t="shared" si="6"/>
        <v>0.75659394097217614</v>
      </c>
      <c r="F163" s="62">
        <f t="shared" si="7"/>
        <v>0.82129195833425961</v>
      </c>
      <c r="G163" s="62">
        <f t="shared" si="8"/>
        <v>1.1080886078797521</v>
      </c>
    </row>
    <row r="164" spans="1:7" x14ac:dyDescent="0.25">
      <c r="A164" s="48">
        <v>36479</v>
      </c>
      <c r="B164" s="62">
        <v>89.077739852648804</v>
      </c>
      <c r="C164" s="62">
        <v>91.071942057424707</v>
      </c>
      <c r="D164" s="62">
        <v>88.135810511636706</v>
      </c>
      <c r="E164" s="62">
        <f t="shared" si="6"/>
        <v>1.2195763708091778</v>
      </c>
      <c r="F164" s="62">
        <f t="shared" si="7"/>
        <v>0.7068751438380213</v>
      </c>
      <c r="G164" s="62">
        <f t="shared" si="8"/>
        <v>1.0603710482992075</v>
      </c>
    </row>
    <row r="165" spans="1:7" x14ac:dyDescent="0.25">
      <c r="A165" s="48">
        <v>36571</v>
      </c>
      <c r="B165" s="62">
        <v>88.878402485241594</v>
      </c>
      <c r="C165" s="62">
        <v>91.964133947204502</v>
      </c>
      <c r="D165" s="62">
        <v>88.062755715248699</v>
      </c>
      <c r="E165" s="62">
        <f t="shared" si="6"/>
        <v>-0.22377910321585559</v>
      </c>
      <c r="F165" s="62">
        <f t="shared" si="7"/>
        <v>0.97965615932207795</v>
      </c>
      <c r="G165" s="62">
        <f t="shared" si="8"/>
        <v>-8.2888891545805338E-2</v>
      </c>
    </row>
    <row r="166" spans="1:7" x14ac:dyDescent="0.25">
      <c r="A166" s="48">
        <v>36661</v>
      </c>
      <c r="B166" s="62">
        <v>90.206691660422507</v>
      </c>
      <c r="C166" s="62">
        <v>92.503508531437902</v>
      </c>
      <c r="D166" s="62">
        <v>88.911244782677699</v>
      </c>
      <c r="E166" s="62">
        <f t="shared" si="6"/>
        <v>1.4945016314863195</v>
      </c>
      <c r="F166" s="62">
        <f t="shared" si="7"/>
        <v>0.58650537017295057</v>
      </c>
      <c r="G166" s="62">
        <f t="shared" si="8"/>
        <v>0.96350501473357597</v>
      </c>
    </row>
    <row r="167" spans="1:7" x14ac:dyDescent="0.25">
      <c r="A167" s="48">
        <v>36753</v>
      </c>
      <c r="B167" s="62">
        <v>90.216288147011795</v>
      </c>
      <c r="C167" s="62">
        <v>92.660399403911896</v>
      </c>
      <c r="D167" s="62">
        <v>89.457319502499701</v>
      </c>
      <c r="E167" s="62">
        <f t="shared" si="6"/>
        <v>1.0638331162186406E-2</v>
      </c>
      <c r="F167" s="62">
        <f t="shared" si="7"/>
        <v>0.16960532088431413</v>
      </c>
      <c r="G167" s="62">
        <f t="shared" si="8"/>
        <v>0.61417959129551181</v>
      </c>
    </row>
    <row r="168" spans="1:7" x14ac:dyDescent="0.25">
      <c r="A168" s="48">
        <v>36845</v>
      </c>
      <c r="B168" s="62">
        <v>90.7524655708512</v>
      </c>
      <c r="C168" s="62">
        <v>93.067236975576094</v>
      </c>
      <c r="D168" s="62">
        <v>88.6574234125939</v>
      </c>
      <c r="E168" s="62">
        <f t="shared" si="6"/>
        <v>0.59432441175775019</v>
      </c>
      <c r="F168" s="62">
        <f t="shared" si="7"/>
        <v>0.4390630455743777</v>
      </c>
      <c r="G168" s="62">
        <f t="shared" si="8"/>
        <v>-0.89416505474820207</v>
      </c>
    </row>
    <row r="169" spans="1:7" x14ac:dyDescent="0.25">
      <c r="A169" s="48">
        <v>36937</v>
      </c>
      <c r="B169" s="62">
        <v>90.171807535614505</v>
      </c>
      <c r="C169" s="62">
        <v>93.898364473585502</v>
      </c>
      <c r="D169" s="62">
        <v>87.328248670237301</v>
      </c>
      <c r="E169" s="62">
        <f t="shared" si="6"/>
        <v>-0.63982618167367644</v>
      </c>
      <c r="F169" s="62">
        <f t="shared" si="7"/>
        <v>0.8930398333707098</v>
      </c>
      <c r="G169" s="62">
        <f t="shared" si="8"/>
        <v>-1.4992255484020625</v>
      </c>
    </row>
    <row r="170" spans="1:7" x14ac:dyDescent="0.25">
      <c r="A170" s="48">
        <v>37026</v>
      </c>
      <c r="B170" s="62">
        <v>91.077096742124994</v>
      </c>
      <c r="C170" s="62">
        <v>93.825524694521306</v>
      </c>
      <c r="D170" s="62">
        <v>87.772535642943097</v>
      </c>
      <c r="E170" s="62">
        <f t="shared" si="6"/>
        <v>1.0039603632797678</v>
      </c>
      <c r="F170" s="62">
        <f t="shared" si="7"/>
        <v>-7.7573000842508691E-2</v>
      </c>
      <c r="G170" s="62">
        <f t="shared" si="8"/>
        <v>0.50875516166994428</v>
      </c>
    </row>
    <row r="171" spans="1:7" x14ac:dyDescent="0.25">
      <c r="A171" s="48">
        <v>37118</v>
      </c>
      <c r="B171" s="62">
        <v>91.144262805807003</v>
      </c>
      <c r="C171" s="62">
        <v>94.216981621752694</v>
      </c>
      <c r="D171" s="62">
        <v>88.265684071514102</v>
      </c>
      <c r="E171" s="62">
        <f t="shared" si="6"/>
        <v>7.3746382004449232E-2</v>
      </c>
      <c r="F171" s="62">
        <f t="shared" si="7"/>
        <v>0.41721794629542475</v>
      </c>
      <c r="G171" s="62">
        <f t="shared" si="8"/>
        <v>0.56184821933038598</v>
      </c>
    </row>
    <row r="172" spans="1:7" x14ac:dyDescent="0.25">
      <c r="A172" s="48">
        <v>37210</v>
      </c>
      <c r="B172" s="62">
        <v>92.114866372603103</v>
      </c>
      <c r="C172" s="62">
        <v>94.258356405936595</v>
      </c>
      <c r="D172" s="62">
        <v>89.237483424247699</v>
      </c>
      <c r="E172" s="62">
        <f t="shared" si="6"/>
        <v>1.0649091198028331</v>
      </c>
      <c r="F172" s="62">
        <f t="shared" si="7"/>
        <v>4.3914359674571246E-2</v>
      </c>
      <c r="G172" s="62">
        <f t="shared" si="8"/>
        <v>1.1009933961948704</v>
      </c>
    </row>
    <row r="173" spans="1:7" x14ac:dyDescent="0.25">
      <c r="A173" s="48">
        <v>37302</v>
      </c>
      <c r="B173" s="62">
        <v>93.297025650419599</v>
      </c>
      <c r="C173" s="62">
        <v>95.030338887204095</v>
      </c>
      <c r="D173" s="62">
        <v>88.908964178931498</v>
      </c>
      <c r="E173" s="62">
        <f t="shared" si="6"/>
        <v>1.2833534090302872</v>
      </c>
      <c r="F173" s="62">
        <f t="shared" si="7"/>
        <v>0.81900694082002778</v>
      </c>
      <c r="G173" s="62">
        <f t="shared" si="8"/>
        <v>-0.36814041892505406</v>
      </c>
    </row>
    <row r="174" spans="1:7" x14ac:dyDescent="0.25">
      <c r="A174" s="48">
        <v>37391</v>
      </c>
      <c r="B174" s="62">
        <v>93.834889704225006</v>
      </c>
      <c r="C174" s="62">
        <v>94.9537312204709</v>
      </c>
      <c r="D174" s="62">
        <v>90.409681126669895</v>
      </c>
      <c r="E174" s="62">
        <f t="shared" si="6"/>
        <v>0.57650718236266529</v>
      </c>
      <c r="F174" s="62">
        <f t="shared" si="7"/>
        <v>-8.0613904601692557E-2</v>
      </c>
      <c r="G174" s="62">
        <f t="shared" si="8"/>
        <v>1.6879253533065199</v>
      </c>
    </row>
    <row r="175" spans="1:7" x14ac:dyDescent="0.25">
      <c r="A175" s="48">
        <v>37483</v>
      </c>
      <c r="B175" s="62">
        <v>94.308185086518293</v>
      </c>
      <c r="C175" s="62">
        <v>95.615241101095407</v>
      </c>
      <c r="D175" s="62">
        <v>90.531478259352099</v>
      </c>
      <c r="E175" s="62">
        <f t="shared" si="6"/>
        <v>0.5043916860617107</v>
      </c>
      <c r="F175" s="62">
        <f t="shared" si="7"/>
        <v>0.69666549394311061</v>
      </c>
      <c r="G175" s="62">
        <f t="shared" si="8"/>
        <v>0.13471691434411548</v>
      </c>
    </row>
    <row r="176" spans="1:7" x14ac:dyDescent="0.25">
      <c r="A176" s="48">
        <v>37575</v>
      </c>
      <c r="B176" s="62">
        <v>94.080026223657001</v>
      </c>
      <c r="C176" s="62">
        <v>95.584859674547403</v>
      </c>
      <c r="D176" s="62">
        <v>91.361436727366296</v>
      </c>
      <c r="E176" s="62">
        <f t="shared" si="6"/>
        <v>-0.24192901459399246</v>
      </c>
      <c r="F176" s="62">
        <f t="shared" si="7"/>
        <v>-3.177466918258514E-2</v>
      </c>
      <c r="G176" s="62">
        <f t="shared" si="8"/>
        <v>0.91676230629588895</v>
      </c>
    </row>
    <row r="177" spans="1:7" x14ac:dyDescent="0.25">
      <c r="A177" s="48">
        <v>37667</v>
      </c>
      <c r="B177" s="62">
        <v>94.627487349458804</v>
      </c>
      <c r="C177" s="62">
        <v>96.220223827459506</v>
      </c>
      <c r="D177" s="62">
        <v>92.482330901297104</v>
      </c>
      <c r="E177" s="62">
        <f t="shared" si="6"/>
        <v>0.58191004804815893</v>
      </c>
      <c r="F177" s="62">
        <f t="shared" si="7"/>
        <v>0.66471212603693342</v>
      </c>
      <c r="G177" s="62">
        <f t="shared" si="8"/>
        <v>1.2268788824717072</v>
      </c>
    </row>
    <row r="178" spans="1:7" x14ac:dyDescent="0.25">
      <c r="A178" s="48">
        <v>37756</v>
      </c>
      <c r="B178" s="62">
        <v>95.608406045382495</v>
      </c>
      <c r="C178" s="62">
        <v>96.670629087595898</v>
      </c>
      <c r="D178" s="62">
        <v>92.020622432362401</v>
      </c>
      <c r="E178" s="62">
        <f t="shared" si="6"/>
        <v>1.0366107390140917</v>
      </c>
      <c r="F178" s="62">
        <f t="shared" si="7"/>
        <v>0.46809832924942218</v>
      </c>
      <c r="G178" s="62">
        <f t="shared" si="8"/>
        <v>-0.49923965414265609</v>
      </c>
    </row>
    <row r="179" spans="1:7" x14ac:dyDescent="0.25">
      <c r="A179" s="48">
        <v>37848</v>
      </c>
      <c r="B179" s="62">
        <v>96.989419817563402</v>
      </c>
      <c r="C179" s="62">
        <v>97.288223700562</v>
      </c>
      <c r="D179" s="62">
        <v>93.500471203419593</v>
      </c>
      <c r="E179" s="62">
        <f t="shared" si="6"/>
        <v>1.444448066130692</v>
      </c>
      <c r="F179" s="62">
        <f t="shared" si="7"/>
        <v>0.63886479150402764</v>
      </c>
      <c r="G179" s="62">
        <f t="shared" si="8"/>
        <v>1.6081707903518259</v>
      </c>
    </row>
    <row r="180" spans="1:7" x14ac:dyDescent="0.25">
      <c r="A180" s="48">
        <v>37940</v>
      </c>
      <c r="B180" s="62">
        <v>97.515123176936697</v>
      </c>
      <c r="C180" s="62">
        <v>98.025407647883398</v>
      </c>
      <c r="D180" s="62">
        <v>94.251662379748197</v>
      </c>
      <c r="E180" s="62">
        <f t="shared" si="6"/>
        <v>0.54202134661918888</v>
      </c>
      <c r="F180" s="62">
        <f t="shared" si="7"/>
        <v>0.75773194255281662</v>
      </c>
      <c r="G180" s="62">
        <f t="shared" si="8"/>
        <v>0.80340897394443322</v>
      </c>
    </row>
    <row r="181" spans="1:7" x14ac:dyDescent="0.25">
      <c r="A181" s="48">
        <v>38032</v>
      </c>
      <c r="B181" s="62">
        <v>98.172548972604005</v>
      </c>
      <c r="C181" s="62">
        <v>98.432837346000099</v>
      </c>
      <c r="D181" s="62">
        <v>96.158870649256698</v>
      </c>
      <c r="E181" s="62">
        <f t="shared" si="6"/>
        <v>0.67417829588795075</v>
      </c>
      <c r="F181" s="62">
        <f t="shared" si="7"/>
        <v>0.41563683119811878</v>
      </c>
      <c r="G181" s="62">
        <f t="shared" si="8"/>
        <v>2.0235274597324264</v>
      </c>
    </row>
    <row r="182" spans="1:7" x14ac:dyDescent="0.25">
      <c r="A182" s="48">
        <v>38122</v>
      </c>
      <c r="B182" s="62">
        <v>98.365416076771098</v>
      </c>
      <c r="C182" s="62">
        <v>98.952691898049807</v>
      </c>
      <c r="D182" s="62">
        <v>96.824522782940207</v>
      </c>
      <c r="E182" s="62">
        <f t="shared" si="6"/>
        <v>0.19645726446495124</v>
      </c>
      <c r="F182" s="62">
        <f t="shared" si="7"/>
        <v>0.52813122740978524</v>
      </c>
      <c r="G182" s="62">
        <f t="shared" si="8"/>
        <v>0.69224204609421947</v>
      </c>
    </row>
    <row r="183" spans="1:7" x14ac:dyDescent="0.25">
      <c r="A183" s="48">
        <v>38214</v>
      </c>
      <c r="B183" s="62">
        <v>98.667692885667194</v>
      </c>
      <c r="C183" s="62">
        <v>98.898344534295205</v>
      </c>
      <c r="D183" s="62">
        <v>97.509963603736793</v>
      </c>
      <c r="E183" s="62">
        <f t="shared" si="6"/>
        <v>0.30729988338602499</v>
      </c>
      <c r="F183" s="62">
        <f t="shared" si="7"/>
        <v>-5.4922572304142207E-2</v>
      </c>
      <c r="G183" s="62">
        <f t="shared" si="8"/>
        <v>0.707920680727957</v>
      </c>
    </row>
    <row r="184" spans="1:7" x14ac:dyDescent="0.25">
      <c r="A184" s="48">
        <v>38306</v>
      </c>
      <c r="B184" s="62">
        <v>99.130330614979499</v>
      </c>
      <c r="C184" s="62">
        <v>99.1930297351268</v>
      </c>
      <c r="D184" s="62">
        <v>98.360484156992896</v>
      </c>
      <c r="E184" s="62">
        <f t="shared" si="6"/>
        <v>0.46888471371109758</v>
      </c>
      <c r="F184" s="62">
        <f t="shared" si="7"/>
        <v>0.29796777915671346</v>
      </c>
      <c r="G184" s="62">
        <f t="shared" si="8"/>
        <v>0.8722396376974032</v>
      </c>
    </row>
    <row r="185" spans="1:7" x14ac:dyDescent="0.25">
      <c r="A185" s="48">
        <v>38398</v>
      </c>
      <c r="B185" s="62">
        <v>99.825304222376801</v>
      </c>
      <c r="C185" s="62">
        <v>99.148786631526207</v>
      </c>
      <c r="D185" s="62">
        <v>98.995938808329001</v>
      </c>
      <c r="E185" s="62">
        <f t="shared" si="6"/>
        <v>0.70107060380598041</v>
      </c>
      <c r="F185" s="62">
        <f t="shared" si="7"/>
        <v>-4.4603036845163715E-2</v>
      </c>
      <c r="G185" s="62">
        <f t="shared" si="8"/>
        <v>0.64604668915807384</v>
      </c>
    </row>
    <row r="186" spans="1:7" x14ac:dyDescent="0.25">
      <c r="A186" s="48">
        <v>38487</v>
      </c>
      <c r="B186" s="62">
        <v>99.698813987792903</v>
      </c>
      <c r="C186" s="62">
        <v>99.828402578472506</v>
      </c>
      <c r="D186" s="62">
        <v>99.687889296458394</v>
      </c>
      <c r="E186" s="62">
        <f t="shared" si="6"/>
        <v>-0.12671159438905436</v>
      </c>
      <c r="F186" s="62">
        <f t="shared" si="7"/>
        <v>0.68545059403702546</v>
      </c>
      <c r="G186" s="62">
        <f t="shared" si="8"/>
        <v>0.69896856018418418</v>
      </c>
    </row>
    <row r="187" spans="1:7" x14ac:dyDescent="0.25">
      <c r="A187" s="48">
        <v>38579</v>
      </c>
      <c r="B187" s="62">
        <v>100.138503385579</v>
      </c>
      <c r="C187" s="62">
        <v>100.04343261493599</v>
      </c>
      <c r="D187" s="62">
        <v>100.651866955806</v>
      </c>
      <c r="E187" s="62">
        <f t="shared" si="6"/>
        <v>0.44101768135369435</v>
      </c>
      <c r="F187" s="62">
        <f t="shared" si="7"/>
        <v>0.21539965672040001</v>
      </c>
      <c r="G187" s="62">
        <f t="shared" si="8"/>
        <v>0.96699575660676862</v>
      </c>
    </row>
    <row r="188" spans="1:7" x14ac:dyDescent="0.25">
      <c r="A188" s="48">
        <v>38671</v>
      </c>
      <c r="B188" s="62">
        <v>100.333841324166</v>
      </c>
      <c r="C188" s="62">
        <v>100.97710289394399</v>
      </c>
      <c r="D188" s="62">
        <v>100.655000559613</v>
      </c>
      <c r="E188" s="62">
        <f t="shared" si="6"/>
        <v>0.19506776313089269</v>
      </c>
      <c r="F188" s="62">
        <f t="shared" si="7"/>
        <v>0.93326493764129992</v>
      </c>
      <c r="G188" s="62">
        <f t="shared" si="8"/>
        <v>3.1133091732682824E-3</v>
      </c>
    </row>
    <row r="189" spans="1:7" x14ac:dyDescent="0.25">
      <c r="A189" s="48">
        <v>38763</v>
      </c>
      <c r="B189" s="62">
        <v>100.918876351273</v>
      </c>
      <c r="C189" s="62">
        <v>101.48315262208899</v>
      </c>
      <c r="D189" s="62">
        <v>102.034160749535</v>
      </c>
      <c r="E189" s="62">
        <f t="shared" si="6"/>
        <v>0.58308843694803092</v>
      </c>
      <c r="F189" s="62">
        <f t="shared" si="7"/>
        <v>0.50115294818519796</v>
      </c>
      <c r="G189" s="62">
        <f t="shared" si="8"/>
        <v>1.3701854674425196</v>
      </c>
    </row>
    <row r="190" spans="1:7" x14ac:dyDescent="0.25">
      <c r="A190" s="48">
        <v>38852</v>
      </c>
      <c r="B190" s="62">
        <v>100.93998174448301</v>
      </c>
      <c r="C190" s="62">
        <v>101.585743921435</v>
      </c>
      <c r="D190" s="62">
        <v>102.943861829445</v>
      </c>
      <c r="E190" s="62">
        <f t="shared" si="6"/>
        <v>2.0913226517251967E-2</v>
      </c>
      <c r="F190" s="62">
        <f t="shared" si="7"/>
        <v>0.10109195141782808</v>
      </c>
      <c r="G190" s="62">
        <f t="shared" si="8"/>
        <v>0.89156521034465319</v>
      </c>
    </row>
    <row r="191" spans="1:7" x14ac:dyDescent="0.25">
      <c r="A191" s="48">
        <v>38944</v>
      </c>
      <c r="B191" s="62">
        <v>100.674996254755</v>
      </c>
      <c r="C191" s="62">
        <v>101.85865438189499</v>
      </c>
      <c r="D191" s="62">
        <v>103.277687480628</v>
      </c>
      <c r="E191" s="62">
        <f t="shared" si="6"/>
        <v>-0.26251786967703522</v>
      </c>
      <c r="F191" s="62">
        <f t="shared" si="7"/>
        <v>0.26865035380462632</v>
      </c>
      <c r="G191" s="62">
        <f t="shared" si="8"/>
        <v>0.32427931617339162</v>
      </c>
    </row>
    <row r="192" spans="1:7" x14ac:dyDescent="0.25">
      <c r="A192" s="48">
        <v>39036</v>
      </c>
      <c r="B192" s="62">
        <v>101.009129195092</v>
      </c>
      <c r="C192" s="62">
        <v>102.648066133451</v>
      </c>
      <c r="D192" s="62">
        <v>102.99120755167201</v>
      </c>
      <c r="E192" s="62">
        <f t="shared" si="6"/>
        <v>0.33189267719611976</v>
      </c>
      <c r="F192" s="62">
        <f t="shared" si="7"/>
        <v>0.77500704907831353</v>
      </c>
      <c r="G192" s="62">
        <f t="shared" si="8"/>
        <v>-0.27738801666113394</v>
      </c>
    </row>
    <row r="193" spans="1:7" x14ac:dyDescent="0.25">
      <c r="A193" s="48">
        <v>39128</v>
      </c>
      <c r="B193" s="62">
        <v>100.969394979565</v>
      </c>
      <c r="C193" s="62">
        <v>103.72537424196599</v>
      </c>
      <c r="D193" s="62">
        <v>103.55084132539599</v>
      </c>
      <c r="E193" s="62">
        <f t="shared" si="6"/>
        <v>-3.9337251834199519E-2</v>
      </c>
      <c r="F193" s="62">
        <f t="shared" si="7"/>
        <v>1.0495162248009704</v>
      </c>
      <c r="G193" s="62">
        <f t="shared" si="8"/>
        <v>0.54338014576944582</v>
      </c>
    </row>
    <row r="194" spans="1:7" x14ac:dyDescent="0.25">
      <c r="A194" s="48">
        <v>39217</v>
      </c>
      <c r="B194" s="62">
        <v>101.645679238274</v>
      </c>
      <c r="C194" s="62">
        <v>103.888193883206</v>
      </c>
      <c r="D194" s="62">
        <v>103.711036044724</v>
      </c>
      <c r="E194" s="62">
        <f t="shared" si="6"/>
        <v>0.66979133513266598</v>
      </c>
      <c r="F194" s="62">
        <f t="shared" si="7"/>
        <v>0.15697185228774138</v>
      </c>
      <c r="G194" s="62">
        <f t="shared" si="8"/>
        <v>0.15470151403657983</v>
      </c>
    </row>
    <row r="195" spans="1:7" x14ac:dyDescent="0.25">
      <c r="A195" s="48">
        <v>39309</v>
      </c>
      <c r="B195" s="62">
        <v>102.301454980255</v>
      </c>
      <c r="C195" s="62">
        <v>104.125524306513</v>
      </c>
      <c r="D195" s="62">
        <v>103.859417993728</v>
      </c>
      <c r="E195" s="62">
        <f t="shared" si="6"/>
        <v>0.64515850245218798</v>
      </c>
      <c r="F195" s="62">
        <f t="shared" si="7"/>
        <v>0.22844792505856212</v>
      </c>
      <c r="G195" s="62">
        <f t="shared" si="8"/>
        <v>0.14307247778338369</v>
      </c>
    </row>
    <row r="196" spans="1:7" x14ac:dyDescent="0.25">
      <c r="A196" s="48">
        <v>39401</v>
      </c>
      <c r="B196" s="62">
        <v>102.936938523454</v>
      </c>
      <c r="C196" s="62">
        <v>103.949033215744</v>
      </c>
      <c r="D196" s="62">
        <v>104.725239485831</v>
      </c>
      <c r="E196" s="62">
        <f t="shared" si="6"/>
        <v>0.62118719946031509</v>
      </c>
      <c r="F196" s="62">
        <f t="shared" si="7"/>
        <v>-0.16949839335211464</v>
      </c>
      <c r="G196" s="62">
        <f t="shared" si="8"/>
        <v>0.83364754860775514</v>
      </c>
    </row>
    <row r="197" spans="1:7" x14ac:dyDescent="0.25">
      <c r="A197" s="48">
        <v>39493</v>
      </c>
      <c r="B197" s="62">
        <v>102.709899862162</v>
      </c>
      <c r="C197" s="62">
        <v>104.090868215835</v>
      </c>
      <c r="D197" s="62">
        <v>103.22647514880801</v>
      </c>
      <c r="E197" s="62">
        <f t="shared" si="6"/>
        <v>-0.22056092258880311</v>
      </c>
      <c r="F197" s="62">
        <f t="shared" si="7"/>
        <v>0.13644667555169193</v>
      </c>
      <c r="G197" s="62">
        <f t="shared" si="8"/>
        <v>-1.4311395651912246</v>
      </c>
    </row>
    <row r="198" spans="1:7" x14ac:dyDescent="0.25">
      <c r="A198" s="48">
        <v>39583</v>
      </c>
      <c r="B198" s="62">
        <v>103.188807742546</v>
      </c>
      <c r="C198" s="62">
        <v>103.715398447571</v>
      </c>
      <c r="D198" s="62">
        <v>103.07112527474899</v>
      </c>
      <c r="E198" s="62">
        <f t="shared" ref="E198:E216" si="9">100*(B198-B197)/B197</f>
        <v>0.46627236617570494</v>
      </c>
      <c r="F198" s="62">
        <f t="shared" ref="F198:F216" si="10">100*(C198-C197)/C197</f>
        <v>-0.3607134561366625</v>
      </c>
      <c r="G198" s="62">
        <f t="shared" ref="G198:G216" si="11">100*(D198-D197)/D197</f>
        <v>-0.15049421559252649</v>
      </c>
    </row>
    <row r="199" spans="1:7" x14ac:dyDescent="0.25">
      <c r="A199" s="48">
        <v>39675</v>
      </c>
      <c r="B199" s="62">
        <v>102.655539246589</v>
      </c>
      <c r="C199" s="62">
        <v>103.238517054045</v>
      </c>
      <c r="D199" s="62">
        <v>103.20931324823</v>
      </c>
      <c r="E199" s="62">
        <f t="shared" si="9"/>
        <v>-0.5167890855832904</v>
      </c>
      <c r="F199" s="62">
        <f t="shared" si="10"/>
        <v>-0.45979806341588458</v>
      </c>
      <c r="G199" s="62">
        <f t="shared" si="11"/>
        <v>0.13407050045553739</v>
      </c>
    </row>
    <row r="200" spans="1:7" x14ac:dyDescent="0.25">
      <c r="A200" s="48">
        <v>39767</v>
      </c>
      <c r="B200" s="62">
        <v>102.320779416927</v>
      </c>
      <c r="C200" s="62">
        <v>101.32255373885801</v>
      </c>
      <c r="D200" s="62">
        <v>99.356554897762393</v>
      </c>
      <c r="E200" s="62">
        <f t="shared" si="9"/>
        <v>-0.32610011317351117</v>
      </c>
      <c r="F200" s="62">
        <f t="shared" si="10"/>
        <v>-1.8558609420784296</v>
      </c>
      <c r="G200" s="62">
        <f t="shared" si="11"/>
        <v>-3.7329560959303092</v>
      </c>
    </row>
    <row r="201" spans="1:7" x14ac:dyDescent="0.25">
      <c r="A201" s="48">
        <v>39859</v>
      </c>
      <c r="B201" s="62">
        <v>102.611775711334</v>
      </c>
      <c r="C201" s="62">
        <v>99.553313177571198</v>
      </c>
      <c r="D201" s="62">
        <v>97.600656802126807</v>
      </c>
      <c r="E201" s="62">
        <f t="shared" si="9"/>
        <v>0.28439608852204373</v>
      </c>
      <c r="F201" s="62">
        <f t="shared" si="10"/>
        <v>-1.7461468310863244</v>
      </c>
      <c r="G201" s="62">
        <f t="shared" si="11"/>
        <v>-1.7672695047069624</v>
      </c>
    </row>
    <row r="202" spans="1:7" x14ac:dyDescent="0.25">
      <c r="A202" s="48">
        <v>39948</v>
      </c>
      <c r="B202" s="62">
        <v>103.761978296617</v>
      </c>
      <c r="C202" s="62">
        <v>99.656430466436206</v>
      </c>
      <c r="D202" s="62">
        <v>98.734598329560299</v>
      </c>
      <c r="E202" s="62">
        <f t="shared" si="9"/>
        <v>1.1209264992340948</v>
      </c>
      <c r="F202" s="62">
        <f t="shared" si="10"/>
        <v>0.10357996692795086</v>
      </c>
      <c r="G202" s="62">
        <f t="shared" si="11"/>
        <v>1.1618175169993148</v>
      </c>
    </row>
    <row r="203" spans="1:7" x14ac:dyDescent="0.25">
      <c r="A203" s="48">
        <v>40040</v>
      </c>
      <c r="B203" s="62">
        <v>104.921293448252</v>
      </c>
      <c r="C203" s="62">
        <v>99.425021568661506</v>
      </c>
      <c r="D203" s="62">
        <v>99.167954249729107</v>
      </c>
      <c r="E203" s="62">
        <f t="shared" si="9"/>
        <v>1.1172832001342026</v>
      </c>
      <c r="F203" s="62">
        <f t="shared" si="10"/>
        <v>-0.23220668921373464</v>
      </c>
      <c r="G203" s="62">
        <f t="shared" si="11"/>
        <v>0.43890989329022717</v>
      </c>
    </row>
    <row r="204" spans="1:7" x14ac:dyDescent="0.25">
      <c r="A204" s="48">
        <v>40132</v>
      </c>
      <c r="B204" s="62">
        <v>106.595162037008</v>
      </c>
      <c r="C204" s="62">
        <v>99.898642799236001</v>
      </c>
      <c r="D204" s="62">
        <v>99.829298593443696</v>
      </c>
      <c r="E204" s="62">
        <f t="shared" si="9"/>
        <v>1.5953564178862882</v>
      </c>
      <c r="F204" s="62">
        <f t="shared" si="10"/>
        <v>0.47636019897407633</v>
      </c>
      <c r="G204" s="62">
        <f t="shared" si="11"/>
        <v>0.66689320024608201</v>
      </c>
    </row>
    <row r="205" spans="1:7" x14ac:dyDescent="0.25">
      <c r="A205" s="48">
        <v>40224</v>
      </c>
      <c r="B205" s="62">
        <v>107.582675111783</v>
      </c>
      <c r="C205" s="62">
        <v>100.322314639428</v>
      </c>
      <c r="D205" s="62">
        <v>100.700766471496</v>
      </c>
      <c r="E205" s="62">
        <f t="shared" si="9"/>
        <v>0.92641453505381577</v>
      </c>
      <c r="F205" s="62">
        <f t="shared" si="10"/>
        <v>0.42410169780128409</v>
      </c>
      <c r="G205" s="62">
        <f t="shared" si="11"/>
        <v>0.87295802968762315</v>
      </c>
    </row>
    <row r="206" spans="1:7" x14ac:dyDescent="0.25">
      <c r="A206" s="48">
        <v>40313</v>
      </c>
      <c r="B206" s="62">
        <v>107.613909587443</v>
      </c>
      <c r="C206" s="62">
        <v>100.74653563311099</v>
      </c>
      <c r="D206" s="62">
        <v>102.26065171212799</v>
      </c>
      <c r="E206" s="62">
        <f t="shared" si="9"/>
        <v>2.9032997764320192E-2</v>
      </c>
      <c r="F206" s="62">
        <f t="shared" si="10"/>
        <v>0.42285806025080408</v>
      </c>
      <c r="G206" s="62">
        <f t="shared" si="11"/>
        <v>1.5490301566607587</v>
      </c>
    </row>
    <row r="207" spans="1:7" x14ac:dyDescent="0.25">
      <c r="A207" s="48">
        <v>40405</v>
      </c>
      <c r="B207" s="62">
        <v>108.510203686164</v>
      </c>
      <c r="C207" s="62">
        <v>100.89215732337399</v>
      </c>
      <c r="D207" s="62">
        <v>103.934491636627</v>
      </c>
      <c r="E207" s="62">
        <f t="shared" si="9"/>
        <v>0.83287941322557901</v>
      </c>
      <c r="F207" s="62">
        <f t="shared" si="10"/>
        <v>0.14454262803964793</v>
      </c>
      <c r="G207" s="62">
        <f t="shared" si="11"/>
        <v>1.6368367465630878</v>
      </c>
    </row>
    <row r="208" spans="1:7" x14ac:dyDescent="0.25">
      <c r="A208" s="48">
        <v>40497</v>
      </c>
      <c r="B208" s="62">
        <v>109.038862657382</v>
      </c>
      <c r="C208" s="62">
        <v>100.654309114765</v>
      </c>
      <c r="D208" s="62">
        <v>104.567637296372</v>
      </c>
      <c r="E208" s="62">
        <f t="shared" si="9"/>
        <v>0.48719747384033513</v>
      </c>
      <c r="F208" s="62">
        <f t="shared" si="10"/>
        <v>-0.23574499239485641</v>
      </c>
      <c r="G208" s="62">
        <f t="shared" si="11"/>
        <v>0.60917761733860609</v>
      </c>
    </row>
    <row r="209" spans="1:7" x14ac:dyDescent="0.25">
      <c r="A209" s="48">
        <v>40589</v>
      </c>
      <c r="B209" s="63">
        <v>109.188988136094</v>
      </c>
      <c r="C209" s="63">
        <v>100.78211024630301</v>
      </c>
      <c r="D209" s="63">
        <v>104.71998944604</v>
      </c>
      <c r="E209" s="63">
        <f t="shared" si="9"/>
        <v>0.1376807085595875</v>
      </c>
      <c r="F209" s="63">
        <f t="shared" si="10"/>
        <v>0.12697035294563441</v>
      </c>
      <c r="G209" s="63">
        <f t="shared" si="11"/>
        <v>0.14569722870968091</v>
      </c>
    </row>
    <row r="210" spans="1:7" x14ac:dyDescent="0.25">
      <c r="A210" s="48">
        <v>40678</v>
      </c>
      <c r="B210" s="63">
        <v>109.70715320283099</v>
      </c>
      <c r="C210" s="63">
        <v>101.301916894255</v>
      </c>
      <c r="D210" s="63">
        <v>104.955298650931</v>
      </c>
      <c r="E210" s="63">
        <f t="shared" si="9"/>
        <v>0.47455798939280669</v>
      </c>
      <c r="F210" s="63">
        <f t="shared" si="10"/>
        <v>0.51577273653194144</v>
      </c>
      <c r="G210" s="63">
        <f t="shared" si="11"/>
        <v>0.22470323587288515</v>
      </c>
    </row>
    <row r="211" spans="1:7" x14ac:dyDescent="0.25">
      <c r="A211" s="48">
        <v>40770</v>
      </c>
      <c r="B211" s="63">
        <v>110.005457477362</v>
      </c>
      <c r="C211" s="63">
        <v>101.872977419367</v>
      </c>
      <c r="D211" s="63">
        <v>105.342150785388</v>
      </c>
      <c r="E211" s="63">
        <f t="shared" si="9"/>
        <v>0.27190959369758588</v>
      </c>
      <c r="F211" s="63">
        <f t="shared" si="10"/>
        <v>0.56372134172753119</v>
      </c>
      <c r="G211" s="63">
        <f t="shared" si="11"/>
        <v>0.36858752195410932</v>
      </c>
    </row>
    <row r="212" spans="1:7" x14ac:dyDescent="0.25">
      <c r="A212" s="48">
        <v>40862</v>
      </c>
      <c r="B212" s="63">
        <v>110.29519571215199</v>
      </c>
      <c r="C212" s="63">
        <v>102.28685928841099</v>
      </c>
      <c r="D212" s="63">
        <v>105.81626957022</v>
      </c>
      <c r="E212" s="63">
        <f t="shared" si="9"/>
        <v>0.26338532781395746</v>
      </c>
      <c r="F212" s="63">
        <f t="shared" si="10"/>
        <v>0.40627247728337001</v>
      </c>
      <c r="G212" s="63">
        <f t="shared" si="11"/>
        <v>0.45007509462941964</v>
      </c>
    </row>
    <row r="213" spans="1:7" x14ac:dyDescent="0.25">
      <c r="A213" s="48">
        <v>40954</v>
      </c>
      <c r="B213" s="63">
        <v>110.59778136803</v>
      </c>
      <c r="C213" s="63">
        <v>102.637794544611</v>
      </c>
      <c r="D213" s="63">
        <v>106.31062946285201</v>
      </c>
      <c r="E213" s="63">
        <f t="shared" si="9"/>
        <v>0.27434164645547376</v>
      </c>
      <c r="F213" s="63">
        <f t="shared" si="10"/>
        <v>0.34308928697331098</v>
      </c>
      <c r="G213" s="63">
        <f t="shared" si="11"/>
        <v>0.46718703526393568</v>
      </c>
    </row>
    <row r="214" spans="1:7" x14ac:dyDescent="0.25">
      <c r="A214" s="48">
        <v>41044</v>
      </c>
      <c r="B214" s="63">
        <v>110.896848721165</v>
      </c>
      <c r="C214" s="63">
        <v>103.013629745188</v>
      </c>
      <c r="D214" s="63">
        <v>106.864569128192</v>
      </c>
      <c r="E214" s="63">
        <f t="shared" si="9"/>
        <v>0.27040990283504118</v>
      </c>
      <c r="F214" s="63">
        <f t="shared" si="10"/>
        <v>0.36617622411366785</v>
      </c>
      <c r="G214" s="63">
        <f t="shared" si="11"/>
        <v>0.52105764789358022</v>
      </c>
    </row>
    <row r="215" spans="1:7" x14ac:dyDescent="0.25">
      <c r="A215" s="48">
        <v>41136</v>
      </c>
      <c r="B215" s="63">
        <v>111.188799869541</v>
      </c>
      <c r="C215" s="63">
        <v>103.452120603604</v>
      </c>
      <c r="D215" s="63">
        <v>107.445922737153</v>
      </c>
      <c r="E215" s="63">
        <f t="shared" si="9"/>
        <v>0.26326370112650521</v>
      </c>
      <c r="F215" s="63">
        <f t="shared" si="10"/>
        <v>0.42566295304868229</v>
      </c>
      <c r="G215" s="63">
        <f t="shared" si="11"/>
        <v>0.54400968787289872</v>
      </c>
    </row>
    <row r="216" spans="1:7" x14ac:dyDescent="0.25">
      <c r="A216" s="48">
        <v>41228</v>
      </c>
      <c r="B216" s="63">
        <v>111.452571180064</v>
      </c>
      <c r="C216" s="63">
        <v>103.94702947967799</v>
      </c>
      <c r="D216" s="63">
        <v>108.02940802077801</v>
      </c>
      <c r="E216" s="63">
        <f t="shared" si="9"/>
        <v>0.2372283097150823</v>
      </c>
      <c r="F216" s="63">
        <f t="shared" si="10"/>
        <v>0.47839413362083488</v>
      </c>
      <c r="G216" s="63">
        <f t="shared" si="11"/>
        <v>0.54305018632712609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8"/>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dimension ref="A2:I65"/>
  <sheetViews>
    <sheetView workbookViewId="0">
      <pane xSplit="1" ySplit="5" topLeftCell="B6" activePane="bottomRight" state="frozen"/>
      <selection pane="topRight" activeCell="B1" sqref="B1"/>
      <selection pane="bottomLeft" activeCell="A6" sqref="A6"/>
      <selection pane="bottomRight" activeCell="A8" sqref="A8"/>
    </sheetView>
  </sheetViews>
  <sheetFormatPr defaultRowHeight="15" x14ac:dyDescent="0.25"/>
  <cols>
    <col min="2" max="2" width="18.875" bestFit="1" customWidth="1"/>
    <col min="3" max="3" width="4.75" bestFit="1" customWidth="1"/>
    <col min="4" max="4" width="27" bestFit="1" customWidth="1"/>
    <col min="5" max="5" width="4.75" bestFit="1" customWidth="1"/>
    <col min="6" max="6" width="25.125" bestFit="1" customWidth="1"/>
    <col min="7" max="7" width="4.75" bestFit="1" customWidth="1"/>
    <col min="8" max="8" width="21.75" bestFit="1" customWidth="1"/>
  </cols>
  <sheetData>
    <row r="2" spans="1:9" x14ac:dyDescent="0.25">
      <c r="B2" t="s">
        <v>23</v>
      </c>
    </row>
    <row r="5" spans="1:9" x14ac:dyDescent="0.25">
      <c r="B5" t="s">
        <v>35</v>
      </c>
      <c r="D5" t="s">
        <v>38</v>
      </c>
      <c r="F5" t="s">
        <v>22</v>
      </c>
      <c r="H5" t="s">
        <v>24</v>
      </c>
    </row>
    <row r="6" spans="1:9" x14ac:dyDescent="0.25">
      <c r="A6" s="1">
        <v>36571</v>
      </c>
      <c r="B6" s="4">
        <v>80.433475821533534</v>
      </c>
      <c r="C6" s="4"/>
      <c r="D6" s="4">
        <v>78.90276223419022</v>
      </c>
      <c r="E6" s="16"/>
      <c r="F6" s="4">
        <v>78.664256676014389</v>
      </c>
      <c r="H6" s="17">
        <v>77.601121314012417</v>
      </c>
      <c r="I6" s="19"/>
    </row>
    <row r="7" spans="1:9" x14ac:dyDescent="0.25">
      <c r="A7" s="1">
        <v>36661</v>
      </c>
      <c r="B7" s="4">
        <v>81.770899882679558</v>
      </c>
      <c r="C7" s="4"/>
      <c r="D7" s="4">
        <v>79.535939969535605</v>
      </c>
      <c r="E7" s="16"/>
      <c r="F7" s="4">
        <v>80.264458442673643</v>
      </c>
      <c r="H7" s="17">
        <v>78.345005800559932</v>
      </c>
      <c r="I7" s="19"/>
    </row>
    <row r="8" spans="1:9" x14ac:dyDescent="0.25">
      <c r="A8" s="1">
        <v>36753</v>
      </c>
      <c r="B8" s="4">
        <v>82.192701738898108</v>
      </c>
      <c r="C8" s="4"/>
      <c r="D8" s="4">
        <v>80.148904669817767</v>
      </c>
      <c r="E8" s="16"/>
      <c r="F8" s="4">
        <v>80.710386779479848</v>
      </c>
      <c r="H8" s="17">
        <v>79.058073052678864</v>
      </c>
      <c r="I8" s="19"/>
    </row>
    <row r="9" spans="1:9" x14ac:dyDescent="0.25">
      <c r="A9" s="1">
        <v>36845</v>
      </c>
      <c r="B9" s="4">
        <v>82.209254376285003</v>
      </c>
      <c r="C9" s="4"/>
      <c r="D9" s="4">
        <v>80.763586183598591</v>
      </c>
      <c r="E9" s="16"/>
      <c r="F9" s="4">
        <v>80.861831873127201</v>
      </c>
      <c r="H9" s="17">
        <v>79.761128302551981</v>
      </c>
      <c r="I9" s="19"/>
    </row>
    <row r="10" spans="1:9" x14ac:dyDescent="0.25">
      <c r="A10" s="1">
        <v>36937</v>
      </c>
      <c r="B10" s="4">
        <v>82.38581584174517</v>
      </c>
      <c r="C10" s="4"/>
      <c r="D10" s="4">
        <v>81.376744213497801</v>
      </c>
      <c r="E10" s="16"/>
      <c r="F10" s="4">
        <v>80.509460814632888</v>
      </c>
      <c r="H10" s="17">
        <v>80.445104730848215</v>
      </c>
      <c r="I10" s="19"/>
    </row>
    <row r="11" spans="1:9" x14ac:dyDescent="0.25">
      <c r="A11" s="1">
        <v>37026</v>
      </c>
      <c r="B11" s="4">
        <v>82.249619579737242</v>
      </c>
      <c r="C11" s="4"/>
      <c r="D11" s="4">
        <v>81.995433735158244</v>
      </c>
      <c r="E11" s="16"/>
      <c r="F11" s="4">
        <v>80.789772351962725</v>
      </c>
      <c r="H11" s="17">
        <v>81.097944541219348</v>
      </c>
      <c r="I11" s="19"/>
    </row>
    <row r="12" spans="1:9" x14ac:dyDescent="0.25">
      <c r="A12" s="1">
        <v>37118</v>
      </c>
      <c r="B12" s="4">
        <v>82.659515152923134</v>
      </c>
      <c r="C12" s="4"/>
      <c r="D12" s="4">
        <v>82.618206049898191</v>
      </c>
      <c r="E12" s="16"/>
      <c r="F12" s="4">
        <v>81.363005842826169</v>
      </c>
      <c r="H12" s="17">
        <v>81.730794417705837</v>
      </c>
      <c r="I12" s="19"/>
    </row>
    <row r="13" spans="1:9" x14ac:dyDescent="0.25">
      <c r="A13" s="1">
        <v>37210</v>
      </c>
      <c r="B13" s="4">
        <v>83.325686208458677</v>
      </c>
      <c r="C13" s="4"/>
      <c r="D13" s="4">
        <v>83.242443764694002</v>
      </c>
      <c r="E13" s="16"/>
      <c r="F13" s="4">
        <v>82.278762257624791</v>
      </c>
      <c r="H13" s="17">
        <v>82.344637967999205</v>
      </c>
      <c r="I13" s="19"/>
    </row>
    <row r="14" spans="1:9" x14ac:dyDescent="0.25">
      <c r="A14" s="1">
        <v>37302</v>
      </c>
      <c r="B14" s="4">
        <v>83.646139460325941</v>
      </c>
      <c r="C14" s="4"/>
      <c r="D14" s="4">
        <v>83.872595468089798</v>
      </c>
      <c r="E14" s="16"/>
      <c r="F14" s="4">
        <v>82.171393571089723</v>
      </c>
      <c r="H14" s="17">
        <v>82.926020356332344</v>
      </c>
      <c r="I14" s="19"/>
    </row>
    <row r="15" spans="1:9" x14ac:dyDescent="0.25">
      <c r="A15" s="1">
        <v>37391</v>
      </c>
      <c r="B15" s="4">
        <v>84.718430926134573</v>
      </c>
      <c r="C15" s="4"/>
      <c r="D15" s="4">
        <v>84.49873421716994</v>
      </c>
      <c r="E15" s="16"/>
      <c r="F15" s="4">
        <v>83.359054579082326</v>
      </c>
      <c r="H15" s="17">
        <v>83.509371447688181</v>
      </c>
      <c r="I15" s="19"/>
    </row>
    <row r="16" spans="1:9" x14ac:dyDescent="0.25">
      <c r="A16" s="1">
        <v>37483</v>
      </c>
      <c r="B16" s="4">
        <v>84.897896363066124</v>
      </c>
      <c r="C16" s="4"/>
      <c r="D16" s="4">
        <v>85.136277941301756</v>
      </c>
      <c r="E16" s="16"/>
      <c r="F16" s="4">
        <v>83.405893267839232</v>
      </c>
      <c r="H16" s="17">
        <v>84.086997951244314</v>
      </c>
      <c r="I16" s="19"/>
    </row>
    <row r="17" spans="1:9" x14ac:dyDescent="0.25">
      <c r="A17" s="1">
        <v>37575</v>
      </c>
      <c r="B17" s="4">
        <v>85.340026019584371</v>
      </c>
      <c r="C17" s="4"/>
      <c r="D17" s="4">
        <v>85.768870371441579</v>
      </c>
      <c r="E17" s="16"/>
      <c r="F17" s="4">
        <v>84.080970881948488</v>
      </c>
      <c r="H17" s="17">
        <v>84.648113240660919</v>
      </c>
      <c r="I17" s="19"/>
    </row>
    <row r="18" spans="1:9" x14ac:dyDescent="0.25">
      <c r="A18" s="1">
        <v>37667</v>
      </c>
      <c r="B18" s="4">
        <v>85.933016994041054</v>
      </c>
      <c r="C18" s="4"/>
      <c r="D18" s="4">
        <v>86.408262437447007</v>
      </c>
      <c r="E18" s="16"/>
      <c r="F18" s="4">
        <v>84.935957100565062</v>
      </c>
      <c r="H18" s="17">
        <v>85.217173774019329</v>
      </c>
      <c r="I18" s="19"/>
    </row>
    <row r="19" spans="1:9" x14ac:dyDescent="0.25">
      <c r="A19" s="1">
        <v>37756</v>
      </c>
      <c r="B19" s="4">
        <v>85.768361811613559</v>
      </c>
      <c r="C19" s="4"/>
      <c r="D19" s="4">
        <v>87.047966925417199</v>
      </c>
      <c r="E19" s="16"/>
      <c r="F19" s="4">
        <v>84.637990980549944</v>
      </c>
      <c r="H19" s="17">
        <v>85.76146618760761</v>
      </c>
      <c r="I19" s="19"/>
    </row>
    <row r="20" spans="1:9" x14ac:dyDescent="0.25">
      <c r="A20" s="1">
        <v>37848</v>
      </c>
      <c r="B20" s="4">
        <v>86.609642346873585</v>
      </c>
      <c r="C20" s="4"/>
      <c r="D20" s="4">
        <v>87.688207296622039</v>
      </c>
      <c r="E20" s="16"/>
      <c r="F20" s="4">
        <v>85.6074317386161</v>
      </c>
      <c r="H20" s="17">
        <v>86.289115753065317</v>
      </c>
      <c r="I20" s="19"/>
    </row>
    <row r="21" spans="1:9" x14ac:dyDescent="0.25">
      <c r="A21" s="1">
        <v>37940</v>
      </c>
      <c r="B21" s="4">
        <v>87.24038495045825</v>
      </c>
      <c r="C21" s="4"/>
      <c r="D21" s="4">
        <v>88.335748228491539</v>
      </c>
      <c r="E21" s="16"/>
      <c r="F21" s="4">
        <v>86.027058350197265</v>
      </c>
      <c r="H21" s="17">
        <v>86.817093904730314</v>
      </c>
      <c r="I21" s="19"/>
    </row>
    <row r="22" spans="1:9" x14ac:dyDescent="0.25">
      <c r="A22" s="1">
        <v>38032</v>
      </c>
      <c r="B22" s="4">
        <v>88.240077129482273</v>
      </c>
      <c r="C22" s="4"/>
      <c r="D22" s="4">
        <v>88.978599505376906</v>
      </c>
      <c r="E22" s="16"/>
      <c r="F22" s="4">
        <v>87.510523692570061</v>
      </c>
      <c r="H22" s="17">
        <v>87.344569011448314</v>
      </c>
      <c r="I22" s="19"/>
    </row>
    <row r="23" spans="1:9" x14ac:dyDescent="0.25">
      <c r="A23" s="1">
        <v>38122</v>
      </c>
      <c r="B23" s="4">
        <v>89.226991834032219</v>
      </c>
      <c r="C23" s="4"/>
      <c r="D23" s="4">
        <v>89.621325666966868</v>
      </c>
      <c r="E23" s="16"/>
      <c r="F23" s="4">
        <v>88.167946723994021</v>
      </c>
      <c r="H23" s="17">
        <v>87.886709254379994</v>
      </c>
      <c r="I23" s="19"/>
    </row>
    <row r="24" spans="1:9" x14ac:dyDescent="0.25">
      <c r="A24" s="1">
        <v>38214</v>
      </c>
      <c r="B24" s="4">
        <v>89.787313129435816</v>
      </c>
      <c r="C24" s="4"/>
      <c r="D24" s="4">
        <v>90.274797033416249</v>
      </c>
      <c r="E24" s="16"/>
      <c r="F24" s="4">
        <v>88.838340469227589</v>
      </c>
      <c r="H24" s="17">
        <v>88.449164146980877</v>
      </c>
      <c r="I24" s="19"/>
    </row>
    <row r="25" spans="1:9" x14ac:dyDescent="0.25">
      <c r="A25" s="1">
        <v>38306</v>
      </c>
      <c r="B25" s="4">
        <v>90.445207866277912</v>
      </c>
      <c r="C25" s="4"/>
      <c r="D25" s="4">
        <v>90.917981369398788</v>
      </c>
      <c r="E25" s="16"/>
      <c r="F25" s="4">
        <v>89.415657332957025</v>
      </c>
      <c r="H25" s="17">
        <v>89.041682267433814</v>
      </c>
      <c r="I25" s="19"/>
    </row>
    <row r="26" spans="1:9" x14ac:dyDescent="0.25">
      <c r="A26" s="1">
        <v>38398</v>
      </c>
      <c r="B26" s="4">
        <v>90.988831325721065</v>
      </c>
      <c r="C26" s="4"/>
      <c r="D26" s="4">
        <v>91.574910754550174</v>
      </c>
      <c r="E26" s="16"/>
      <c r="F26" s="4">
        <v>89.982885863723439</v>
      </c>
      <c r="H26" s="17">
        <v>89.642245331463869</v>
      </c>
      <c r="I26" s="19"/>
    </row>
    <row r="27" spans="1:9" x14ac:dyDescent="0.25">
      <c r="A27" s="1">
        <v>38487</v>
      </c>
      <c r="B27" s="4">
        <v>91.750833439812283</v>
      </c>
      <c r="C27" s="4"/>
      <c r="D27" s="4">
        <v>92.221161362762388</v>
      </c>
      <c r="E27" s="16"/>
      <c r="F27" s="4">
        <v>90.733986272661213</v>
      </c>
      <c r="H27" s="17">
        <v>90.255631426102866</v>
      </c>
      <c r="I27" s="19"/>
    </row>
    <row r="28" spans="1:9" x14ac:dyDescent="0.25">
      <c r="A28" s="1">
        <v>38579</v>
      </c>
      <c r="B28" s="4">
        <v>92.882365923637181</v>
      </c>
      <c r="C28" s="4"/>
      <c r="D28" s="4">
        <v>92.863793165004182</v>
      </c>
      <c r="E28" s="16"/>
      <c r="F28" s="4">
        <v>91.998150472290106</v>
      </c>
      <c r="H28" s="17">
        <v>90.880322505472805</v>
      </c>
      <c r="I28" s="19"/>
    </row>
    <row r="29" spans="1:9" x14ac:dyDescent="0.25">
      <c r="A29" s="1">
        <v>38671</v>
      </c>
      <c r="B29" s="4">
        <v>93.799585312873873</v>
      </c>
      <c r="C29" s="4"/>
      <c r="D29" s="4">
        <v>93.500384083805685</v>
      </c>
      <c r="E29" s="16"/>
      <c r="F29" s="4">
        <v>92.341634189840804</v>
      </c>
      <c r="H29" s="17">
        <v>91.481706152011895</v>
      </c>
      <c r="I29" s="19"/>
    </row>
    <row r="30" spans="1:9" x14ac:dyDescent="0.25">
      <c r="A30" s="1">
        <v>38763</v>
      </c>
      <c r="B30" s="4">
        <v>95.07747795885652</v>
      </c>
      <c r="C30" s="4"/>
      <c r="D30" s="4">
        <v>94.145438121454134</v>
      </c>
      <c r="E30" s="16"/>
      <c r="F30" s="4">
        <v>93.69455169970395</v>
      </c>
      <c r="H30" s="17">
        <v>92.101200923723525</v>
      </c>
      <c r="I30" s="19"/>
    </row>
    <row r="31" spans="1:9" x14ac:dyDescent="0.25">
      <c r="A31" s="1">
        <v>38852</v>
      </c>
      <c r="B31" s="4">
        <v>96.097643136753831</v>
      </c>
      <c r="C31" s="4"/>
      <c r="D31" s="4">
        <v>94.780198379281799</v>
      </c>
      <c r="E31" s="16"/>
      <c r="F31" s="4">
        <v>95.037981372613771</v>
      </c>
      <c r="H31" s="17">
        <v>92.738077061488852</v>
      </c>
      <c r="I31" s="19"/>
    </row>
    <row r="32" spans="1:9" x14ac:dyDescent="0.25">
      <c r="A32" s="1">
        <v>38944</v>
      </c>
      <c r="B32" s="4">
        <v>96.945457607824466</v>
      </c>
      <c r="C32" s="4"/>
      <c r="D32" s="4">
        <v>95.409366802307304</v>
      </c>
      <c r="E32" s="16"/>
      <c r="F32" s="4">
        <v>96.413837830047626</v>
      </c>
      <c r="H32" s="17">
        <v>93.36997659311217</v>
      </c>
      <c r="I32" s="19"/>
    </row>
    <row r="33" spans="1:9" x14ac:dyDescent="0.25">
      <c r="A33" s="1">
        <v>39036</v>
      </c>
      <c r="B33" s="4">
        <v>97.649670689635144</v>
      </c>
      <c r="C33" s="4"/>
      <c r="D33" s="4">
        <v>96.026817474319145</v>
      </c>
      <c r="E33" s="16"/>
      <c r="F33" s="4">
        <v>96.565883419704676</v>
      </c>
      <c r="H33" s="17">
        <v>93.94482286185881</v>
      </c>
      <c r="I33" s="19"/>
    </row>
    <row r="34" spans="1:9" x14ac:dyDescent="0.25">
      <c r="A34" s="1">
        <v>39128</v>
      </c>
      <c r="B34" s="4">
        <v>98.306113440741555</v>
      </c>
      <c r="C34" s="4"/>
      <c r="D34" s="4">
        <v>96.634339369646653</v>
      </c>
      <c r="E34" s="16"/>
      <c r="F34" s="4">
        <v>97.706825838142308</v>
      </c>
      <c r="H34" s="17">
        <v>94.539744400718234</v>
      </c>
      <c r="I34" s="19"/>
    </row>
    <row r="35" spans="1:9" x14ac:dyDescent="0.25">
      <c r="A35" s="1">
        <v>39217</v>
      </c>
      <c r="B35" s="4">
        <v>99.150878741767229</v>
      </c>
      <c r="C35" s="4"/>
      <c r="D35" s="4">
        <v>97.235342494623154</v>
      </c>
      <c r="E35" s="16"/>
      <c r="F35" s="4">
        <v>98.272973476091252</v>
      </c>
      <c r="H35" s="17">
        <v>95.124357251080497</v>
      </c>
      <c r="I35" s="19"/>
    </row>
    <row r="36" spans="1:9" x14ac:dyDescent="0.25">
      <c r="A36" s="1">
        <v>39309</v>
      </c>
      <c r="B36" s="4">
        <v>99.514455969984553</v>
      </c>
      <c r="C36" s="4"/>
      <c r="D36" s="4">
        <v>97.822133067909718</v>
      </c>
      <c r="E36" s="16"/>
      <c r="F36" s="4">
        <v>98.878873949882603</v>
      </c>
      <c r="H36" s="17">
        <v>95.72011030966371</v>
      </c>
      <c r="I36" s="19"/>
    </row>
    <row r="37" spans="1:9" x14ac:dyDescent="0.25">
      <c r="A37" s="1">
        <v>39401</v>
      </c>
      <c r="B37" s="4">
        <v>100</v>
      </c>
      <c r="C37" s="4"/>
      <c r="D37" s="4">
        <v>98.405825624876996</v>
      </c>
      <c r="E37" s="16"/>
      <c r="F37" s="4">
        <v>100</v>
      </c>
      <c r="H37" s="17">
        <v>96.348395799209925</v>
      </c>
      <c r="I37" s="19"/>
    </row>
    <row r="38" spans="1:9" x14ac:dyDescent="0.25">
      <c r="A38" s="1">
        <v>39493</v>
      </c>
      <c r="B38" s="4">
        <v>100.1428753963921</v>
      </c>
      <c r="C38" s="4"/>
      <c r="D38" s="4">
        <v>98.974970741640746</v>
      </c>
      <c r="E38" s="4"/>
      <c r="F38" s="4">
        <v>98.972791525800304</v>
      </c>
      <c r="H38" s="17">
        <v>96.870697392385523</v>
      </c>
      <c r="I38" s="19"/>
    </row>
    <row r="39" spans="1:9" x14ac:dyDescent="0.25">
      <c r="A39" s="1">
        <v>39583</v>
      </c>
      <c r="B39" s="4">
        <v>100.12007922034174</v>
      </c>
      <c r="C39" s="4">
        <v>100.12007922034174</v>
      </c>
      <c r="D39" s="4">
        <v>99.532835490945146</v>
      </c>
      <c r="E39" s="4">
        <v>99.532835490945146</v>
      </c>
      <c r="F39" s="4">
        <v>98.928955317091919</v>
      </c>
      <c r="H39" s="17">
        <v>97.409369158223626</v>
      </c>
      <c r="I39" s="19"/>
    </row>
    <row r="40" spans="1:9" x14ac:dyDescent="0.25">
      <c r="A40" s="1">
        <v>39675</v>
      </c>
      <c r="C40" s="5">
        <v>100.3505744998771</v>
      </c>
      <c r="D40" s="4"/>
      <c r="E40" s="5">
        <v>100.09033961687324</v>
      </c>
      <c r="F40" s="4">
        <v>98.960301208798455</v>
      </c>
      <c r="H40" s="17">
        <v>97.951401770561688</v>
      </c>
      <c r="I40" s="19"/>
    </row>
    <row r="41" spans="1:9" x14ac:dyDescent="0.25">
      <c r="A41" s="1">
        <v>39767</v>
      </c>
      <c r="C41" s="5">
        <v>100.54659357933832</v>
      </c>
      <c r="D41" s="4"/>
      <c r="E41" s="5">
        <v>100.6472408201585</v>
      </c>
      <c r="F41" s="4">
        <v>94.85555068486569</v>
      </c>
      <c r="H41" s="17">
        <v>98.5717039227535</v>
      </c>
      <c r="I41" s="19"/>
    </row>
    <row r="42" spans="1:9" x14ac:dyDescent="0.25">
      <c r="A42" s="1">
        <v>39859</v>
      </c>
      <c r="C42" s="5">
        <v>100.73875264106358</v>
      </c>
      <c r="D42" s="4"/>
      <c r="E42" s="5">
        <v>101.20429238603936</v>
      </c>
      <c r="F42" s="4">
        <v>92.417656984669335</v>
      </c>
      <c r="H42" s="17">
        <v>99.224454568036663</v>
      </c>
      <c r="I42" s="19"/>
    </row>
    <row r="43" spans="1:9" x14ac:dyDescent="0.25">
      <c r="A43" s="1">
        <v>39948</v>
      </c>
      <c r="C43" s="5">
        <v>100.97031788888873</v>
      </c>
      <c r="D43" s="4"/>
      <c r="E43" s="5">
        <v>101.75382232075859</v>
      </c>
      <c r="F43" s="4">
        <v>92.701571498057405</v>
      </c>
      <c r="H43" s="17">
        <v>99.636254834541489</v>
      </c>
      <c r="I43" s="19"/>
    </row>
    <row r="44" spans="1:9" x14ac:dyDescent="0.25">
      <c r="A44" s="1">
        <v>40040</v>
      </c>
      <c r="C44" s="5">
        <v>101.31995193422358</v>
      </c>
      <c r="D44" s="4"/>
      <c r="E44" s="5">
        <v>102.30205162987033</v>
      </c>
      <c r="F44" s="4">
        <v>92.603330350869811</v>
      </c>
      <c r="H44" s="17">
        <v>100.07925035217747</v>
      </c>
      <c r="I44" s="19"/>
    </row>
    <row r="45" spans="1:9" x14ac:dyDescent="0.25">
      <c r="A45" s="1">
        <v>40132</v>
      </c>
      <c r="C45" s="5">
        <v>101.86269322228401</v>
      </c>
      <c r="D45" s="4"/>
      <c r="E45" s="5">
        <v>102.85005373817044</v>
      </c>
      <c r="F45" s="4">
        <v>93.33593548270872</v>
      </c>
      <c r="H45" s="17">
        <v>100.4692524033463</v>
      </c>
      <c r="I45" s="19"/>
    </row>
    <row r="46" spans="1:9" x14ac:dyDescent="0.25">
      <c r="A46" s="1">
        <v>40224</v>
      </c>
      <c r="C46" s="5">
        <v>102.52715961068537</v>
      </c>
      <c r="D46" s="4"/>
      <c r="E46" s="5">
        <v>103.39568335083236</v>
      </c>
      <c r="F46" s="4">
        <v>94.825165586774673</v>
      </c>
      <c r="H46" s="17">
        <v>100.85637692700986</v>
      </c>
      <c r="I46" s="19"/>
    </row>
    <row r="47" spans="1:9" x14ac:dyDescent="0.25">
      <c r="A47" s="1">
        <v>40313</v>
      </c>
      <c r="C47" s="5">
        <v>103.21503567454467</v>
      </c>
      <c r="D47" s="4"/>
      <c r="E47" s="5">
        <v>103.94263411333804</v>
      </c>
      <c r="F47" s="4">
        <v>96.823135910261882</v>
      </c>
      <c r="H47" s="17">
        <v>101.18417380108879</v>
      </c>
      <c r="I47" s="19"/>
    </row>
    <row r="48" spans="1:9" x14ac:dyDescent="0.25">
      <c r="A48" s="1">
        <v>40405</v>
      </c>
      <c r="C48" s="5">
        <v>103.88352301699071</v>
      </c>
      <c r="D48" s="4"/>
      <c r="E48" s="5">
        <v>104.48956247937107</v>
      </c>
      <c r="F48" s="4">
        <v>98.85485410949444</v>
      </c>
      <c r="G48" s="4"/>
      <c r="H48" s="17">
        <v>101.45202597444009</v>
      </c>
      <c r="I48" s="19"/>
    </row>
    <row r="49" spans="1:9" x14ac:dyDescent="0.25">
      <c r="A49" s="1">
        <v>40497</v>
      </c>
      <c r="C49" s="5">
        <v>104.54313917458565</v>
      </c>
      <c r="D49" s="4"/>
      <c r="E49" s="5">
        <v>105.04736653394862</v>
      </c>
      <c r="F49" s="17">
        <v>100.08875331023425</v>
      </c>
      <c r="G49" s="17">
        <v>100.08875331023425</v>
      </c>
      <c r="H49" s="17">
        <v>101.77827263599171</v>
      </c>
      <c r="I49" s="17">
        <v>101.77827263599171</v>
      </c>
    </row>
    <row r="50" spans="1:9" x14ac:dyDescent="0.25">
      <c r="A50" s="1">
        <v>40589</v>
      </c>
      <c r="C50" s="5">
        <v>105.18192103618888</v>
      </c>
      <c r="D50" s="4"/>
      <c r="E50" s="5">
        <v>105.59373660896382</v>
      </c>
      <c r="F50" s="5"/>
      <c r="G50" s="5">
        <v>101.09205447699799</v>
      </c>
      <c r="H50" s="19"/>
      <c r="I50" s="5">
        <v>102.10287291889503</v>
      </c>
    </row>
    <row r="51" spans="1:9" x14ac:dyDescent="0.25">
      <c r="A51" s="1">
        <v>40678</v>
      </c>
      <c r="C51" s="5">
        <v>105.79991043160155</v>
      </c>
      <c r="D51" s="4"/>
      <c r="E51" s="5">
        <v>106.16085734657992</v>
      </c>
      <c r="F51" s="5"/>
      <c r="G51" s="5">
        <v>101.78194031384325</v>
      </c>
      <c r="H51" s="19"/>
      <c r="I51" s="5">
        <v>102.49943636842221</v>
      </c>
    </row>
    <row r="52" spans="1:9" x14ac:dyDescent="0.25">
      <c r="A52" s="1">
        <v>40770</v>
      </c>
      <c r="C52" s="5">
        <v>106.40613409357029</v>
      </c>
      <c r="D52" s="4"/>
      <c r="E52" s="5">
        <v>106.71560936071639</v>
      </c>
      <c r="F52" s="5"/>
      <c r="G52" s="5">
        <v>102.47664287276021</v>
      </c>
      <c r="H52" s="19"/>
      <c r="I52" s="5">
        <v>102.91919541303626</v>
      </c>
    </row>
    <row r="53" spans="1:9" x14ac:dyDescent="0.25">
      <c r="A53" s="1">
        <v>40862</v>
      </c>
      <c r="C53" s="5"/>
      <c r="F53" s="5"/>
      <c r="G53" s="5">
        <v>103.17659286842402</v>
      </c>
      <c r="H53" s="19"/>
      <c r="I53" s="5">
        <v>103.36264563055903</v>
      </c>
    </row>
    <row r="54" spans="1:9" x14ac:dyDescent="0.25">
      <c r="A54" s="1">
        <v>40954</v>
      </c>
      <c r="C54" s="5"/>
      <c r="F54" s="5"/>
      <c r="G54" s="5">
        <v>103.88646207579775</v>
      </c>
      <c r="H54" s="19"/>
      <c r="I54" s="5">
        <v>103.83454480339607</v>
      </c>
    </row>
    <row r="55" spans="1:9" x14ac:dyDescent="0.25">
      <c r="A55" s="1">
        <v>41044</v>
      </c>
      <c r="C55" s="5"/>
      <c r="F55" s="5"/>
      <c r="G55" s="5">
        <v>104.60181299864769</v>
      </c>
      <c r="H55" s="19"/>
      <c r="I55" s="5">
        <v>104.33055355939327</v>
      </c>
    </row>
    <row r="56" spans="1:9" x14ac:dyDescent="0.25">
      <c r="A56" s="1">
        <v>41136</v>
      </c>
      <c r="C56" s="5"/>
      <c r="F56" s="5"/>
      <c r="G56" s="5">
        <v>105.29463413246056</v>
      </c>
      <c r="H56" s="19"/>
      <c r="I56" s="5">
        <v>104.86468890793803</v>
      </c>
    </row>
    <row r="57" spans="1:9" x14ac:dyDescent="0.25">
      <c r="A57" s="1">
        <v>41228</v>
      </c>
      <c r="C57" s="5"/>
      <c r="F57" s="5"/>
      <c r="G57" s="5">
        <v>105.94988824810724</v>
      </c>
      <c r="H57" s="19"/>
      <c r="I57" s="5">
        <v>105.40179889385917</v>
      </c>
    </row>
    <row r="58" spans="1:9" x14ac:dyDescent="0.25">
      <c r="A58" s="1">
        <v>41320</v>
      </c>
      <c r="C58" s="5"/>
      <c r="F58" s="5"/>
      <c r="G58" s="5">
        <v>106.59666380819472</v>
      </c>
      <c r="H58" s="19"/>
      <c r="I58" s="5">
        <v>105.92930916048368</v>
      </c>
    </row>
    <row r="59" spans="1:9" x14ac:dyDescent="0.25">
      <c r="A59" s="1">
        <v>41409</v>
      </c>
      <c r="C59" s="5"/>
      <c r="F59" s="5"/>
      <c r="G59" s="5">
        <v>107.22674719303728</v>
      </c>
      <c r="H59" s="19"/>
      <c r="I59" s="5">
        <v>106.50252998911134</v>
      </c>
    </row>
    <row r="60" spans="1:9" x14ac:dyDescent="0.25">
      <c r="A60" s="1">
        <v>41501</v>
      </c>
      <c r="C60" s="5"/>
      <c r="F60" s="5"/>
      <c r="G60" s="5">
        <v>107.84488388717386</v>
      </c>
      <c r="H60" s="19"/>
      <c r="I60" s="5">
        <v>107.1058534980374</v>
      </c>
    </row>
    <row r="61" spans="1:9" x14ac:dyDescent="0.25">
      <c r="A61" s="1">
        <v>41593</v>
      </c>
      <c r="F61" s="5"/>
      <c r="G61" s="5">
        <v>108.45490260948924</v>
      </c>
      <c r="H61" s="19"/>
      <c r="I61" s="5">
        <v>107.72239035507474</v>
      </c>
    </row>
    <row r="62" spans="1:9" x14ac:dyDescent="0.25">
      <c r="A62" s="1">
        <v>41685</v>
      </c>
      <c r="F62" s="5"/>
      <c r="G62" s="5">
        <v>109.04269932512864</v>
      </c>
      <c r="H62" s="19"/>
      <c r="I62" s="5">
        <v>108.34926403530272</v>
      </c>
    </row>
    <row r="63" spans="1:9" x14ac:dyDescent="0.25">
      <c r="A63" s="1">
        <v>41774</v>
      </c>
    </row>
    <row r="64" spans="1:9" x14ac:dyDescent="0.25">
      <c r="A64" s="1">
        <v>41866</v>
      </c>
    </row>
    <row r="65" spans="1:1" x14ac:dyDescent="0.25">
      <c r="A65" s="1">
        <v>41958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A2:K72"/>
  <sheetViews>
    <sheetView workbookViewId="0">
      <pane xSplit="1" ySplit="5" topLeftCell="B36" activePane="bottomRight" state="frozen"/>
      <selection pane="topRight" activeCell="B1" sqref="B1"/>
      <selection pane="bottomLeft" activeCell="A6" sqref="A6"/>
      <selection pane="bottomRight" activeCell="E27" sqref="E27"/>
    </sheetView>
  </sheetViews>
  <sheetFormatPr defaultRowHeight="15" x14ac:dyDescent="0.25"/>
  <cols>
    <col min="1" max="1" width="9" style="38"/>
    <col min="2" max="2" width="18.25" style="38" customWidth="1"/>
    <col min="3" max="3" width="6.375" style="38" customWidth="1"/>
    <col min="4" max="4" width="26.625" style="38" customWidth="1"/>
    <col min="5" max="5" width="15.375" style="38" customWidth="1"/>
    <col min="6" max="6" width="6.5" style="38" customWidth="1"/>
    <col min="7" max="7" width="23.125" style="38" customWidth="1"/>
    <col min="8" max="8" width="15.75" style="38" bestFit="1" customWidth="1"/>
    <col min="9" max="9" width="9" style="38"/>
    <col min="10" max="10" width="23" style="38" customWidth="1"/>
    <col min="11" max="16384" width="9" style="38"/>
  </cols>
  <sheetData>
    <row r="2" spans="1:11" x14ac:dyDescent="0.25">
      <c r="B2" s="38" t="s">
        <v>26</v>
      </c>
    </row>
    <row r="5" spans="1:11" x14ac:dyDescent="0.25">
      <c r="B5" s="9" t="s">
        <v>35</v>
      </c>
      <c r="C5" s="9"/>
      <c r="D5" s="9" t="s">
        <v>38</v>
      </c>
      <c r="E5" s="9" t="s">
        <v>64</v>
      </c>
      <c r="F5" s="9"/>
      <c r="G5" s="9" t="s">
        <v>65</v>
      </c>
      <c r="H5" s="9" t="s">
        <v>39</v>
      </c>
      <c r="J5" s="38" t="s">
        <v>45</v>
      </c>
    </row>
    <row r="6" spans="1:11" x14ac:dyDescent="0.25">
      <c r="A6" s="1">
        <v>36571</v>
      </c>
      <c r="B6" s="46">
        <v>83.433872314060253</v>
      </c>
      <c r="C6" s="29"/>
      <c r="D6" s="46">
        <v>81.248978116636692</v>
      </c>
      <c r="E6" s="46">
        <v>83.433872314060253</v>
      </c>
      <c r="F6" s="29"/>
      <c r="G6" s="46">
        <v>80.352302357000866</v>
      </c>
      <c r="H6" s="13">
        <v>82.635537097317325</v>
      </c>
      <c r="I6" s="14"/>
      <c r="J6" s="13">
        <v>80.312459901971792</v>
      </c>
      <c r="K6" s="2"/>
    </row>
    <row r="7" spans="1:11" x14ac:dyDescent="0.25">
      <c r="A7" s="1">
        <v>36661</v>
      </c>
      <c r="B7" s="46">
        <v>84.744464619170955</v>
      </c>
      <c r="C7" s="29"/>
      <c r="D7" s="46">
        <v>81.988176271653174</v>
      </c>
      <c r="E7" s="46">
        <v>84.744464619170955</v>
      </c>
      <c r="F7" s="29"/>
      <c r="G7" s="46">
        <v>81.06654504461865</v>
      </c>
      <c r="H7" s="13">
        <v>84.248138586448164</v>
      </c>
      <c r="I7" s="14"/>
      <c r="J7" s="13">
        <v>81.045521899203052</v>
      </c>
      <c r="K7" s="2"/>
    </row>
    <row r="8" spans="1:11" x14ac:dyDescent="0.25">
      <c r="A8" s="1">
        <v>36753</v>
      </c>
      <c r="B8" s="46">
        <v>84.647224349651921</v>
      </c>
      <c r="C8" s="29"/>
      <c r="D8" s="46">
        <v>82.729095493386808</v>
      </c>
      <c r="E8" s="46">
        <v>84.647224349651921</v>
      </c>
      <c r="F8" s="29"/>
      <c r="G8" s="46">
        <v>81.80144053284225</v>
      </c>
      <c r="H8" s="13">
        <v>84.318479440266387</v>
      </c>
      <c r="I8" s="14"/>
      <c r="J8" s="13">
        <v>81.788857851610729</v>
      </c>
      <c r="K8" s="2"/>
    </row>
    <row r="9" spans="1:11" x14ac:dyDescent="0.25">
      <c r="A9" s="1">
        <v>36845</v>
      </c>
      <c r="B9" s="46">
        <v>85.086956895884072</v>
      </c>
      <c r="C9" s="29"/>
      <c r="D9" s="46">
        <v>83.466572581686123</v>
      </c>
      <c r="E9" s="46">
        <v>85.086956895884072</v>
      </c>
      <c r="F9" s="29"/>
      <c r="G9" s="46">
        <v>82.553546688237361</v>
      </c>
      <c r="H9" s="13">
        <v>84.816851872638154</v>
      </c>
      <c r="I9" s="14"/>
      <c r="J9" s="13">
        <v>82.538076731395222</v>
      </c>
      <c r="K9" s="2"/>
    </row>
    <row r="10" spans="1:11" x14ac:dyDescent="0.25">
      <c r="A10" s="1">
        <v>36937</v>
      </c>
      <c r="B10" s="46">
        <v>84.982832359496413</v>
      </c>
      <c r="C10" s="29"/>
      <c r="D10" s="46">
        <v>84.195444336399689</v>
      </c>
      <c r="E10" s="46">
        <v>84.982832359496413</v>
      </c>
      <c r="F10" s="29"/>
      <c r="G10" s="46">
        <v>83.32372404416256</v>
      </c>
      <c r="H10" s="13">
        <v>84.537733378231763</v>
      </c>
      <c r="I10" s="14"/>
      <c r="J10" s="13">
        <v>83.291567336401386</v>
      </c>
      <c r="K10" s="2"/>
    </row>
    <row r="11" spans="1:11" x14ac:dyDescent="0.25">
      <c r="A11" s="1">
        <v>37026</v>
      </c>
      <c r="B11" s="46">
        <v>85.243573967144826</v>
      </c>
      <c r="C11" s="29"/>
      <c r="D11" s="46">
        <v>84.904523823866029</v>
      </c>
      <c r="E11" s="46">
        <v>85.243573967144826</v>
      </c>
      <c r="F11" s="29"/>
      <c r="G11" s="46">
        <v>84.095622466804926</v>
      </c>
      <c r="H11" s="13">
        <v>85.092228832266997</v>
      </c>
      <c r="I11" s="14"/>
      <c r="J11" s="13">
        <v>84.034457432558824</v>
      </c>
      <c r="K11" s="2"/>
    </row>
    <row r="12" spans="1:11" x14ac:dyDescent="0.25">
      <c r="A12" s="1">
        <v>37118</v>
      </c>
      <c r="B12" s="46">
        <v>84.944108358360509</v>
      </c>
      <c r="C12" s="29"/>
      <c r="D12" s="46">
        <v>85.593811044085129</v>
      </c>
      <c r="E12" s="46">
        <v>84.944108358360509</v>
      </c>
      <c r="F12" s="29"/>
      <c r="G12" s="46">
        <v>84.866660356088701</v>
      </c>
      <c r="H12" s="13">
        <v>84.858757062146893</v>
      </c>
      <c r="I12" s="14"/>
      <c r="J12" s="13">
        <v>84.767242062333963</v>
      </c>
      <c r="K12" s="2"/>
    </row>
    <row r="13" spans="1:11" x14ac:dyDescent="0.25">
      <c r="A13" s="1">
        <v>37210</v>
      </c>
      <c r="B13" s="46">
        <v>85.278855834846439</v>
      </c>
      <c r="C13" s="29"/>
      <c r="D13" s="46">
        <v>86.261584930339836</v>
      </c>
      <c r="E13" s="46">
        <v>85.278855834846439</v>
      </c>
      <c r="F13" s="29"/>
      <c r="G13" s="46">
        <v>85.631674511862443</v>
      </c>
      <c r="H13" s="13">
        <v>85.158079844352159</v>
      </c>
      <c r="I13" s="14"/>
      <c r="J13" s="13">
        <v>85.486372769109892</v>
      </c>
      <c r="K13" s="2"/>
    </row>
    <row r="14" spans="1:11" x14ac:dyDescent="0.25">
      <c r="A14" s="1">
        <v>37302</v>
      </c>
      <c r="B14" s="46">
        <v>85.857994785167833</v>
      </c>
      <c r="C14" s="29"/>
      <c r="D14" s="46">
        <v>86.900961215761512</v>
      </c>
      <c r="E14" s="46">
        <v>85.857994785167833</v>
      </c>
      <c r="F14" s="29"/>
      <c r="G14" s="46">
        <v>86.376896400388958</v>
      </c>
      <c r="H14" s="13">
        <v>85.889924046844015</v>
      </c>
      <c r="I14" s="14"/>
      <c r="J14" s="13">
        <v>86.183241186814826</v>
      </c>
      <c r="K14" s="2"/>
    </row>
    <row r="15" spans="1:11" x14ac:dyDescent="0.25">
      <c r="A15" s="1">
        <v>37391</v>
      </c>
      <c r="B15" s="46">
        <v>86.325264398874424</v>
      </c>
      <c r="C15" s="29"/>
      <c r="D15" s="46">
        <v>87.520545233935991</v>
      </c>
      <c r="E15" s="46">
        <v>86.325264398874424</v>
      </c>
      <c r="F15" s="29"/>
      <c r="G15" s="46">
        <v>87.111791888612558</v>
      </c>
      <c r="H15" s="13">
        <v>86.345642982751514</v>
      </c>
      <c r="I15" s="14"/>
      <c r="J15" s="13">
        <v>86.868582295057422</v>
      </c>
      <c r="K15" s="2"/>
    </row>
    <row r="16" spans="1:11" x14ac:dyDescent="0.25">
      <c r="A16" s="1">
        <v>37483</v>
      </c>
      <c r="B16" s="46">
        <v>86.833839613792634</v>
      </c>
      <c r="C16" s="29"/>
      <c r="D16" s="46">
        <v>88.12291858493893</v>
      </c>
      <c r="E16" s="46">
        <v>86.833839613792634</v>
      </c>
      <c r="F16" s="29"/>
      <c r="G16" s="46">
        <v>87.832058309740376</v>
      </c>
      <c r="H16" s="13">
        <v>86.776667789127089</v>
      </c>
      <c r="I16" s="14"/>
      <c r="J16" s="13">
        <v>87.53768850226362</v>
      </c>
      <c r="K16" s="2"/>
    </row>
    <row r="17" spans="1:11" x14ac:dyDescent="0.25">
      <c r="A17" s="1">
        <v>37575</v>
      </c>
      <c r="B17" s="46">
        <v>86.877726815079967</v>
      </c>
      <c r="C17" s="29"/>
      <c r="D17" s="46">
        <v>88.713244468921843</v>
      </c>
      <c r="E17" s="46">
        <v>86.877726815079967</v>
      </c>
      <c r="F17" s="29"/>
      <c r="G17" s="46">
        <v>88.53683513041382</v>
      </c>
      <c r="H17" s="13">
        <v>86.794627156059406</v>
      </c>
      <c r="I17" s="14"/>
      <c r="J17" s="13">
        <v>88.190103401055111</v>
      </c>
      <c r="K17" s="2"/>
    </row>
    <row r="18" spans="1:11" x14ac:dyDescent="0.25">
      <c r="A18" s="1">
        <v>37667</v>
      </c>
      <c r="B18" s="46">
        <v>87.137607889369832</v>
      </c>
      <c r="C18" s="29"/>
      <c r="D18" s="46">
        <v>89.299267686111847</v>
      </c>
      <c r="E18" s="46">
        <v>87.137607889369832</v>
      </c>
      <c r="F18" s="29"/>
      <c r="G18" s="46">
        <v>89.227843417350059</v>
      </c>
      <c r="H18" s="13">
        <v>87.146331425150592</v>
      </c>
      <c r="I18" s="14"/>
      <c r="J18" s="13">
        <v>88.830184764470388</v>
      </c>
      <c r="K18" s="2"/>
    </row>
    <row r="19" spans="1:11" x14ac:dyDescent="0.25">
      <c r="A19" s="1">
        <v>37756</v>
      </c>
      <c r="B19" s="46">
        <v>87.883690311254909</v>
      </c>
      <c r="C19" s="29"/>
      <c r="D19" s="46">
        <v>89.880127703150407</v>
      </c>
      <c r="E19" s="46">
        <v>87.883690311254909</v>
      </c>
      <c r="F19" s="29"/>
      <c r="G19" s="46">
        <v>89.897338370321918</v>
      </c>
      <c r="H19" s="13">
        <v>87.841508586822314</v>
      </c>
      <c r="I19" s="14"/>
      <c r="J19" s="13">
        <v>89.447936453773337</v>
      </c>
      <c r="K19" s="2"/>
    </row>
    <row r="20" spans="1:11" x14ac:dyDescent="0.25">
      <c r="A20" s="1">
        <v>37848</v>
      </c>
      <c r="B20" s="46">
        <v>89.484282358205618</v>
      </c>
      <c r="C20" s="29"/>
      <c r="D20" s="46">
        <v>90.458406120113239</v>
      </c>
      <c r="E20" s="46">
        <v>89.484282358205618</v>
      </c>
      <c r="F20" s="29"/>
      <c r="G20" s="46">
        <v>90.5479015894051</v>
      </c>
      <c r="H20" s="13">
        <v>89.314176675272194</v>
      </c>
      <c r="I20" s="14"/>
      <c r="J20" s="13">
        <v>90.045764852022302</v>
      </c>
      <c r="K20" s="2"/>
    </row>
    <row r="21" spans="1:11" x14ac:dyDescent="0.25">
      <c r="A21" s="1">
        <v>37940</v>
      </c>
      <c r="B21" s="46">
        <v>90.072026642112775</v>
      </c>
      <c r="C21" s="29"/>
      <c r="D21" s="46">
        <v>91.03668453707607</v>
      </c>
      <c r="E21" s="46">
        <v>90.072026642112775</v>
      </c>
      <c r="F21" s="29"/>
      <c r="G21" s="46">
        <v>91.180393607958194</v>
      </c>
      <c r="H21" s="13">
        <v>90.117110038537803</v>
      </c>
      <c r="I21" s="14"/>
      <c r="J21" s="13">
        <v>90.623910352826726</v>
      </c>
      <c r="K21" s="2"/>
    </row>
    <row r="22" spans="1:11" x14ac:dyDescent="0.25">
      <c r="A22" s="1">
        <v>38032</v>
      </c>
      <c r="B22" s="46">
        <v>90.731195194781719</v>
      </c>
      <c r="C22" s="29"/>
      <c r="D22" s="46">
        <v>91.618405087473221</v>
      </c>
      <c r="E22" s="46">
        <v>90.731195194781719</v>
      </c>
      <c r="F22" s="29"/>
      <c r="G22" s="46">
        <v>91.793953892622653</v>
      </c>
      <c r="H22" s="13">
        <v>90.751674336812954</v>
      </c>
      <c r="I22" s="14"/>
      <c r="J22" s="13">
        <v>91.179467841508583</v>
      </c>
      <c r="K22" s="2"/>
    </row>
    <row r="23" spans="1:11" x14ac:dyDescent="0.25">
      <c r="A23" s="1">
        <v>38122</v>
      </c>
      <c r="B23" s="46">
        <v>91.510838417651257</v>
      </c>
      <c r="C23" s="29"/>
      <c r="D23" s="46">
        <v>92.206149371380377</v>
      </c>
      <c r="E23" s="46">
        <v>91.510838417651257</v>
      </c>
      <c r="F23" s="29"/>
      <c r="G23" s="46">
        <v>92.393745643549863</v>
      </c>
      <c r="H23" s="13">
        <v>91.396714932465301</v>
      </c>
      <c r="I23" s="14"/>
      <c r="J23" s="13">
        <v>91.720605784412768</v>
      </c>
      <c r="K23" s="2"/>
    </row>
    <row r="24" spans="1:11" x14ac:dyDescent="0.25">
      <c r="A24" s="1">
        <v>38214</v>
      </c>
      <c r="B24" s="46">
        <v>92.324042441505256</v>
      </c>
      <c r="C24" s="29"/>
      <c r="D24" s="46">
        <v>92.799056855438991</v>
      </c>
      <c r="E24" s="46">
        <v>92.324042441505256</v>
      </c>
      <c r="F24" s="29"/>
      <c r="G24" s="46">
        <v>92.984932060891339</v>
      </c>
      <c r="H24" s="13">
        <v>92.067946271560601</v>
      </c>
      <c r="I24" s="14"/>
      <c r="J24" s="13">
        <v>92.251815564784678</v>
      </c>
      <c r="K24" s="2"/>
    </row>
    <row r="25" spans="1:11" x14ac:dyDescent="0.25">
      <c r="A25" s="1">
        <v>38306</v>
      </c>
      <c r="B25" s="46">
        <v>92.90662352526094</v>
      </c>
      <c r="C25" s="29"/>
      <c r="D25" s="46">
        <v>93.400569673083368</v>
      </c>
      <c r="E25" s="46">
        <v>92.90662352526094</v>
      </c>
      <c r="F25" s="29"/>
      <c r="G25" s="46">
        <v>93.571815811439933</v>
      </c>
      <c r="H25" s="13">
        <v>92.867138100048635</v>
      </c>
      <c r="I25" s="14"/>
      <c r="J25" s="13">
        <v>92.778004542223229</v>
      </c>
      <c r="K25" s="2"/>
    </row>
    <row r="26" spans="1:11" x14ac:dyDescent="0.25">
      <c r="A26" s="1">
        <v>38398</v>
      </c>
      <c r="B26" s="46">
        <v>93.589887011970006</v>
      </c>
      <c r="C26" s="29"/>
      <c r="D26" s="46">
        <v>94.010687824313507</v>
      </c>
      <c r="E26" s="46">
        <v>93.589887011970006</v>
      </c>
      <c r="F26" s="29"/>
      <c r="G26" s="46">
        <v>94.161281162064242</v>
      </c>
      <c r="H26" s="13">
        <v>93.793542110973931</v>
      </c>
      <c r="I26" s="14"/>
      <c r="J26" s="13">
        <v>93.306912440603142</v>
      </c>
      <c r="K26" s="2"/>
    </row>
    <row r="27" spans="1:11" x14ac:dyDescent="0.25">
      <c r="A27" s="1">
        <v>38487</v>
      </c>
      <c r="B27" s="46">
        <v>94.194841963048688</v>
      </c>
      <c r="C27" s="29"/>
      <c r="D27" s="46">
        <v>94.630271842487986</v>
      </c>
      <c r="E27" s="46">
        <v>94.194841963048688</v>
      </c>
      <c r="F27" s="29"/>
      <c r="G27" s="46">
        <v>94.754188646122856</v>
      </c>
      <c r="H27" s="13">
        <v>94.193138025217948</v>
      </c>
      <c r="I27" s="14"/>
      <c r="J27" s="13">
        <v>93.837450690313162</v>
      </c>
      <c r="K27" s="2"/>
    </row>
    <row r="28" spans="1:11" x14ac:dyDescent="0.25">
      <c r="A28" s="1">
        <v>38579</v>
      </c>
      <c r="B28" s="46">
        <v>95.088936122608786</v>
      </c>
      <c r="C28" s="29"/>
      <c r="D28" s="46">
        <v>95.257600660889622</v>
      </c>
      <c r="E28" s="46">
        <v>95.088936122608786</v>
      </c>
      <c r="F28" s="29"/>
      <c r="G28" s="46">
        <v>95.352259330332927</v>
      </c>
      <c r="H28" s="13">
        <v>94.909267781644033</v>
      </c>
      <c r="I28" s="14"/>
      <c r="J28" s="13">
        <v>94.374139634077906</v>
      </c>
      <c r="K28" s="2"/>
    </row>
    <row r="29" spans="1:11" x14ac:dyDescent="0.25">
      <c r="A29" s="1">
        <v>38671</v>
      </c>
      <c r="B29" s="46">
        <v>95.399588665054608</v>
      </c>
      <c r="C29" s="29"/>
      <c r="D29" s="46">
        <v>95.892674279518445</v>
      </c>
      <c r="E29" s="46">
        <v>95.399588665054608</v>
      </c>
      <c r="F29" s="29"/>
      <c r="G29" s="46">
        <v>95.957214281411609</v>
      </c>
      <c r="H29" s="13">
        <v>95.399408837505149</v>
      </c>
      <c r="I29" s="14"/>
      <c r="J29" s="13">
        <v>94.919703722827109</v>
      </c>
      <c r="K29" s="2"/>
    </row>
    <row r="30" spans="1:11" x14ac:dyDescent="0.25">
      <c r="A30" s="1">
        <v>38763</v>
      </c>
      <c r="B30" s="46">
        <v>96.52860843150583</v>
      </c>
      <c r="C30" s="29"/>
      <c r="D30" s="46">
        <v>96.533771631657288</v>
      </c>
      <c r="E30" s="46">
        <v>96.52860843150583</v>
      </c>
      <c r="F30" s="29"/>
      <c r="G30" s="46">
        <v>96.569914032717477</v>
      </c>
      <c r="H30" s="13">
        <v>96.650578067123121</v>
      </c>
      <c r="I30" s="14"/>
      <c r="J30" s="13">
        <v>95.476060612863392</v>
      </c>
      <c r="K30" s="2"/>
    </row>
    <row r="31" spans="1:11" x14ac:dyDescent="0.25">
      <c r="A31" s="1">
        <v>38852</v>
      </c>
      <c r="B31" s="46">
        <v>97.168845250286125</v>
      </c>
      <c r="C31" s="29"/>
      <c r="D31" s="46">
        <v>97.179171650589026</v>
      </c>
      <c r="E31" s="46">
        <v>97.168845250286125</v>
      </c>
      <c r="F31" s="29"/>
      <c r="G31" s="46">
        <v>97.189498050891942</v>
      </c>
      <c r="H31" s="13">
        <v>96.999289108392261</v>
      </c>
      <c r="I31" s="14"/>
      <c r="J31" s="13">
        <v>96.046599633329592</v>
      </c>
      <c r="K31" s="2"/>
    </row>
    <row r="32" spans="1:11" x14ac:dyDescent="0.25">
      <c r="A32" s="1">
        <v>38944</v>
      </c>
      <c r="B32" s="46">
        <v>97.361604722607069</v>
      </c>
      <c r="C32" s="29"/>
      <c r="D32" s="46">
        <v>97.828874336313646</v>
      </c>
      <c r="E32" s="46">
        <v>97.361604722607069</v>
      </c>
      <c r="F32" s="29"/>
      <c r="G32" s="46">
        <v>97.815966335935002</v>
      </c>
      <c r="H32" s="13">
        <v>97.0247315448797</v>
      </c>
      <c r="I32" s="14"/>
      <c r="J32" s="13">
        <v>96.628668327908102</v>
      </c>
      <c r="K32" s="2"/>
    </row>
    <row r="33" spans="1:11" x14ac:dyDescent="0.25">
      <c r="A33" s="1">
        <v>39036</v>
      </c>
      <c r="B33" s="46">
        <v>97.725610333284564</v>
      </c>
      <c r="C33" s="29"/>
      <c r="D33" s="46">
        <v>98.482879688831133</v>
      </c>
      <c r="E33" s="46">
        <v>97.725610333284564</v>
      </c>
      <c r="F33" s="29"/>
      <c r="G33" s="46">
        <v>98.449318887846687</v>
      </c>
      <c r="H33" s="13">
        <v>97.734126538706178</v>
      </c>
      <c r="I33" s="14"/>
      <c r="J33" s="13">
        <v>97.220712754892048</v>
      </c>
      <c r="K33" s="2"/>
    </row>
    <row r="34" spans="1:11" x14ac:dyDescent="0.25">
      <c r="A34" s="1">
        <v>39128</v>
      </c>
      <c r="B34" s="46">
        <v>97.737657800304618</v>
      </c>
      <c r="C34" s="29"/>
      <c r="D34" s="46">
        <v>99.137745574707196</v>
      </c>
      <c r="E34" s="46">
        <v>97.737657800304618</v>
      </c>
      <c r="F34" s="29"/>
      <c r="G34" s="46">
        <v>99.086974106551239</v>
      </c>
      <c r="H34" s="13">
        <v>97.948142327982936</v>
      </c>
      <c r="I34" s="14"/>
      <c r="J34" s="13">
        <v>97.821636105810597</v>
      </c>
      <c r="K34" s="2"/>
    </row>
    <row r="35" spans="1:11" x14ac:dyDescent="0.25">
      <c r="A35" s="1">
        <v>39217</v>
      </c>
      <c r="B35" s="46">
        <v>98.887330367361685</v>
      </c>
      <c r="C35" s="29"/>
      <c r="D35" s="46">
        <v>99.795193060658988</v>
      </c>
      <c r="E35" s="46">
        <v>98.887330367361685</v>
      </c>
      <c r="F35" s="29"/>
      <c r="G35" s="46">
        <v>99.726350391972943</v>
      </c>
      <c r="H35" s="13">
        <v>98.732368017360727</v>
      </c>
      <c r="I35" s="14"/>
      <c r="J35" s="13">
        <v>98.425801302054097</v>
      </c>
      <c r="K35" s="2"/>
    </row>
    <row r="36" spans="1:11" x14ac:dyDescent="0.25">
      <c r="A36" s="1">
        <v>39309</v>
      </c>
      <c r="B36" s="46">
        <v>100.04302666792879</v>
      </c>
      <c r="C36" s="29"/>
      <c r="D36" s="46">
        <v>100.45436161332792</v>
      </c>
      <c r="E36" s="46">
        <v>100.04302666792879</v>
      </c>
      <c r="F36" s="29"/>
      <c r="G36" s="46">
        <v>100.37088987754611</v>
      </c>
      <c r="H36" s="13">
        <v>99.289108392262506</v>
      </c>
      <c r="I36" s="14"/>
      <c r="J36" s="13">
        <v>99.03016115538594</v>
      </c>
      <c r="K36" s="2"/>
    </row>
    <row r="37" spans="1:11" x14ac:dyDescent="0.25">
      <c r="A37" s="1">
        <v>39401</v>
      </c>
      <c r="B37" s="46">
        <v>100</v>
      </c>
      <c r="C37" s="46">
        <v>100</v>
      </c>
      <c r="D37" s="46">
        <v>101.11439069935545</v>
      </c>
      <c r="E37" s="46">
        <v>100</v>
      </c>
      <c r="F37" s="46">
        <v>100</v>
      </c>
      <c r="G37" s="46">
        <v>101.01801096319498</v>
      </c>
      <c r="H37" s="13">
        <v>100</v>
      </c>
      <c r="I37" s="14"/>
      <c r="J37" s="13">
        <v>99.630654693755389</v>
      </c>
      <c r="K37" s="2"/>
    </row>
    <row r="38" spans="1:11" x14ac:dyDescent="0.25">
      <c r="A38" s="1">
        <v>39493</v>
      </c>
      <c r="C38" s="30">
        <v>100.17471437015392</v>
      </c>
      <c r="D38" s="30">
        <v>101.77614085210014</v>
      </c>
      <c r="F38" s="30">
        <v>100.47015226599947</v>
      </c>
      <c r="G38" s="30">
        <v>101.66685311556101</v>
      </c>
      <c r="H38" s="13">
        <v>99.818161409810315</v>
      </c>
      <c r="I38" s="14"/>
      <c r="J38" s="13">
        <v>100.2210983425001</v>
      </c>
      <c r="K38" s="2"/>
    </row>
    <row r="39" spans="1:11" x14ac:dyDescent="0.25">
      <c r="A39" s="1">
        <v>39583</v>
      </c>
      <c r="C39" s="30">
        <v>100.52280253932619</v>
      </c>
      <c r="D39" s="30">
        <v>102.4378910048448</v>
      </c>
      <c r="F39" s="30">
        <v>100.56025102295902</v>
      </c>
      <c r="G39" s="30">
        <v>102.32257953479566</v>
      </c>
      <c r="H39" s="13">
        <v>99.966326187001911</v>
      </c>
      <c r="I39" s="14"/>
      <c r="J39" s="13">
        <v>100.80606282036891</v>
      </c>
      <c r="K39" s="2"/>
    </row>
    <row r="40" spans="1:11" x14ac:dyDescent="0.25">
      <c r="A40" s="1">
        <v>39675</v>
      </c>
      <c r="C40" s="30">
        <v>100.8433926608335</v>
      </c>
      <c r="D40" s="30">
        <v>103.09878062423088</v>
      </c>
      <c r="F40" s="30">
        <v>100.43476944697822</v>
      </c>
      <c r="G40" s="30">
        <v>102.97228222052028</v>
      </c>
      <c r="H40" s="13">
        <v>98.95237026228159</v>
      </c>
      <c r="I40" s="14"/>
      <c r="J40" s="13">
        <v>101.37372256519623</v>
      </c>
      <c r="K40" s="2"/>
    </row>
    <row r="41" spans="1:11" x14ac:dyDescent="0.25">
      <c r="A41" s="1">
        <v>39767</v>
      </c>
      <c r="C41" s="30">
        <v>101.13648473467588</v>
      </c>
      <c r="D41" s="30">
        <v>103.75536757682411</v>
      </c>
      <c r="F41" s="30">
        <v>100.09370753805709</v>
      </c>
      <c r="G41" s="30">
        <v>103.61165850594199</v>
      </c>
      <c r="H41" s="13">
        <v>97.232760878512366</v>
      </c>
      <c r="I41" s="14"/>
      <c r="J41" s="13">
        <v>101.91862712612713</v>
      </c>
      <c r="K41" s="2"/>
    </row>
    <row r="42" spans="1:11" x14ac:dyDescent="0.25">
      <c r="A42" s="1">
        <v>39859</v>
      </c>
      <c r="C42" s="30">
        <v>100.92880142762483</v>
      </c>
      <c r="D42" s="30">
        <v>104.40765186262443</v>
      </c>
      <c r="F42" s="30">
        <v>98.418307658961666</v>
      </c>
      <c r="G42" s="30">
        <v>104.23554519090932</v>
      </c>
      <c r="H42" s="13">
        <v>96.02723837318068</v>
      </c>
      <c r="I42" s="14"/>
      <c r="J42" s="13">
        <v>102.43727403749017</v>
      </c>
      <c r="K42" s="2"/>
    </row>
    <row r="43" spans="1:11" x14ac:dyDescent="0.25">
      <c r="A43" s="1">
        <v>39948</v>
      </c>
      <c r="C43" s="30">
        <v>101.35620833942876</v>
      </c>
      <c r="D43" s="30">
        <v>105.05219134819761</v>
      </c>
      <c r="F43" s="30">
        <v>98.093588139053239</v>
      </c>
      <c r="G43" s="30">
        <v>104.83361587511939</v>
      </c>
      <c r="H43" s="13">
        <v>95.858121001234707</v>
      </c>
      <c r="I43" s="14"/>
      <c r="J43" s="13">
        <v>102.9154438507876</v>
      </c>
      <c r="K43" s="2"/>
    </row>
    <row r="44" spans="1:11" x14ac:dyDescent="0.25">
      <c r="A44" s="1">
        <v>40040</v>
      </c>
      <c r="C44" s="30">
        <v>101.94542813685921</v>
      </c>
      <c r="D44" s="30">
        <v>105.68984656690215</v>
      </c>
      <c r="F44" s="30">
        <v>98.000791341097866</v>
      </c>
      <c r="G44" s="30">
        <v>105.4058705585722</v>
      </c>
      <c r="H44" s="13">
        <v>96.238260934635377</v>
      </c>
      <c r="I44" s="14"/>
      <c r="J44" s="13">
        <v>103.36898962098253</v>
      </c>
      <c r="K44" s="2"/>
    </row>
    <row r="45" spans="1:11" x14ac:dyDescent="0.25">
      <c r="A45" s="1">
        <v>40132</v>
      </c>
      <c r="C45" s="30">
        <v>102.69646081991617</v>
      </c>
      <c r="D45" s="30">
        <v>106.31975698537954</v>
      </c>
      <c r="F45" s="30">
        <v>98.139917265095889</v>
      </c>
      <c r="G45" s="30">
        <v>105.95144870790915</v>
      </c>
      <c r="H45" s="13">
        <v>97.4220825382572</v>
      </c>
      <c r="I45" s="14"/>
      <c r="J45" s="13">
        <v>103.80493355782544</v>
      </c>
      <c r="K45" s="2"/>
    </row>
    <row r="46" spans="1:11" x14ac:dyDescent="0.25">
      <c r="A46" s="1">
        <v>40224</v>
      </c>
      <c r="C46" s="30">
        <v>103.91617214055503</v>
      </c>
      <c r="D46" s="30">
        <v>106.94192260362971</v>
      </c>
      <c r="F46" s="30">
        <v>98.676265226062114</v>
      </c>
      <c r="G46" s="30">
        <v>106.46432658962024</v>
      </c>
      <c r="H46" s="13">
        <v>98.31855427096194</v>
      </c>
      <c r="I46" s="14"/>
      <c r="J46" s="13">
        <v>104.22583941332735</v>
      </c>
      <c r="K46" s="2"/>
    </row>
    <row r="47" spans="1:11" x14ac:dyDescent="0.25">
      <c r="A47" s="1">
        <v>40313</v>
      </c>
      <c r="C47" s="30">
        <v>104.86808429408281</v>
      </c>
      <c r="D47" s="30">
        <v>107.55634342165273</v>
      </c>
      <c r="F47" s="30">
        <v>99.213116867959755</v>
      </c>
      <c r="G47" s="30">
        <v>106.95138847057406</v>
      </c>
      <c r="H47" s="13">
        <v>98.738354473004819</v>
      </c>
      <c r="I47" s="14"/>
      <c r="J47" s="13">
        <v>104.656481872264</v>
      </c>
      <c r="K47" s="2"/>
    </row>
    <row r="48" spans="1:11" x14ac:dyDescent="0.25">
      <c r="A48" s="1">
        <v>40405</v>
      </c>
      <c r="C48" s="30">
        <v>105.85906303245484</v>
      </c>
      <c r="D48" s="30">
        <v>108.1690431729586</v>
      </c>
      <c r="F48" s="30">
        <v>99.915771505804287</v>
      </c>
      <c r="G48" s="30">
        <v>107.42726341786637</v>
      </c>
      <c r="H48" s="13">
        <v>99.363939087813819</v>
      </c>
      <c r="I48" s="13">
        <v>99.363939087813819</v>
      </c>
      <c r="J48" s="13">
        <v>105.09741641785459</v>
      </c>
      <c r="K48" s="47"/>
    </row>
    <row r="49" spans="1:10" x14ac:dyDescent="0.25">
      <c r="A49" s="1">
        <v>40497</v>
      </c>
      <c r="C49" s="30">
        <v>106.88910835567118</v>
      </c>
      <c r="D49" s="30">
        <v>108.78432452434016</v>
      </c>
      <c r="F49" s="30">
        <v>100.78422913959572</v>
      </c>
      <c r="G49" s="30">
        <v>107.90141729844156</v>
      </c>
      <c r="H49" s="14"/>
      <c r="I49" s="30">
        <v>99.836574310622211</v>
      </c>
      <c r="J49" s="30">
        <v>105.58453534627905</v>
      </c>
    </row>
    <row r="50" spans="1:10" x14ac:dyDescent="0.25">
      <c r="A50" s="1">
        <v>40589</v>
      </c>
      <c r="C50" s="30">
        <v>108.19943148863665</v>
      </c>
      <c r="D50" s="30">
        <v>109.40735067594893</v>
      </c>
      <c r="F50" s="30">
        <v>102.17312726427838</v>
      </c>
      <c r="G50" s="30">
        <v>108.38847917939538</v>
      </c>
      <c r="H50" s="14"/>
      <c r="I50" s="30">
        <v>100.5849748793355</v>
      </c>
      <c r="J50" s="30">
        <v>106.09750761402327</v>
      </c>
    </row>
    <row r="51" spans="1:10" x14ac:dyDescent="0.25">
      <c r="A51" s="1">
        <v>40678</v>
      </c>
      <c r="C51" s="30">
        <v>109.21112549157968</v>
      </c>
      <c r="D51" s="30">
        <v>110.04070322786062</v>
      </c>
      <c r="F51" s="30">
        <v>103.23133589198585</v>
      </c>
      <c r="G51" s="30">
        <v>108.89533332759645</v>
      </c>
      <c r="H51" s="14"/>
      <c r="I51" s="30">
        <v>101.28563124181539</v>
      </c>
      <c r="J51" s="30">
        <v>106.61260588917574</v>
      </c>
    </row>
    <row r="52" spans="1:10" x14ac:dyDescent="0.25">
      <c r="A52" s="1">
        <v>40770</v>
      </c>
      <c r="C52" s="30">
        <v>110.16540158940511</v>
      </c>
      <c r="D52" s="30">
        <v>110.68524271343378</v>
      </c>
      <c r="F52" s="30">
        <v>104.31349251766244</v>
      </c>
      <c r="G52" s="30">
        <v>109.42542187647904</v>
      </c>
      <c r="H52" s="14"/>
      <c r="I52" s="30">
        <v>102.10234637632357</v>
      </c>
      <c r="J52" s="30">
        <v>107.13395515396415</v>
      </c>
    </row>
    <row r="53" spans="1:10" x14ac:dyDescent="0.25">
      <c r="A53" s="1">
        <v>40862</v>
      </c>
      <c r="C53" s="30">
        <v>111.06225978211295</v>
      </c>
      <c r="D53" s="30">
        <v>111.341829666027</v>
      </c>
      <c r="F53" s="30">
        <v>105.41959714130817</v>
      </c>
      <c r="G53" s="30">
        <v>109.98046589276032</v>
      </c>
      <c r="H53" s="14"/>
      <c r="I53" s="30">
        <v>102.93414368241854</v>
      </c>
      <c r="J53" s="30">
        <v>107.65804418004265</v>
      </c>
    </row>
    <row r="54" spans="1:10" x14ac:dyDescent="0.25">
      <c r="A54" s="1">
        <v>40954</v>
      </c>
      <c r="C54" s="30">
        <v>111.84166759532556</v>
      </c>
      <c r="D54" s="30">
        <v>112.01390621907457</v>
      </c>
      <c r="F54" s="30">
        <v>106.61363122488319</v>
      </c>
      <c r="G54" s="30">
        <v>110.56734964330892</v>
      </c>
      <c r="H54" s="14"/>
      <c r="I54" s="30">
        <v>103.8135056384929</v>
      </c>
      <c r="J54" s="30">
        <v>108.16884953043737</v>
      </c>
    </row>
    <row r="55" spans="1:10" x14ac:dyDescent="0.25">
      <c r="A55" s="1">
        <v>41044</v>
      </c>
      <c r="C55" s="30">
        <v>112.64770296754926</v>
      </c>
      <c r="D55" s="30">
        <v>112.69716970578365</v>
      </c>
      <c r="F55" s="30">
        <v>107.74203925968312</v>
      </c>
      <c r="G55" s="30">
        <v>111.17918886125619</v>
      </c>
      <c r="H55" s="14"/>
      <c r="I55" s="30">
        <v>104.71613922250909</v>
      </c>
      <c r="J55" s="30">
        <v>108.68816656564522</v>
      </c>
    </row>
    <row r="56" spans="1:10" x14ac:dyDescent="0.25">
      <c r="A56" s="1">
        <v>41136</v>
      </c>
      <c r="C56" s="30">
        <v>113.42033342440645</v>
      </c>
      <c r="D56" s="30">
        <v>113.38903852607847</v>
      </c>
      <c r="F56" s="30">
        <v>108.86880270766821</v>
      </c>
      <c r="G56" s="30">
        <v>111.81512301324361</v>
      </c>
      <c r="H56" s="14"/>
      <c r="I56" s="30">
        <v>105.30090266023122</v>
      </c>
      <c r="J56" s="30">
        <v>109.22018552774348</v>
      </c>
    </row>
    <row r="57" spans="1:10" x14ac:dyDescent="0.25">
      <c r="A57" s="1">
        <v>41228</v>
      </c>
      <c r="C57" s="30">
        <v>114.15955896589706</v>
      </c>
      <c r="D57" s="30">
        <v>114.08779161324188</v>
      </c>
      <c r="F57" s="30">
        <v>109.99392156883836</v>
      </c>
      <c r="G57" s="30">
        <v>112.47343103255399</v>
      </c>
      <c r="H57" s="14"/>
      <c r="I57" s="30">
        <v>105.86011033037752</v>
      </c>
      <c r="J57" s="30">
        <v>109.77111880121227</v>
      </c>
    </row>
    <row r="58" spans="1:10" x14ac:dyDescent="0.25">
      <c r="A58" s="1">
        <v>41320</v>
      </c>
      <c r="C58" s="30">
        <v>114.78240068638273</v>
      </c>
      <c r="D58" s="30">
        <v>114.78912630048102</v>
      </c>
      <c r="F58" s="30">
        <v>111.19245075597854</v>
      </c>
      <c r="G58" s="30">
        <v>113.14550758560154</v>
      </c>
      <c r="H58" s="14"/>
      <c r="I58" s="30">
        <v>107.02222541998727</v>
      </c>
      <c r="J58" s="30">
        <v>110.35462184308005</v>
      </c>
    </row>
    <row r="59" spans="1:10" x14ac:dyDescent="0.25">
      <c r="A59" s="1">
        <v>41409</v>
      </c>
      <c r="C59" s="30">
        <v>115.48800795939556</v>
      </c>
      <c r="D59" s="30">
        <v>115.49304258779591</v>
      </c>
      <c r="F59" s="30">
        <v>112.28425847840491</v>
      </c>
      <c r="G59" s="30">
        <v>113.83565533917921</v>
      </c>
      <c r="H59" s="14"/>
      <c r="I59" s="30">
        <v>107.61141956074383</v>
      </c>
      <c r="J59" s="30">
        <v>110.963394836682</v>
      </c>
    </row>
    <row r="60" spans="1:10" x14ac:dyDescent="0.25">
      <c r="A60" s="1">
        <v>41501</v>
      </c>
      <c r="C60" s="30">
        <v>116.1934018792971</v>
      </c>
      <c r="D60" s="30">
        <v>116.19867994182793</v>
      </c>
      <c r="F60" s="30">
        <v>113.3443996489024</v>
      </c>
      <c r="G60" s="30">
        <v>114.54215322656982</v>
      </c>
      <c r="H60" s="14"/>
      <c r="I60" s="30">
        <v>108.50499280128709</v>
      </c>
      <c r="J60" s="30">
        <v>111.59537695214578</v>
      </c>
    </row>
    <row r="61" spans="1:10" x14ac:dyDescent="0.25">
      <c r="A61" s="1">
        <v>41593</v>
      </c>
      <c r="C61" s="30">
        <v>116.8985824460874</v>
      </c>
      <c r="D61" s="30">
        <v>116.90431729585997</v>
      </c>
      <c r="F61" s="30">
        <v>114.37287426747096</v>
      </c>
      <c r="G61" s="30">
        <v>115.26241964769764</v>
      </c>
      <c r="H61" s="14"/>
      <c r="I61" s="30">
        <v>109.54352876117784</v>
      </c>
      <c r="J61" s="30">
        <v>112.24827123133909</v>
      </c>
    </row>
    <row r="62" spans="1:10" x14ac:dyDescent="0.25">
      <c r="A62" s="1">
        <v>41685</v>
      </c>
      <c r="C62" s="30">
        <v>117.60322190412349</v>
      </c>
      <c r="D62" s="30">
        <v>117.60995464989199</v>
      </c>
      <c r="F62" s="30">
        <v>115.39535352323868</v>
      </c>
      <c r="G62" s="30">
        <v>115.99645460256266</v>
      </c>
      <c r="H62" s="14"/>
      <c r="I62" s="30">
        <v>110.4693088861451</v>
      </c>
      <c r="J62" s="30">
        <v>112.91727787630485</v>
      </c>
    </row>
    <row r="63" spans="1:10" x14ac:dyDescent="0.25">
      <c r="A63" s="1">
        <v>41774</v>
      </c>
      <c r="C63" s="30">
        <v>118.30810686694846</v>
      </c>
      <c r="D63" s="30">
        <v>118.31473147056546</v>
      </c>
      <c r="F63" s="30">
        <v>116.3502265622983</v>
      </c>
      <c r="G63" s="30">
        <v>116.74253702444774</v>
      </c>
      <c r="H63" s="14"/>
      <c r="I63" s="30">
        <v>111.6145009466083</v>
      </c>
      <c r="J63" s="30">
        <v>113.60277010513713</v>
      </c>
    </row>
    <row r="64" spans="1:10" x14ac:dyDescent="0.25">
      <c r="A64" s="1">
        <v>41866</v>
      </c>
      <c r="C64" s="30">
        <v>119.01290957891932</v>
      </c>
      <c r="D64" s="30">
        <v>119.01864775788032</v>
      </c>
      <c r="F64" s="30">
        <v>117.26316457377783</v>
      </c>
      <c r="G64" s="30">
        <v>117.49464317984287</v>
      </c>
      <c r="H64" s="14"/>
      <c r="I64" s="30">
        <v>112.42755293149251</v>
      </c>
      <c r="J64" s="30">
        <v>114.30142085531484</v>
      </c>
    </row>
    <row r="65" spans="1:10" x14ac:dyDescent="0.25">
      <c r="A65" s="1">
        <v>41958</v>
      </c>
      <c r="C65" s="30">
        <v>119.71763004003613</v>
      </c>
      <c r="D65" s="30">
        <v>119.72256404519521</v>
      </c>
      <c r="F65" s="30">
        <v>118.13416755767724</v>
      </c>
      <c r="G65" s="30">
        <v>118.25019146867228</v>
      </c>
      <c r="H65" s="14"/>
      <c r="I65" s="30">
        <v>113.49699789725744</v>
      </c>
      <c r="J65" s="30">
        <v>115.01055998054402</v>
      </c>
    </row>
    <row r="66" spans="1:10" x14ac:dyDescent="0.25">
      <c r="B66" s="28"/>
      <c r="C66" s="28"/>
      <c r="D66" s="28"/>
      <c r="E66" s="28"/>
      <c r="F66" s="28"/>
      <c r="G66" s="28"/>
      <c r="H66" s="28"/>
      <c r="I66" s="28"/>
    </row>
    <row r="67" spans="1:10" x14ac:dyDescent="0.25">
      <c r="B67" s="28"/>
      <c r="C67" s="28"/>
      <c r="D67" s="28"/>
      <c r="E67" s="28"/>
      <c r="F67" s="28"/>
      <c r="G67" s="28"/>
      <c r="H67" s="28"/>
      <c r="I67" s="28"/>
    </row>
    <row r="68" spans="1:10" x14ac:dyDescent="0.25">
      <c r="B68" s="28"/>
      <c r="C68" s="28"/>
      <c r="D68" s="28"/>
      <c r="E68" s="28"/>
      <c r="F68" s="28"/>
      <c r="G68" s="28"/>
      <c r="H68" s="28"/>
      <c r="I68" s="28"/>
    </row>
    <row r="69" spans="1:10" x14ac:dyDescent="0.25">
      <c r="B69" s="28"/>
      <c r="C69" s="28"/>
      <c r="D69" s="28"/>
      <c r="E69" s="28"/>
      <c r="F69" s="28"/>
      <c r="G69" s="28"/>
      <c r="H69" s="28"/>
      <c r="I69" s="28"/>
    </row>
    <row r="70" spans="1:10" x14ac:dyDescent="0.25">
      <c r="B70" s="28"/>
      <c r="C70" s="28"/>
      <c r="D70" s="28"/>
      <c r="E70" s="28"/>
      <c r="F70" s="28"/>
      <c r="G70" s="28"/>
      <c r="H70" s="28"/>
      <c r="I70" s="28"/>
    </row>
    <row r="71" spans="1:10" x14ac:dyDescent="0.25">
      <c r="B71" s="28"/>
      <c r="C71" s="28"/>
      <c r="D71" s="28"/>
      <c r="E71" s="28"/>
      <c r="F71" s="28"/>
      <c r="G71" s="28"/>
      <c r="H71" s="28"/>
      <c r="I71" s="28"/>
    </row>
    <row r="72" spans="1:10" x14ac:dyDescent="0.25">
      <c r="B72" s="28"/>
      <c r="C72" s="28"/>
      <c r="D72" s="28"/>
      <c r="E72" s="28"/>
      <c r="F72" s="28"/>
      <c r="G72" s="28"/>
      <c r="H72" s="28"/>
      <c r="I72" s="2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dimension ref="A2:AH65"/>
  <sheetViews>
    <sheetView workbookViewId="0">
      <pane xSplit="1" ySplit="5" topLeftCell="Q6" activePane="bottomRight" state="frozen"/>
      <selection pane="topRight" activeCell="B1" sqref="B1"/>
      <selection pane="bottomLeft" activeCell="A6" sqref="A6"/>
      <selection pane="bottomRight" activeCell="W5" sqref="W5"/>
    </sheetView>
  </sheetViews>
  <sheetFormatPr defaultRowHeight="15" x14ac:dyDescent="0.25"/>
  <cols>
    <col min="2" max="2" width="12.5" bestFit="1" customWidth="1"/>
    <col min="3" max="3" width="9" bestFit="1" customWidth="1"/>
    <col min="4" max="4" width="12.125" bestFit="1" customWidth="1"/>
    <col min="5" max="5" width="12.5" bestFit="1" customWidth="1"/>
    <col min="7" max="7" width="14.625" bestFit="1" customWidth="1"/>
    <col min="8" max="8" width="12.125" bestFit="1" customWidth="1"/>
    <col min="9" max="9" width="14.125" bestFit="1" customWidth="1"/>
    <col min="10" max="10" width="12.5" bestFit="1" customWidth="1"/>
    <col min="11" max="11" width="9.375" bestFit="1" customWidth="1"/>
    <col min="12" max="12" width="8.375" bestFit="1" customWidth="1"/>
    <col min="13" max="13" width="14.625" bestFit="1" customWidth="1"/>
    <col min="14" max="14" width="12.125" bestFit="1" customWidth="1"/>
    <col min="15" max="15" width="14.125" bestFit="1" customWidth="1"/>
    <col min="16" max="16" width="12.5" bestFit="1" customWidth="1"/>
    <col min="17" max="17" width="9.375" bestFit="1" customWidth="1"/>
    <col min="18" max="18" width="8.375" bestFit="1" customWidth="1"/>
    <col min="19" max="19" width="14.625" bestFit="1" customWidth="1"/>
    <col min="20" max="20" width="12.125" bestFit="1" customWidth="1"/>
    <col min="21" max="21" width="14.125" bestFit="1" customWidth="1"/>
    <col min="22" max="22" width="12.5" bestFit="1" customWidth="1"/>
    <col min="24" max="24" width="9" style="38"/>
    <col min="25" max="25" width="13.625" bestFit="1" customWidth="1"/>
    <col min="26" max="26" width="4.75" bestFit="1" customWidth="1"/>
    <col min="27" max="27" width="21.75" bestFit="1" customWidth="1"/>
    <col min="28" max="28" width="4.75" bestFit="1" customWidth="1"/>
    <col min="29" max="29" width="9.375" bestFit="1" customWidth="1"/>
  </cols>
  <sheetData>
    <row r="2" spans="1:34" x14ac:dyDescent="0.25">
      <c r="B2" t="s">
        <v>23</v>
      </c>
      <c r="Y2" t="s">
        <v>23</v>
      </c>
    </row>
    <row r="3" spans="1:34" x14ac:dyDescent="0.25">
      <c r="B3" t="s">
        <v>25</v>
      </c>
    </row>
    <row r="5" spans="1:34" x14ac:dyDescent="0.25">
      <c r="B5" s="9" t="s">
        <v>42</v>
      </c>
      <c r="C5" s="9" t="s">
        <v>43</v>
      </c>
      <c r="D5" s="9" t="s">
        <v>44</v>
      </c>
      <c r="E5" s="9" t="s">
        <v>4</v>
      </c>
      <c r="F5" s="9" t="s">
        <v>5</v>
      </c>
      <c r="G5" s="10" t="s">
        <v>6</v>
      </c>
      <c r="H5" s="9" t="s">
        <v>7</v>
      </c>
      <c r="I5" s="11" t="s">
        <v>8</v>
      </c>
      <c r="J5" s="9" t="s">
        <v>9</v>
      </c>
      <c r="K5" s="9" t="s">
        <v>10</v>
      </c>
      <c r="L5" s="9" t="s">
        <v>11</v>
      </c>
      <c r="M5" s="9" t="s">
        <v>12</v>
      </c>
      <c r="N5" s="9" t="s">
        <v>13</v>
      </c>
      <c r="O5" s="9" t="s">
        <v>14</v>
      </c>
      <c r="P5" s="9" t="s">
        <v>15</v>
      </c>
      <c r="Q5" s="9" t="s">
        <v>16</v>
      </c>
      <c r="R5" s="9" t="s">
        <v>17</v>
      </c>
      <c r="S5" s="9" t="s">
        <v>18</v>
      </c>
      <c r="T5" s="20" t="s">
        <v>19</v>
      </c>
      <c r="U5" s="20" t="s">
        <v>20</v>
      </c>
      <c r="V5" s="20" t="s">
        <v>21</v>
      </c>
      <c r="W5" s="75" t="s">
        <v>112</v>
      </c>
      <c r="X5" s="75"/>
      <c r="Y5" t="s">
        <v>113</v>
      </c>
      <c r="AA5" s="21" t="s">
        <v>114</v>
      </c>
      <c r="AD5" s="11"/>
    </row>
    <row r="6" spans="1:34" x14ac:dyDescent="0.25">
      <c r="A6" s="1">
        <v>36571</v>
      </c>
      <c r="B6" s="4">
        <v>78.955747387789458</v>
      </c>
      <c r="C6" s="4">
        <v>78.907059451534806</v>
      </c>
      <c r="D6" s="4">
        <v>78.915427559981126</v>
      </c>
      <c r="E6" s="4">
        <v>78.934453277596489</v>
      </c>
      <c r="F6" s="4">
        <v>78.810940863487573</v>
      </c>
      <c r="G6" s="4">
        <v>78.90276223419022</v>
      </c>
      <c r="H6" s="4">
        <v>78.915860727976536</v>
      </c>
      <c r="I6" s="4">
        <v>78.990877543833264</v>
      </c>
      <c r="J6" s="4">
        <v>79.022151267159515</v>
      </c>
      <c r="K6" s="4">
        <v>78.557039405663375</v>
      </c>
      <c r="L6" s="4">
        <v>79.151228606047681</v>
      </c>
      <c r="M6" s="4">
        <v>79.123633689045647</v>
      </c>
      <c r="N6" s="4">
        <v>79.10555800337201</v>
      </c>
      <c r="O6" s="4">
        <v>79.10770618033844</v>
      </c>
      <c r="P6" s="4">
        <v>79.115490073497966</v>
      </c>
      <c r="Q6" s="4">
        <v>79.048785191589133</v>
      </c>
      <c r="R6" s="4">
        <v>77.426578284007235</v>
      </c>
      <c r="S6" s="4">
        <v>77.413768489593849</v>
      </c>
      <c r="T6" s="18">
        <v>77.519525968562192</v>
      </c>
      <c r="U6" s="18">
        <v>77.601642509051601</v>
      </c>
      <c r="V6" s="18">
        <v>77.59398646697295</v>
      </c>
      <c r="W6" s="22">
        <v>77.601121314012417</v>
      </c>
      <c r="X6" s="22"/>
      <c r="Y6" s="4">
        <v>78.635806406483795</v>
      </c>
      <c r="AA6" s="22">
        <v>77.504244437693472</v>
      </c>
      <c r="AB6" s="19"/>
      <c r="AH6" s="16"/>
    </row>
    <row r="7" spans="1:34" x14ac:dyDescent="0.25">
      <c r="A7" s="1">
        <v>36661</v>
      </c>
      <c r="B7" s="4">
        <v>79.591818856394838</v>
      </c>
      <c r="C7" s="4">
        <v>79.490182757263838</v>
      </c>
      <c r="D7" s="4">
        <v>79.496910769871647</v>
      </c>
      <c r="E7" s="4">
        <v>79.545734501027468</v>
      </c>
      <c r="F7" s="4">
        <v>79.418379182252124</v>
      </c>
      <c r="G7" s="4">
        <v>79.535939969535605</v>
      </c>
      <c r="H7" s="4">
        <v>79.54964489750661</v>
      </c>
      <c r="I7" s="4">
        <v>79.626863709297311</v>
      </c>
      <c r="J7" s="4">
        <v>79.656439516260477</v>
      </c>
      <c r="K7" s="4">
        <v>79.192409587442015</v>
      </c>
      <c r="L7" s="4">
        <v>79.791719256004626</v>
      </c>
      <c r="M7" s="4">
        <v>79.763847158533537</v>
      </c>
      <c r="N7" s="4">
        <v>79.74341977413772</v>
      </c>
      <c r="O7" s="4">
        <v>79.751890738962658</v>
      </c>
      <c r="P7" s="4">
        <v>79.751890738962658</v>
      </c>
      <c r="Q7" s="4">
        <v>79.687960854588255</v>
      </c>
      <c r="R7" s="4">
        <v>78.086541480959355</v>
      </c>
      <c r="S7" s="4">
        <v>78.073777226590579</v>
      </c>
      <c r="T7" s="18">
        <v>78.260930784026428</v>
      </c>
      <c r="U7" s="18">
        <v>78.343097727421323</v>
      </c>
      <c r="V7" s="18">
        <v>78.343097727421323</v>
      </c>
      <c r="W7" s="22">
        <v>78.345005800559932</v>
      </c>
      <c r="X7" s="22"/>
      <c r="Y7" s="4">
        <v>80.25023178391811</v>
      </c>
      <c r="AA7" s="22">
        <v>78.254736015522283</v>
      </c>
      <c r="AB7" s="19"/>
      <c r="AH7" s="16"/>
    </row>
    <row r="8" spans="1:34" x14ac:dyDescent="0.25">
      <c r="A8" s="1">
        <v>36753</v>
      </c>
      <c r="B8" s="4">
        <v>80.143589612629896</v>
      </c>
      <c r="C8" s="4">
        <v>80.082691486877806</v>
      </c>
      <c r="D8" s="4">
        <v>80.089913706925245</v>
      </c>
      <c r="E8" s="4">
        <v>80.156500904222</v>
      </c>
      <c r="F8" s="4">
        <v>80.036777261664824</v>
      </c>
      <c r="G8" s="4">
        <v>80.148904669817767</v>
      </c>
      <c r="H8" s="4">
        <v>80.162449573951505</v>
      </c>
      <c r="I8" s="4">
        <v>80.239903948466178</v>
      </c>
      <c r="J8" s="4">
        <v>80.271322593587982</v>
      </c>
      <c r="K8" s="4">
        <v>79.80947753236461</v>
      </c>
      <c r="L8" s="4">
        <v>80.408030772941885</v>
      </c>
      <c r="M8" s="4">
        <v>80.379893681167019</v>
      </c>
      <c r="N8" s="4">
        <v>80.36724993605182</v>
      </c>
      <c r="O8" s="4">
        <v>80.367361757638008</v>
      </c>
      <c r="P8" s="4">
        <v>80.375208600223218</v>
      </c>
      <c r="Q8" s="4">
        <v>80.306755931457531</v>
      </c>
      <c r="R8" s="4">
        <v>78.72484932120301</v>
      </c>
      <c r="S8" s="4">
        <v>78.712046190830208</v>
      </c>
      <c r="T8" s="18">
        <v>78.978521588755285</v>
      </c>
      <c r="U8" s="18">
        <v>79.063543455277753</v>
      </c>
      <c r="V8" s="18">
        <v>79.055797443378538</v>
      </c>
      <c r="W8" s="22">
        <v>79.058073052678864</v>
      </c>
      <c r="X8" s="22"/>
      <c r="Y8" s="4">
        <v>80.700520950657889</v>
      </c>
      <c r="AA8" s="22">
        <v>78.971054849454831</v>
      </c>
      <c r="AB8" s="19"/>
      <c r="AH8" s="16"/>
    </row>
    <row r="9" spans="1:34" x14ac:dyDescent="0.25">
      <c r="A9" s="1">
        <v>36845</v>
      </c>
      <c r="B9" s="4">
        <v>80.713252662865528</v>
      </c>
      <c r="C9" s="4">
        <v>80.66297315911433</v>
      </c>
      <c r="D9" s="4">
        <v>80.679275942892787</v>
      </c>
      <c r="E9" s="4">
        <v>80.775107060539355</v>
      </c>
      <c r="F9" s="4">
        <v>80.648377978654466</v>
      </c>
      <c r="G9" s="4">
        <v>80.763586183598591</v>
      </c>
      <c r="H9" s="4">
        <v>80.769072764368389</v>
      </c>
      <c r="I9" s="4">
        <v>80.846573958075211</v>
      </c>
      <c r="J9" s="4">
        <v>80.879570766737814</v>
      </c>
      <c r="K9" s="4">
        <v>80.410788459682649</v>
      </c>
      <c r="L9" s="4">
        <v>81.022686390822145</v>
      </c>
      <c r="M9" s="4">
        <v>80.994285580307817</v>
      </c>
      <c r="N9" s="4">
        <v>80.97387646064837</v>
      </c>
      <c r="O9" s="4">
        <v>80.972925738394977</v>
      </c>
      <c r="P9" s="4">
        <v>80.980894730200731</v>
      </c>
      <c r="Q9" s="4">
        <v>80.916771554199713</v>
      </c>
      <c r="R9" s="4">
        <v>79.358226570252711</v>
      </c>
      <c r="S9" s="4">
        <v>79.345350777008449</v>
      </c>
      <c r="T9" s="18">
        <v>79.678877612220646</v>
      </c>
      <c r="U9" s="18">
        <v>79.762401160075456</v>
      </c>
      <c r="V9" s="18">
        <v>79.762401160075456</v>
      </c>
      <c r="W9" s="22">
        <v>79.761128302551981</v>
      </c>
      <c r="X9" s="22"/>
      <c r="Y9" s="4">
        <v>80.85808659115213</v>
      </c>
      <c r="AA9" s="22">
        <v>79.678839762664708</v>
      </c>
      <c r="AB9" s="19"/>
      <c r="AH9" s="16"/>
    </row>
    <row r="10" spans="1:34" x14ac:dyDescent="0.25">
      <c r="A10" s="1">
        <v>36937</v>
      </c>
      <c r="B10" s="4">
        <v>81.317512982606857</v>
      </c>
      <c r="C10" s="4">
        <v>81.255266011006256</v>
      </c>
      <c r="D10" s="4">
        <v>81.262797455777189</v>
      </c>
      <c r="E10" s="4">
        <v>81.393043128599913</v>
      </c>
      <c r="F10" s="4">
        <v>81.269884944884623</v>
      </c>
      <c r="G10" s="4">
        <v>81.376744213497801</v>
      </c>
      <c r="H10" s="4">
        <v>81.382559616814845</v>
      </c>
      <c r="I10" s="4">
        <v>81.466958804461484</v>
      </c>
      <c r="J10" s="4">
        <v>81.494012678367184</v>
      </c>
      <c r="K10" s="4">
        <v>81.018148414666896</v>
      </c>
      <c r="L10" s="4">
        <v>81.640021910658632</v>
      </c>
      <c r="M10" s="4">
        <v>81.611100643977636</v>
      </c>
      <c r="N10" s="4">
        <v>81.5921036632094</v>
      </c>
      <c r="O10" s="4">
        <v>81.59399256168777</v>
      </c>
      <c r="P10" s="4">
        <v>81.59399256168777</v>
      </c>
      <c r="Q10" s="4">
        <v>81.531967043219339</v>
      </c>
      <c r="R10" s="4">
        <v>79.99104009288429</v>
      </c>
      <c r="S10" s="4">
        <v>79.978161712411065</v>
      </c>
      <c r="T10" s="18">
        <v>80.359724162240795</v>
      </c>
      <c r="U10" s="18">
        <v>80.445594793088958</v>
      </c>
      <c r="V10" s="18">
        <v>80.437555860862204</v>
      </c>
      <c r="W10" s="22">
        <v>80.445104730848215</v>
      </c>
      <c r="X10" s="22"/>
      <c r="Y10" s="4">
        <v>80.507150326394438</v>
      </c>
      <c r="AA10" s="22">
        <v>80.362497830299901</v>
      </c>
      <c r="AB10" s="19"/>
      <c r="AH10" s="16"/>
    </row>
    <row r="11" spans="1:34" x14ac:dyDescent="0.25">
      <c r="A11" s="1">
        <v>37026</v>
      </c>
      <c r="B11" s="4">
        <v>81.898738117747357</v>
      </c>
      <c r="C11" s="4">
        <v>81.845829061046643</v>
      </c>
      <c r="D11" s="4">
        <v>81.854571969530056</v>
      </c>
      <c r="E11" s="4">
        <v>82.011979888239793</v>
      </c>
      <c r="F11" s="4">
        <v>81.888116185262504</v>
      </c>
      <c r="G11" s="4">
        <v>81.995433735158244</v>
      </c>
      <c r="H11" s="4">
        <v>82.000714551267691</v>
      </c>
      <c r="I11" s="4">
        <v>82.08286951430739</v>
      </c>
      <c r="J11" s="4">
        <v>82.109227936777145</v>
      </c>
      <c r="K11" s="4">
        <v>81.635566705519437</v>
      </c>
      <c r="L11" s="4">
        <v>82.258436262389665</v>
      </c>
      <c r="M11" s="4">
        <v>82.229110348947856</v>
      </c>
      <c r="N11" s="4">
        <v>82.20702837329641</v>
      </c>
      <c r="O11" s="4">
        <v>82.208412914677879</v>
      </c>
      <c r="P11" s="4">
        <v>82.216618985042686</v>
      </c>
      <c r="Q11" s="4">
        <v>82.149227205239967</v>
      </c>
      <c r="R11" s="4">
        <v>80.632705635616347</v>
      </c>
      <c r="S11" s="4">
        <v>80.619902399204918</v>
      </c>
      <c r="T11" s="18">
        <v>81.007038271673963</v>
      </c>
      <c r="U11" s="18">
        <v>81.096016655471203</v>
      </c>
      <c r="V11" s="18">
        <v>81.087875302529184</v>
      </c>
      <c r="W11" s="22">
        <v>81.097944541219348</v>
      </c>
      <c r="X11" s="22"/>
      <c r="Y11" s="4">
        <v>80.79690986391735</v>
      </c>
      <c r="AA11" s="22">
        <v>81.015652124653911</v>
      </c>
      <c r="AB11" s="19"/>
      <c r="AH11" s="16"/>
    </row>
    <row r="12" spans="1:34" x14ac:dyDescent="0.25">
      <c r="A12" s="1">
        <v>37118</v>
      </c>
      <c r="B12" s="4">
        <v>82.512361466214173</v>
      </c>
      <c r="C12" s="4">
        <v>82.440739521503801</v>
      </c>
      <c r="D12" s="4">
        <v>82.449753126790512</v>
      </c>
      <c r="E12" s="4">
        <v>82.631430549675386</v>
      </c>
      <c r="F12" s="4">
        <v>82.505664441561649</v>
      </c>
      <c r="G12" s="4">
        <v>82.618206049898191</v>
      </c>
      <c r="H12" s="4">
        <v>82.623819417034255</v>
      </c>
      <c r="I12" s="4">
        <v>82.699324741422657</v>
      </c>
      <c r="J12" s="4">
        <v>82.72944541377862</v>
      </c>
      <c r="K12" s="4">
        <v>82.248927685779165</v>
      </c>
      <c r="L12" s="4">
        <v>82.873356282295376</v>
      </c>
      <c r="M12" s="4">
        <v>82.843443648680761</v>
      </c>
      <c r="N12" s="4">
        <v>82.821997693857853</v>
      </c>
      <c r="O12" s="4">
        <v>82.828446321648286</v>
      </c>
      <c r="P12" s="4">
        <v>82.828446321648286</v>
      </c>
      <c r="Q12" s="4">
        <v>82.768190956761117</v>
      </c>
      <c r="R12" s="4">
        <v>81.274763549550826</v>
      </c>
      <c r="S12" s="4">
        <v>81.262056561606755</v>
      </c>
      <c r="T12" s="18">
        <v>81.642805684041591</v>
      </c>
      <c r="U12" s="18">
        <v>81.728711603388675</v>
      </c>
      <c r="V12" s="18">
        <v>81.728711603388675</v>
      </c>
      <c r="W12" s="22">
        <v>81.730794417705837</v>
      </c>
      <c r="X12" s="22"/>
      <c r="Y12" s="4">
        <v>81.373109271593847</v>
      </c>
      <c r="AA12" s="22">
        <v>81.6507217254604</v>
      </c>
      <c r="AB12" s="19"/>
      <c r="AH12" s="16"/>
    </row>
    <row r="13" spans="1:34" x14ac:dyDescent="0.25">
      <c r="A13" s="1">
        <v>37210</v>
      </c>
      <c r="B13" s="4">
        <v>83.125647455012981</v>
      </c>
      <c r="C13" s="4">
        <v>83.038597188786568</v>
      </c>
      <c r="D13" s="4">
        <v>83.046329664905869</v>
      </c>
      <c r="E13" s="4">
        <v>83.256933563251906</v>
      </c>
      <c r="F13" s="4">
        <v>83.129067365199163</v>
      </c>
      <c r="G13" s="4">
        <v>83.242443764694002</v>
      </c>
      <c r="H13" s="4">
        <v>83.248390841063042</v>
      </c>
      <c r="I13" s="4">
        <v>83.325524753911296</v>
      </c>
      <c r="J13" s="4">
        <v>83.349744970298005</v>
      </c>
      <c r="K13" s="4">
        <v>82.856449309671007</v>
      </c>
      <c r="L13" s="4">
        <v>83.486910857807771</v>
      </c>
      <c r="M13" s="4">
        <v>83.465454595841734</v>
      </c>
      <c r="N13" s="4">
        <v>83.443156275018922</v>
      </c>
      <c r="O13" s="4">
        <v>83.444072354247538</v>
      </c>
      <c r="P13" s="4">
        <v>83.452416761482965</v>
      </c>
      <c r="Q13" s="4">
        <v>83.385147820719993</v>
      </c>
      <c r="R13" s="4">
        <v>81.916001733970347</v>
      </c>
      <c r="S13" s="4">
        <v>81.903448184673849</v>
      </c>
      <c r="T13" s="18">
        <v>82.257988400870133</v>
      </c>
      <c r="U13" s="18">
        <v>82.343945334547016</v>
      </c>
      <c r="V13" s="18">
        <v>82.343945334547016</v>
      </c>
      <c r="W13" s="22">
        <v>82.344637967999205</v>
      </c>
      <c r="X13" s="22"/>
      <c r="Y13" s="4">
        <v>82.293961287936085</v>
      </c>
      <c r="AA13" s="22">
        <v>82.269280503784955</v>
      </c>
      <c r="AB13" s="19"/>
      <c r="AH13" s="16"/>
    </row>
    <row r="14" spans="1:34" x14ac:dyDescent="0.25">
      <c r="A14" s="1">
        <v>37302</v>
      </c>
      <c r="B14" s="4">
        <v>83.705490999811687</v>
      </c>
      <c r="C14" s="4">
        <v>83.63763762693398</v>
      </c>
      <c r="D14" s="4">
        <v>83.655145210032799</v>
      </c>
      <c r="E14" s="4">
        <v>83.881838227937124</v>
      </c>
      <c r="F14" s="4">
        <v>83.751869358664649</v>
      </c>
      <c r="G14" s="4">
        <v>83.872595468089798</v>
      </c>
      <c r="H14" s="4">
        <v>83.869594931464533</v>
      </c>
      <c r="I14" s="4">
        <v>83.949569965487242</v>
      </c>
      <c r="J14" s="4">
        <v>83.970295184580877</v>
      </c>
      <c r="K14" s="4">
        <v>83.468536110771936</v>
      </c>
      <c r="L14" s="4">
        <v>84.10872244219513</v>
      </c>
      <c r="M14" s="4">
        <v>84.07815478524644</v>
      </c>
      <c r="N14" s="4">
        <v>84.055886623755654</v>
      </c>
      <c r="O14" s="4">
        <v>84.055746288875525</v>
      </c>
      <c r="P14" s="4">
        <v>84.064185620832248</v>
      </c>
      <c r="Q14" s="4">
        <v>84.00075752357975</v>
      </c>
      <c r="R14" s="4">
        <v>82.55646391885351</v>
      </c>
      <c r="S14" s="4">
        <v>82.544073363658782</v>
      </c>
      <c r="T14" s="18">
        <v>82.837177354772209</v>
      </c>
      <c r="U14" s="18">
        <v>82.922173812232316</v>
      </c>
      <c r="V14" s="18">
        <v>82.922173812232316</v>
      </c>
      <c r="W14" s="22">
        <v>82.926020356332344</v>
      </c>
      <c r="X14" s="22"/>
      <c r="Y14" s="4">
        <v>82.1815668355745</v>
      </c>
      <c r="AA14" s="22">
        <v>82.852673490850378</v>
      </c>
      <c r="AB14" s="19"/>
      <c r="AH14" s="16"/>
    </row>
    <row r="15" spans="1:34" x14ac:dyDescent="0.25">
      <c r="A15" s="1">
        <v>37391</v>
      </c>
      <c r="B15" s="4">
        <v>84.307155660496505</v>
      </c>
      <c r="C15" s="4">
        <v>84.242412366286445</v>
      </c>
      <c r="D15" s="4">
        <v>84.258421489862187</v>
      </c>
      <c r="E15" s="4">
        <v>84.512310177697216</v>
      </c>
      <c r="F15" s="4">
        <v>84.382786088007535</v>
      </c>
      <c r="G15" s="4">
        <v>84.49873421716994</v>
      </c>
      <c r="H15" s="4">
        <v>84.496775356746454</v>
      </c>
      <c r="I15" s="4">
        <v>84.567956833983033</v>
      </c>
      <c r="J15" s="4">
        <v>84.589997730076988</v>
      </c>
      <c r="K15" s="4">
        <v>84.071676298329535</v>
      </c>
      <c r="L15" s="4">
        <v>84.717481682343674</v>
      </c>
      <c r="M15" s="4">
        <v>84.687863738057516</v>
      </c>
      <c r="N15" s="4">
        <v>84.666026414974667</v>
      </c>
      <c r="O15" s="4">
        <v>84.665915236309417</v>
      </c>
      <c r="P15" s="4">
        <v>84.674366615350777</v>
      </c>
      <c r="Q15" s="4">
        <v>84.612363739856548</v>
      </c>
      <c r="R15" s="4">
        <v>83.192670807111597</v>
      </c>
      <c r="S15" s="4">
        <v>83.180550036230315</v>
      </c>
      <c r="T15" s="18">
        <v>83.416958494417699</v>
      </c>
      <c r="U15" s="18">
        <v>83.50992042232518</v>
      </c>
      <c r="V15" s="18">
        <v>83.50992042232518</v>
      </c>
      <c r="W15" s="22">
        <v>83.509371447688181</v>
      </c>
      <c r="X15" s="22"/>
      <c r="Y15" s="4">
        <v>83.377239886277678</v>
      </c>
      <c r="AA15" s="22">
        <v>83.435644837664043</v>
      </c>
      <c r="AB15" s="19"/>
      <c r="AH15" s="16"/>
    </row>
    <row r="16" spans="1:34" x14ac:dyDescent="0.25">
      <c r="A16" s="1">
        <v>37483</v>
      </c>
      <c r="B16" s="4">
        <v>84.997524755535494</v>
      </c>
      <c r="C16" s="4">
        <v>84.853831217330253</v>
      </c>
      <c r="D16" s="4">
        <v>84.871124602523068</v>
      </c>
      <c r="E16" s="4">
        <v>85.142747455048379</v>
      </c>
      <c r="F16" s="4">
        <v>85.010516081827006</v>
      </c>
      <c r="G16" s="4">
        <v>85.136277941301756</v>
      </c>
      <c r="H16" s="4">
        <v>85.124993535636236</v>
      </c>
      <c r="I16" s="4">
        <v>85.19741562932461</v>
      </c>
      <c r="J16" s="4">
        <v>85.209791748888435</v>
      </c>
      <c r="K16" s="4">
        <v>84.674168559483903</v>
      </c>
      <c r="L16" s="4">
        <v>85.32408081656601</v>
      </c>
      <c r="M16" s="4">
        <v>85.301931764551327</v>
      </c>
      <c r="N16" s="4">
        <v>85.280796402830845</v>
      </c>
      <c r="O16" s="4">
        <v>85.276396516468509</v>
      </c>
      <c r="P16" s="4">
        <v>85.284962703963885</v>
      </c>
      <c r="Q16" s="4">
        <v>85.222582384604948</v>
      </c>
      <c r="R16" s="4">
        <v>83.829705335080959</v>
      </c>
      <c r="S16" s="4">
        <v>83.817909118642433</v>
      </c>
      <c r="T16" s="18">
        <v>83.983774344646136</v>
      </c>
      <c r="U16" s="18">
        <v>84.07857996484924</v>
      </c>
      <c r="V16" s="18">
        <v>84.07857996484924</v>
      </c>
      <c r="W16" s="22">
        <v>84.086997951244314</v>
      </c>
      <c r="X16" s="22"/>
      <c r="Y16" s="4">
        <v>83.427864813659951</v>
      </c>
      <c r="AA16" s="22">
        <v>84.015976650211442</v>
      </c>
      <c r="AB16" s="19"/>
      <c r="AH16" s="16"/>
    </row>
    <row r="17" spans="1:34" x14ac:dyDescent="0.25">
      <c r="A17" s="1">
        <v>37575</v>
      </c>
      <c r="B17" s="4">
        <v>85.621010695047104</v>
      </c>
      <c r="C17" s="4">
        <v>85.463222633807462</v>
      </c>
      <c r="D17" s="4">
        <v>85.489391950681096</v>
      </c>
      <c r="E17" s="4">
        <v>85.776492160355005</v>
      </c>
      <c r="F17" s="4">
        <v>85.645520513249721</v>
      </c>
      <c r="G17" s="4">
        <v>85.768870371441579</v>
      </c>
      <c r="H17" s="4">
        <v>85.75746485678799</v>
      </c>
      <c r="I17" s="4">
        <v>85.820543330610249</v>
      </c>
      <c r="J17" s="4">
        <v>85.829866199380604</v>
      </c>
      <c r="K17" s="4">
        <v>85.271837568129428</v>
      </c>
      <c r="L17" s="4">
        <v>85.927998506042712</v>
      </c>
      <c r="M17" s="4">
        <v>85.90567532120096</v>
      </c>
      <c r="N17" s="4">
        <v>85.891972109013011</v>
      </c>
      <c r="O17" s="4">
        <v>85.890323288053182</v>
      </c>
      <c r="P17" s="4">
        <v>85.898961558523652</v>
      </c>
      <c r="Q17" s="4">
        <v>85.829115035934421</v>
      </c>
      <c r="R17" s="4">
        <v>84.462308595680938</v>
      </c>
      <c r="S17" s="4">
        <v>84.450870777180526</v>
      </c>
      <c r="T17" s="18">
        <v>84.546039491172579</v>
      </c>
      <c r="U17" s="18">
        <v>84.647272465090708</v>
      </c>
      <c r="V17" s="18">
        <v>84.638749783610137</v>
      </c>
      <c r="W17" s="22">
        <v>84.648113240660919</v>
      </c>
      <c r="X17" s="22"/>
      <c r="Y17" s="4">
        <v>84.105314076100996</v>
      </c>
      <c r="AA17" s="22">
        <v>84.578956230994578</v>
      </c>
      <c r="AB17" s="19"/>
      <c r="AH17" s="16"/>
    </row>
    <row r="18" spans="1:34" x14ac:dyDescent="0.25">
      <c r="A18" s="1">
        <v>37667</v>
      </c>
      <c r="B18" s="4">
        <v>86.224040776656025</v>
      </c>
      <c r="C18" s="4">
        <v>86.0927329983964</v>
      </c>
      <c r="D18" s="4">
        <v>86.110048066256994</v>
      </c>
      <c r="E18" s="4">
        <v>86.423303655726954</v>
      </c>
      <c r="F18" s="4">
        <v>86.289081640831611</v>
      </c>
      <c r="G18" s="4">
        <v>86.408262437447007</v>
      </c>
      <c r="H18" s="4">
        <v>86.388663214999355</v>
      </c>
      <c r="I18" s="4">
        <v>86.451514600328579</v>
      </c>
      <c r="J18" s="4">
        <v>86.448997002056615</v>
      </c>
      <c r="K18" s="4">
        <v>85.870355261571845</v>
      </c>
      <c r="L18" s="4">
        <v>86.526998533508419</v>
      </c>
      <c r="M18" s="4">
        <v>86.505276417286098</v>
      </c>
      <c r="N18" s="4">
        <v>86.489461485977543</v>
      </c>
      <c r="O18" s="4">
        <v>86.495401533962095</v>
      </c>
      <c r="P18" s="4">
        <v>86.495401533962095</v>
      </c>
      <c r="Q18" s="4">
        <v>86.43071128669213</v>
      </c>
      <c r="R18" s="4">
        <v>85.091096698236043</v>
      </c>
      <c r="S18" s="4">
        <v>85.080119208938569</v>
      </c>
      <c r="T18" s="18">
        <v>85.112624257214875</v>
      </c>
      <c r="U18" s="18">
        <v>85.214463143609763</v>
      </c>
      <c r="V18" s="18">
        <v>85.205912625533927</v>
      </c>
      <c r="W18" s="22">
        <v>85.217173774019329</v>
      </c>
      <c r="X18" s="22"/>
      <c r="Y18" s="4">
        <v>84.965700722501893</v>
      </c>
      <c r="AA18" s="22">
        <v>85.153037404792428</v>
      </c>
      <c r="AB18" s="19"/>
      <c r="AH18" s="16"/>
    </row>
    <row r="19" spans="1:34" x14ac:dyDescent="0.25">
      <c r="A19" s="1">
        <v>37756</v>
      </c>
      <c r="B19" s="4">
        <v>86.893050731680447</v>
      </c>
      <c r="C19" s="4">
        <v>86.724140988122301</v>
      </c>
      <c r="D19" s="4">
        <v>86.742579224541061</v>
      </c>
      <c r="E19" s="4">
        <v>87.066739021988411</v>
      </c>
      <c r="F19" s="4">
        <v>86.926791862240535</v>
      </c>
      <c r="G19" s="4">
        <v>87.047966925417199</v>
      </c>
      <c r="H19" s="4">
        <v>87.026947084518696</v>
      </c>
      <c r="I19" s="4">
        <v>87.08296082739173</v>
      </c>
      <c r="J19" s="4">
        <v>87.07543476014375</v>
      </c>
      <c r="K19" s="4">
        <v>86.467010829693407</v>
      </c>
      <c r="L19" s="4">
        <v>87.127607051942064</v>
      </c>
      <c r="M19" s="4">
        <v>87.113212156543625</v>
      </c>
      <c r="N19" s="4">
        <v>87.099152224838292</v>
      </c>
      <c r="O19" s="4">
        <v>87.097102512710379</v>
      </c>
      <c r="P19" s="4">
        <v>87.105944858143147</v>
      </c>
      <c r="Q19" s="4">
        <v>87.037908047514833</v>
      </c>
      <c r="R19" s="4">
        <v>85.725165658722219</v>
      </c>
      <c r="S19" s="4">
        <v>85.714732406114109</v>
      </c>
      <c r="T19" s="18">
        <v>85.656540738181633</v>
      </c>
      <c r="U19" s="18">
        <v>85.758129373711668</v>
      </c>
      <c r="V19" s="18">
        <v>85.758129373711668</v>
      </c>
      <c r="W19" s="22">
        <v>85.76146618760761</v>
      </c>
      <c r="X19" s="22"/>
      <c r="Y19" s="4">
        <v>84.676296863625694</v>
      </c>
      <c r="AA19" s="22">
        <v>85.704753910552327</v>
      </c>
      <c r="AB19" s="19"/>
      <c r="AH19" s="16"/>
    </row>
    <row r="20" spans="1:34" x14ac:dyDescent="0.25">
      <c r="A20" s="1">
        <v>37848</v>
      </c>
      <c r="B20" s="4">
        <v>87.544931489338509</v>
      </c>
      <c r="C20" s="4">
        <v>87.360471998156328</v>
      </c>
      <c r="D20" s="4">
        <v>87.378110316933601</v>
      </c>
      <c r="E20" s="4">
        <v>87.720161717164856</v>
      </c>
      <c r="F20" s="4">
        <v>87.575904281236731</v>
      </c>
      <c r="G20" s="4">
        <v>87.688207296622039</v>
      </c>
      <c r="H20" s="4">
        <v>87.658965957524799</v>
      </c>
      <c r="I20" s="4">
        <v>87.708622647050078</v>
      </c>
      <c r="J20" s="4">
        <v>87.690036942068815</v>
      </c>
      <c r="K20" s="4">
        <v>87.051337273971669</v>
      </c>
      <c r="L20" s="4">
        <v>87.711106340155325</v>
      </c>
      <c r="M20" s="4">
        <v>87.697239450631287</v>
      </c>
      <c r="N20" s="4">
        <v>87.692607970754111</v>
      </c>
      <c r="O20" s="4">
        <v>87.697538011707763</v>
      </c>
      <c r="P20" s="4">
        <v>87.697538011707763</v>
      </c>
      <c r="Q20" s="4">
        <v>87.627099450082383</v>
      </c>
      <c r="R20" s="4">
        <v>86.342838682937099</v>
      </c>
      <c r="S20" s="4">
        <v>86.333067662696521</v>
      </c>
      <c r="T20" s="18">
        <v>86.170950701635235</v>
      </c>
      <c r="U20" s="18">
        <v>86.280527417894376</v>
      </c>
      <c r="V20" s="18">
        <v>86.280527417894376</v>
      </c>
      <c r="W20" s="22">
        <v>86.289115753065317</v>
      </c>
      <c r="X20" s="22"/>
      <c r="Y20" s="4">
        <v>85.650619236523923</v>
      </c>
      <c r="AA20" s="22">
        <v>86.22834917600315</v>
      </c>
      <c r="AB20" s="19"/>
      <c r="AH20" s="16"/>
    </row>
    <row r="21" spans="1:34" x14ac:dyDescent="0.25">
      <c r="A21" s="1">
        <v>37940</v>
      </c>
      <c r="B21" s="4">
        <v>88.222936158961843</v>
      </c>
      <c r="C21" s="4">
        <v>88.003285285883535</v>
      </c>
      <c r="D21" s="4">
        <v>88.021737459222777</v>
      </c>
      <c r="E21" s="4">
        <v>88.377734051439575</v>
      </c>
      <c r="F21" s="4">
        <v>88.231447350897213</v>
      </c>
      <c r="G21" s="4">
        <v>88.335748228491539</v>
      </c>
      <c r="H21" s="4">
        <v>88.297055370605904</v>
      </c>
      <c r="I21" s="4">
        <v>88.339885459005245</v>
      </c>
      <c r="J21" s="4">
        <v>88.306587299137945</v>
      </c>
      <c r="K21" s="4">
        <v>87.626976532116757</v>
      </c>
      <c r="L21" s="4">
        <v>88.291897087226815</v>
      </c>
      <c r="M21" s="4">
        <v>88.286139811638691</v>
      </c>
      <c r="N21" s="4">
        <v>88.281914746750459</v>
      </c>
      <c r="O21" s="4">
        <v>88.284980098423205</v>
      </c>
      <c r="P21" s="4">
        <v>88.293917634371624</v>
      </c>
      <c r="Q21" s="4">
        <v>88.214468529503506</v>
      </c>
      <c r="R21" s="4">
        <v>86.961629766478453</v>
      </c>
      <c r="S21" s="4">
        <v>86.952535878806941</v>
      </c>
      <c r="T21" s="18">
        <v>86.697356253320436</v>
      </c>
      <c r="U21" s="18">
        <v>86.815584750356024</v>
      </c>
      <c r="V21" s="18">
        <v>86.806822579912904</v>
      </c>
      <c r="W21" s="22">
        <v>86.817093904730314</v>
      </c>
      <c r="X21" s="22"/>
      <c r="Y21" s="4">
        <v>86.055618655582151</v>
      </c>
      <c r="AA21" s="22">
        <v>86.767108948963639</v>
      </c>
      <c r="AB21" s="19"/>
      <c r="AH21" s="16"/>
    </row>
    <row r="22" spans="1:34" x14ac:dyDescent="0.25">
      <c r="A22" s="1">
        <v>38032</v>
      </c>
      <c r="B22" s="4">
        <v>88.833788640476456</v>
      </c>
      <c r="C22" s="4">
        <v>88.660240836804277</v>
      </c>
      <c r="D22" s="4">
        <v>88.677806562400107</v>
      </c>
      <c r="E22" s="4">
        <v>89.046492354487512</v>
      </c>
      <c r="F22" s="4">
        <v>88.890605952347485</v>
      </c>
      <c r="G22" s="4">
        <v>88.978599505376906</v>
      </c>
      <c r="H22" s="4">
        <v>88.931142483951945</v>
      </c>
      <c r="I22" s="4">
        <v>88.961265796129041</v>
      </c>
      <c r="J22" s="4">
        <v>88.917757075492034</v>
      </c>
      <c r="K22" s="4">
        <v>88.197929329306575</v>
      </c>
      <c r="L22" s="4">
        <v>88.857765876030797</v>
      </c>
      <c r="M22" s="4">
        <v>88.854320128816582</v>
      </c>
      <c r="N22" s="4">
        <v>88.866523562782106</v>
      </c>
      <c r="O22" s="4">
        <v>88.862756098127008</v>
      </c>
      <c r="P22" s="4">
        <v>88.871687028388124</v>
      </c>
      <c r="Q22" s="4">
        <v>88.789236263919662</v>
      </c>
      <c r="R22" s="4">
        <v>87.566566425181563</v>
      </c>
      <c r="S22" s="4">
        <v>87.558302161861732</v>
      </c>
      <c r="T22" s="18">
        <v>87.20991006912989</v>
      </c>
      <c r="U22" s="18">
        <v>87.336040010304288</v>
      </c>
      <c r="V22" s="18">
        <v>87.336040010304288</v>
      </c>
      <c r="W22" s="22">
        <v>87.344569011448314</v>
      </c>
      <c r="X22" s="22"/>
      <c r="Y22" s="4">
        <v>87.523978668765949</v>
      </c>
      <c r="AA22" s="22">
        <v>87.288300258069185</v>
      </c>
      <c r="AB22" s="19"/>
      <c r="AH22" s="16"/>
    </row>
    <row r="23" spans="1:34" x14ac:dyDescent="0.25">
      <c r="A23" s="1">
        <v>38122</v>
      </c>
      <c r="B23" s="4">
        <v>89.522431364356592</v>
      </c>
      <c r="C23" s="4">
        <v>89.320218617125022</v>
      </c>
      <c r="D23" s="4">
        <v>89.338331433997197</v>
      </c>
      <c r="E23" s="4">
        <v>89.713048057637451</v>
      </c>
      <c r="F23" s="4">
        <v>89.545649176214681</v>
      </c>
      <c r="G23" s="4">
        <v>89.621325666966868</v>
      </c>
      <c r="H23" s="4">
        <v>89.564745738734501</v>
      </c>
      <c r="I23" s="4">
        <v>89.590986108126515</v>
      </c>
      <c r="J23" s="4">
        <v>89.528544441385691</v>
      </c>
      <c r="K23" s="4">
        <v>88.755649159934976</v>
      </c>
      <c r="L23" s="4">
        <v>89.421188359687747</v>
      </c>
      <c r="M23" s="4">
        <v>89.424774053380929</v>
      </c>
      <c r="N23" s="4">
        <v>89.438054938888541</v>
      </c>
      <c r="O23" s="4">
        <v>89.444459241912668</v>
      </c>
      <c r="P23" s="4">
        <v>89.444459241912668</v>
      </c>
      <c r="Q23" s="4">
        <v>89.360533066895485</v>
      </c>
      <c r="R23" s="4">
        <v>88.170033480290314</v>
      </c>
      <c r="S23" s="4">
        <v>88.16269579301138</v>
      </c>
      <c r="T23" s="18">
        <v>87.750896019107756</v>
      </c>
      <c r="U23" s="18">
        <v>87.87700329190389</v>
      </c>
      <c r="V23" s="18">
        <v>87.87700329190389</v>
      </c>
      <c r="W23" s="22">
        <v>87.886709254379994</v>
      </c>
      <c r="X23" s="22"/>
      <c r="Y23" s="4">
        <v>88.183051201126801</v>
      </c>
      <c r="AA23" s="22">
        <v>87.840473355042121</v>
      </c>
      <c r="AB23" s="19"/>
      <c r="AH23" s="16"/>
    </row>
    <row r="24" spans="1:34" x14ac:dyDescent="0.25">
      <c r="A24" s="1">
        <v>38214</v>
      </c>
      <c r="B24" s="4">
        <v>90.205735769227275</v>
      </c>
      <c r="C24" s="4">
        <v>89.998645419128607</v>
      </c>
      <c r="D24" s="4">
        <v>90.008764426435377</v>
      </c>
      <c r="E24" s="4">
        <v>90.38287067446015</v>
      </c>
      <c r="F24" s="4">
        <v>90.207365433641797</v>
      </c>
      <c r="G24" s="4">
        <v>90.274797033416249</v>
      </c>
      <c r="H24" s="4">
        <v>90.208384681543279</v>
      </c>
      <c r="I24" s="4">
        <v>90.220162880454097</v>
      </c>
      <c r="J24" s="4">
        <v>90.137824584101935</v>
      </c>
      <c r="K24" s="4">
        <v>89.307037537877562</v>
      </c>
      <c r="L24" s="4">
        <v>89.964610346160839</v>
      </c>
      <c r="M24" s="4">
        <v>89.987099970521115</v>
      </c>
      <c r="N24" s="4">
        <v>90.00888572783451</v>
      </c>
      <c r="O24" s="4">
        <v>90.015919158684326</v>
      </c>
      <c r="P24" s="4">
        <v>90.015919158684326</v>
      </c>
      <c r="Q24" s="4">
        <v>89.923320503459081</v>
      </c>
      <c r="R24" s="4">
        <v>88.765173899756306</v>
      </c>
      <c r="S24" s="4">
        <v>88.758869342232899</v>
      </c>
      <c r="T24" s="18">
        <v>88.297312924195879</v>
      </c>
      <c r="U24" s="18">
        <v>88.440915014851413</v>
      </c>
      <c r="V24" s="18">
        <v>88.440915014851413</v>
      </c>
      <c r="W24" s="22">
        <v>88.449164146980877</v>
      </c>
      <c r="X24" s="22"/>
      <c r="Y24" s="4">
        <v>88.862515975899214</v>
      </c>
      <c r="AA24" s="22">
        <v>88.402821305112624</v>
      </c>
      <c r="AB24" s="19"/>
      <c r="AH24" s="16"/>
    </row>
    <row r="25" spans="1:34" x14ac:dyDescent="0.25">
      <c r="A25" s="1">
        <v>38306</v>
      </c>
      <c r="B25" s="4">
        <v>90.900215032827631</v>
      </c>
      <c r="C25" s="4">
        <v>90.67468906536817</v>
      </c>
      <c r="D25" s="4">
        <v>90.683090332701084</v>
      </c>
      <c r="E25" s="4">
        <v>91.062265981785302</v>
      </c>
      <c r="F25" s="4">
        <v>90.875406945088542</v>
      </c>
      <c r="G25" s="4">
        <v>90.917981369398788</v>
      </c>
      <c r="H25" s="4">
        <v>90.85154914655395</v>
      </c>
      <c r="I25" s="4">
        <v>90.843916164399303</v>
      </c>
      <c r="J25" s="4">
        <v>90.742531412822331</v>
      </c>
      <c r="K25" s="4">
        <v>89.858083014768297</v>
      </c>
      <c r="L25" s="4">
        <v>90.502649386021218</v>
      </c>
      <c r="M25" s="4">
        <v>90.534171445487544</v>
      </c>
      <c r="N25" s="4">
        <v>90.567622682028684</v>
      </c>
      <c r="O25" s="4">
        <v>90.576495675520846</v>
      </c>
      <c r="P25" s="4">
        <v>90.576495675520846</v>
      </c>
      <c r="Q25" s="4">
        <v>90.475460825822609</v>
      </c>
      <c r="R25" s="4">
        <v>89.350684629592536</v>
      </c>
      <c r="S25" s="4">
        <v>89.345532972678484</v>
      </c>
      <c r="T25" s="18">
        <v>88.882896933559039</v>
      </c>
      <c r="U25" s="18">
        <v>89.029129408491642</v>
      </c>
      <c r="V25" s="18">
        <v>89.029129408491642</v>
      </c>
      <c r="W25" s="22">
        <v>89.041682267433814</v>
      </c>
      <c r="X25" s="22"/>
      <c r="Y25" s="4">
        <v>89.426740869136339</v>
      </c>
      <c r="AA25" s="22">
        <v>88.99068650526057</v>
      </c>
      <c r="AB25" s="19"/>
      <c r="AH25" s="16"/>
    </row>
    <row r="26" spans="1:34" x14ac:dyDescent="0.25">
      <c r="A26" s="1">
        <v>38398</v>
      </c>
      <c r="B26" s="4">
        <v>91.664765996828336</v>
      </c>
      <c r="C26" s="4">
        <v>91.362275265425708</v>
      </c>
      <c r="D26" s="4">
        <v>91.371565801731336</v>
      </c>
      <c r="E26" s="4">
        <v>91.745985960907589</v>
      </c>
      <c r="F26" s="4">
        <v>91.542113136117692</v>
      </c>
      <c r="G26" s="4">
        <v>91.574910754550174</v>
      </c>
      <c r="H26" s="4">
        <v>91.489215024143974</v>
      </c>
      <c r="I26" s="4">
        <v>91.464347553704684</v>
      </c>
      <c r="J26" s="4">
        <v>91.342183424097527</v>
      </c>
      <c r="K26" s="4">
        <v>90.38195383667022</v>
      </c>
      <c r="L26" s="4">
        <v>91.036390515337729</v>
      </c>
      <c r="M26" s="4">
        <v>91.076566735084782</v>
      </c>
      <c r="N26" s="4">
        <v>91.116807163156878</v>
      </c>
      <c r="O26" s="4">
        <v>91.123973460688418</v>
      </c>
      <c r="P26" s="4">
        <v>91.123973460688418</v>
      </c>
      <c r="Q26" s="4">
        <v>91.015448316464315</v>
      </c>
      <c r="R26" s="4">
        <v>89.925286699229318</v>
      </c>
      <c r="S26" s="4">
        <v>89.921408634549309</v>
      </c>
      <c r="T26" s="18">
        <v>89.47044842064048</v>
      </c>
      <c r="U26" s="18">
        <v>89.633988814349834</v>
      </c>
      <c r="V26" s="18">
        <v>89.633988814349834</v>
      </c>
      <c r="W26" s="22">
        <v>89.642245331463869</v>
      </c>
      <c r="X26" s="22"/>
      <c r="Y26" s="4">
        <v>89.999146371247889</v>
      </c>
      <c r="AA26" s="22">
        <v>89.595964530859035</v>
      </c>
      <c r="AB26" s="19"/>
      <c r="AH26" s="16"/>
    </row>
    <row r="27" spans="1:34" x14ac:dyDescent="0.25">
      <c r="A27" s="1">
        <v>38487</v>
      </c>
      <c r="B27" s="4">
        <v>92.371019796454334</v>
      </c>
      <c r="C27" s="4">
        <v>92.0567180326493</v>
      </c>
      <c r="D27" s="4">
        <v>92.056614546388374</v>
      </c>
      <c r="E27" s="4">
        <v>92.425935918050357</v>
      </c>
      <c r="F27" s="4">
        <v>92.212191741091345</v>
      </c>
      <c r="G27" s="4">
        <v>92.221161362762388</v>
      </c>
      <c r="H27" s="4">
        <v>92.116774326043512</v>
      </c>
      <c r="I27" s="4">
        <v>92.082364767635383</v>
      </c>
      <c r="J27" s="4">
        <v>91.935335833041975</v>
      </c>
      <c r="K27" s="4">
        <v>90.903045679563505</v>
      </c>
      <c r="L27" s="4">
        <v>91.543852157509164</v>
      </c>
      <c r="M27" s="4">
        <v>91.59432545409949</v>
      </c>
      <c r="N27" s="4">
        <v>91.645478134732741</v>
      </c>
      <c r="O27" s="4">
        <v>91.663101988866217</v>
      </c>
      <c r="P27" s="4">
        <v>91.653951234948991</v>
      </c>
      <c r="Q27" s="4">
        <v>91.542036360101918</v>
      </c>
      <c r="R27" s="4">
        <v>90.487629195268198</v>
      </c>
      <c r="S27" s="4">
        <v>90.485112717933063</v>
      </c>
      <c r="T27" s="18">
        <v>90.076055751930255</v>
      </c>
      <c r="U27" s="18">
        <v>90.242763620494173</v>
      </c>
      <c r="V27" s="18">
        <v>90.242763620494173</v>
      </c>
      <c r="W27" s="22">
        <v>90.255631426102866</v>
      </c>
      <c r="X27" s="22"/>
      <c r="Y27" s="4">
        <v>90.76101003250902</v>
      </c>
      <c r="AA27" s="22">
        <v>90.210724612373554</v>
      </c>
      <c r="AB27" s="19"/>
      <c r="AH27" s="16"/>
    </row>
    <row r="28" spans="1:34" x14ac:dyDescent="0.25">
      <c r="A28" s="1">
        <v>38579</v>
      </c>
      <c r="B28" s="4">
        <v>93.095526252835853</v>
      </c>
      <c r="C28" s="4">
        <v>92.753401414313075</v>
      </c>
      <c r="D28" s="4">
        <v>92.751468414512615</v>
      </c>
      <c r="E28" s="4">
        <v>93.111123991553498</v>
      </c>
      <c r="F28" s="4">
        <v>92.882396558345675</v>
      </c>
      <c r="G28" s="4">
        <v>92.863793165004182</v>
      </c>
      <c r="H28" s="4">
        <v>92.750005250131608</v>
      </c>
      <c r="I28" s="4">
        <v>92.691695532958946</v>
      </c>
      <c r="J28" s="4">
        <v>92.521890010982972</v>
      </c>
      <c r="K28" s="4">
        <v>91.40717476815756</v>
      </c>
      <c r="L28" s="4">
        <v>92.036743992128422</v>
      </c>
      <c r="M28" s="4">
        <v>92.105300003386503</v>
      </c>
      <c r="N28" s="4">
        <v>92.172342185508143</v>
      </c>
      <c r="O28" s="4">
        <v>92.187395032650159</v>
      </c>
      <c r="P28" s="4">
        <v>92.178258521745036</v>
      </c>
      <c r="Q28" s="4">
        <v>92.057117963509029</v>
      </c>
      <c r="R28" s="4">
        <v>91.039951366689493</v>
      </c>
      <c r="S28" s="4">
        <v>91.038837719184698</v>
      </c>
      <c r="T28" s="18">
        <v>90.687044183625389</v>
      </c>
      <c r="U28" s="18">
        <v>90.871926966653575</v>
      </c>
      <c r="V28" s="18">
        <v>90.871926966653575</v>
      </c>
      <c r="W28" s="22">
        <v>90.880322505472805</v>
      </c>
      <c r="X28" s="22"/>
      <c r="Y28" s="4">
        <v>92.041216041581208</v>
      </c>
      <c r="AA28" s="22">
        <v>90.842100317391626</v>
      </c>
      <c r="AB28" s="19"/>
      <c r="AH28" s="16"/>
    </row>
    <row r="29" spans="1:34" x14ac:dyDescent="0.25">
      <c r="A29" s="1">
        <v>38671</v>
      </c>
      <c r="B29" s="4">
        <v>93.794090986879837</v>
      </c>
      <c r="C29" s="4">
        <v>93.458647297200088</v>
      </c>
      <c r="D29" s="4">
        <v>93.45161104671007</v>
      </c>
      <c r="E29" s="4">
        <v>93.801066516971773</v>
      </c>
      <c r="F29" s="4">
        <v>93.549193138354042</v>
      </c>
      <c r="G29" s="4">
        <v>93.500384083805685</v>
      </c>
      <c r="H29" s="4">
        <v>93.376590842331126</v>
      </c>
      <c r="I29" s="4">
        <v>93.298575188212368</v>
      </c>
      <c r="J29" s="4">
        <v>93.102047129715288</v>
      </c>
      <c r="K29" s="4">
        <v>91.904505058100398</v>
      </c>
      <c r="L29" s="4">
        <v>92.514157917455378</v>
      </c>
      <c r="M29" s="4">
        <v>92.600989231448921</v>
      </c>
      <c r="N29" s="4">
        <v>92.688853174087157</v>
      </c>
      <c r="O29" s="4">
        <v>92.704655756823058</v>
      </c>
      <c r="P29" s="4">
        <v>92.69550516401317</v>
      </c>
      <c r="Q29" s="4">
        <v>92.556613343741162</v>
      </c>
      <c r="R29" s="4">
        <v>91.572536013665513</v>
      </c>
      <c r="S29" s="4">
        <v>91.573085176529361</v>
      </c>
      <c r="T29" s="18">
        <v>91.275693564207145</v>
      </c>
      <c r="U29" s="18">
        <v>91.471398989453164</v>
      </c>
      <c r="V29" s="18">
        <v>91.471398989453164</v>
      </c>
      <c r="W29" s="22">
        <v>91.481706152011895</v>
      </c>
      <c r="X29" s="22"/>
      <c r="Y29" s="4">
        <v>92.357177239412039</v>
      </c>
      <c r="AA29" s="22">
        <v>91.442749741992131</v>
      </c>
      <c r="AB29" s="19"/>
      <c r="AH29" s="16"/>
    </row>
    <row r="30" spans="1:34" x14ac:dyDescent="0.25">
      <c r="A30" s="1">
        <v>38763</v>
      </c>
      <c r="B30" s="4">
        <v>94.472486277049015</v>
      </c>
      <c r="C30" s="4">
        <v>94.168459583974283</v>
      </c>
      <c r="D30" s="4">
        <v>94.150763190924806</v>
      </c>
      <c r="E30" s="4">
        <v>94.484442874868591</v>
      </c>
      <c r="F30" s="4">
        <v>94.221865663570682</v>
      </c>
      <c r="G30" s="4">
        <v>94.145438121454134</v>
      </c>
      <c r="H30" s="4">
        <v>94.003356690968829</v>
      </c>
      <c r="I30" s="4">
        <v>93.905332243564189</v>
      </c>
      <c r="J30" s="4">
        <v>93.679904000085003</v>
      </c>
      <c r="K30" s="4">
        <v>92.385059419565565</v>
      </c>
      <c r="L30" s="4">
        <v>92.991548507143889</v>
      </c>
      <c r="M30" s="4">
        <v>93.097511069581273</v>
      </c>
      <c r="N30" s="4">
        <v>93.188432800275933</v>
      </c>
      <c r="O30" s="4">
        <v>93.213343825980587</v>
      </c>
      <c r="P30" s="4">
        <v>93.195125640927117</v>
      </c>
      <c r="Q30" s="4">
        <v>93.050902504985302</v>
      </c>
      <c r="R30" s="4">
        <v>92.10010976255451</v>
      </c>
      <c r="S30" s="4">
        <v>92.102305595059093</v>
      </c>
      <c r="T30" s="18">
        <v>91.887757287081484</v>
      </c>
      <c r="U30" s="18">
        <v>92.098837101306302</v>
      </c>
      <c r="V30" s="18">
        <v>92.098837101306302</v>
      </c>
      <c r="W30" s="22">
        <v>92.101200923723525</v>
      </c>
      <c r="X30" s="22"/>
      <c r="Y30" s="4">
        <v>93.705199310457658</v>
      </c>
      <c r="AA30" s="22">
        <v>92.066417086321138</v>
      </c>
      <c r="AB30" s="19"/>
      <c r="AH30" s="16"/>
    </row>
    <row r="31" spans="1:34" x14ac:dyDescent="0.25">
      <c r="A31" s="1">
        <v>38852</v>
      </c>
      <c r="B31" s="4">
        <v>95.204835060255604</v>
      </c>
      <c r="C31" s="4">
        <v>94.878383865940137</v>
      </c>
      <c r="D31" s="4">
        <v>94.857982985993573</v>
      </c>
      <c r="E31" s="4">
        <v>95.167840596009057</v>
      </c>
      <c r="F31" s="4">
        <v>94.886524860971093</v>
      </c>
      <c r="G31" s="4">
        <v>94.780198379281799</v>
      </c>
      <c r="H31" s="4">
        <v>94.628285119936777</v>
      </c>
      <c r="I31" s="4">
        <v>94.501827497263236</v>
      </c>
      <c r="J31" s="4">
        <v>94.2448646192165</v>
      </c>
      <c r="K31" s="4">
        <v>92.848468621512552</v>
      </c>
      <c r="L31" s="4">
        <v>93.436361697925619</v>
      </c>
      <c r="M31" s="4">
        <v>93.555084659563036</v>
      </c>
      <c r="N31" s="4">
        <v>93.67483105996169</v>
      </c>
      <c r="O31" s="4">
        <v>93.700271422953023</v>
      </c>
      <c r="P31" s="4">
        <v>93.682038250852813</v>
      </c>
      <c r="Q31" s="4">
        <v>93.519962422842056</v>
      </c>
      <c r="R31" s="4">
        <v>92.615433970074974</v>
      </c>
      <c r="S31" s="4">
        <v>92.61910177553662</v>
      </c>
      <c r="T31" s="18">
        <v>92.498626547019953</v>
      </c>
      <c r="U31" s="18">
        <v>92.722613198065091</v>
      </c>
      <c r="V31" s="18">
        <v>92.731662838236687</v>
      </c>
      <c r="W31" s="22">
        <v>92.738077061488852</v>
      </c>
      <c r="X31" s="22"/>
      <c r="Y31" s="4">
        <v>95.064128860002512</v>
      </c>
      <c r="AA31" s="22">
        <v>92.700271925892253</v>
      </c>
      <c r="AB31" s="19"/>
      <c r="AH31" s="16"/>
    </row>
    <row r="32" spans="1:34" x14ac:dyDescent="0.25">
      <c r="A32" s="1">
        <v>38944</v>
      </c>
      <c r="B32" s="4">
        <v>95.966330348870486</v>
      </c>
      <c r="C32" s="4">
        <v>95.595074096377061</v>
      </c>
      <c r="D32" s="4">
        <v>95.55706886277494</v>
      </c>
      <c r="E32" s="4">
        <v>95.852716934803013</v>
      </c>
      <c r="F32" s="4">
        <v>95.550293921386469</v>
      </c>
      <c r="G32" s="4">
        <v>95.409366802307304</v>
      </c>
      <c r="H32" s="4">
        <v>95.238217230243379</v>
      </c>
      <c r="I32" s="4">
        <v>95.095261141411015</v>
      </c>
      <c r="J32" s="4">
        <v>94.798735041653714</v>
      </c>
      <c r="K32" s="4">
        <v>93.29401189203729</v>
      </c>
      <c r="L32" s="4">
        <v>93.869938486778125</v>
      </c>
      <c r="M32" s="4">
        <v>94.009565952443481</v>
      </c>
      <c r="N32" s="4">
        <v>94.147987642190174</v>
      </c>
      <c r="O32" s="4">
        <v>94.178599252107261</v>
      </c>
      <c r="P32" s="4">
        <v>94.151261487447698</v>
      </c>
      <c r="Q32" s="4">
        <v>93.974448004598415</v>
      </c>
      <c r="R32" s="4">
        <v>93.120405764154526</v>
      </c>
      <c r="S32" s="4">
        <v>93.125892702948192</v>
      </c>
      <c r="T32" s="18">
        <v>93.113011352469542</v>
      </c>
      <c r="U32" s="18">
        <v>93.356111578024965</v>
      </c>
      <c r="V32" s="18">
        <v>93.365154207972481</v>
      </c>
      <c r="W32" s="22">
        <v>93.36997659311217</v>
      </c>
      <c r="X32" s="22"/>
      <c r="Y32" s="4">
        <v>96.458270595572031</v>
      </c>
      <c r="AA32" s="22">
        <v>93.331659986039696</v>
      </c>
      <c r="AB32" s="19"/>
      <c r="AH32" s="16"/>
    </row>
    <row r="33" spans="1:34" x14ac:dyDescent="0.25">
      <c r="A33" s="1">
        <v>39036</v>
      </c>
      <c r="B33" s="5">
        <v>96.731865418567196</v>
      </c>
      <c r="C33" s="4">
        <v>96.308453273002598</v>
      </c>
      <c r="D33" s="4">
        <v>96.261039547455709</v>
      </c>
      <c r="E33" s="4">
        <v>96.534708067330783</v>
      </c>
      <c r="F33" s="4">
        <v>96.198510176518525</v>
      </c>
      <c r="G33" s="4">
        <v>96.026817474319145</v>
      </c>
      <c r="H33" s="4">
        <v>95.84429369429246</v>
      </c>
      <c r="I33" s="4">
        <v>95.667949515795598</v>
      </c>
      <c r="J33" s="4">
        <v>95.333008015597542</v>
      </c>
      <c r="K33" s="4">
        <v>93.719346485180495</v>
      </c>
      <c r="L33" s="4">
        <v>94.25984047153193</v>
      </c>
      <c r="M33" s="4">
        <v>94.420133499454778</v>
      </c>
      <c r="N33" s="4">
        <v>94.579905555476628</v>
      </c>
      <c r="O33" s="4">
        <v>94.611590358415512</v>
      </c>
      <c r="P33" s="4">
        <v>94.584110953722401</v>
      </c>
      <c r="Q33" s="4">
        <v>94.392568702183922</v>
      </c>
      <c r="R33" s="4">
        <v>93.575418018639027</v>
      </c>
      <c r="S33" s="4">
        <v>93.583116021831401</v>
      </c>
      <c r="T33" s="18">
        <v>93.677417988776511</v>
      </c>
      <c r="U33" s="18">
        <v>93.936990187455081</v>
      </c>
      <c r="V33" s="18">
        <v>93.946129805103212</v>
      </c>
      <c r="W33" s="22">
        <v>93.94482286185881</v>
      </c>
      <c r="X33" s="22"/>
      <c r="Y33" s="4">
        <v>96.572443441167195</v>
      </c>
      <c r="AA33" s="22">
        <v>93.905526488882927</v>
      </c>
      <c r="AB33" s="19"/>
      <c r="AH33" s="16"/>
    </row>
    <row r="34" spans="1:34" x14ac:dyDescent="0.25">
      <c r="A34" s="1">
        <v>39128</v>
      </c>
      <c r="B34" s="5">
        <v>97.454515392230761</v>
      </c>
      <c r="C34" s="4">
        <v>97.020159758160574</v>
      </c>
      <c r="D34" s="4">
        <v>96.973961475269363</v>
      </c>
      <c r="E34" s="4">
        <v>97.210709101428293</v>
      </c>
      <c r="F34" s="4">
        <v>96.857752035228529</v>
      </c>
      <c r="G34" s="4">
        <v>96.634339369646653</v>
      </c>
      <c r="H34" s="4">
        <v>96.436661545844203</v>
      </c>
      <c r="I34" s="4">
        <v>96.223675971155615</v>
      </c>
      <c r="J34" s="4">
        <v>95.854207494095306</v>
      </c>
      <c r="K34" s="4">
        <v>94.106504355092824</v>
      </c>
      <c r="L34" s="4">
        <v>94.626881943509318</v>
      </c>
      <c r="M34" s="4">
        <v>94.81981372967779</v>
      </c>
      <c r="N34" s="4">
        <v>95.00772085391597</v>
      </c>
      <c r="O34" s="4">
        <v>95.040312743673596</v>
      </c>
      <c r="P34" s="4">
        <v>95.003567987151797</v>
      </c>
      <c r="Q34" s="4">
        <v>94.795011340229891</v>
      </c>
      <c r="R34" s="4">
        <v>94.036354895381081</v>
      </c>
      <c r="S34" s="4">
        <v>94.046188536027159</v>
      </c>
      <c r="T34" s="18">
        <v>94.257077115888677</v>
      </c>
      <c r="U34" s="18">
        <v>94.540729747913943</v>
      </c>
      <c r="V34" s="18">
        <v>94.549880917185831</v>
      </c>
      <c r="W34" s="22">
        <v>94.539744400718234</v>
      </c>
      <c r="X34" s="22"/>
      <c r="Y34" s="4">
        <v>97.695558047940736</v>
      </c>
      <c r="AA34" s="22">
        <v>94.510552431015512</v>
      </c>
      <c r="AB34" s="19"/>
      <c r="AH34" s="16"/>
    </row>
    <row r="35" spans="1:34" x14ac:dyDescent="0.25">
      <c r="A35" s="1">
        <v>39217</v>
      </c>
      <c r="B35" s="5">
        <v>98.235618516701976</v>
      </c>
      <c r="C35" s="5">
        <v>97.74205902089696</v>
      </c>
      <c r="D35" s="4">
        <v>97.669279721170327</v>
      </c>
      <c r="E35" s="4">
        <v>97.883380357598739</v>
      </c>
      <c r="F35" s="4">
        <v>97.496908870571147</v>
      </c>
      <c r="G35" s="4">
        <v>97.235342494623154</v>
      </c>
      <c r="H35" s="4">
        <v>97.027113708330418</v>
      </c>
      <c r="I35" s="4">
        <v>96.789260105197769</v>
      </c>
      <c r="J35" s="4">
        <v>96.373667787106925</v>
      </c>
      <c r="K35" s="4">
        <v>94.495505356985845</v>
      </c>
      <c r="L35" s="4">
        <v>94.998513680085466</v>
      </c>
      <c r="M35" s="4">
        <v>95.211209779786046</v>
      </c>
      <c r="N35" s="4">
        <v>95.416402707927304</v>
      </c>
      <c r="O35" s="4">
        <v>95.457290145488912</v>
      </c>
      <c r="P35" s="4">
        <v>95.420529852759373</v>
      </c>
      <c r="Q35" s="4">
        <v>95.187923751694825</v>
      </c>
      <c r="R35" s="4">
        <v>94.471504474939778</v>
      </c>
      <c r="S35" s="4">
        <v>94.482249513432549</v>
      </c>
      <c r="T35" s="18">
        <v>94.818911650519468</v>
      </c>
      <c r="U35" s="18">
        <v>95.115335590848915</v>
      </c>
      <c r="V35" s="18">
        <v>95.13375630075322</v>
      </c>
      <c r="W35" s="22">
        <v>95.124357251080497</v>
      </c>
      <c r="X35" s="22"/>
      <c r="Y35" s="4">
        <v>98.283969089154411</v>
      </c>
      <c r="AA35" s="22">
        <v>95.088979381921817</v>
      </c>
      <c r="AB35" s="19"/>
      <c r="AH35" s="16"/>
    </row>
    <row r="36" spans="1:34" x14ac:dyDescent="0.25">
      <c r="A36" s="1">
        <v>39309</v>
      </c>
      <c r="B36" s="5">
        <v>98.922111977654126</v>
      </c>
      <c r="C36" s="5">
        <v>98.451529613457211</v>
      </c>
      <c r="D36" s="5">
        <v>98.375051222025093</v>
      </c>
      <c r="E36" s="4">
        <v>98.555008285694285</v>
      </c>
      <c r="F36" s="4">
        <v>98.145619243760478</v>
      </c>
      <c r="G36" s="4">
        <v>97.822133067909718</v>
      </c>
      <c r="H36" s="4">
        <v>97.597558571382763</v>
      </c>
      <c r="I36" s="4">
        <v>97.325311395603194</v>
      </c>
      <c r="J36" s="4">
        <v>96.869164733099097</v>
      </c>
      <c r="K36" s="4">
        <v>94.84365781114586</v>
      </c>
      <c r="L36" s="4">
        <v>95.329784726146457</v>
      </c>
      <c r="M36" s="4">
        <v>95.569151663333443</v>
      </c>
      <c r="N36" s="4">
        <v>95.807360407878562</v>
      </c>
      <c r="O36" s="4">
        <v>95.856621245715374</v>
      </c>
      <c r="P36" s="4">
        <v>95.810527467466784</v>
      </c>
      <c r="Q36" s="4">
        <v>95.551734583957114</v>
      </c>
      <c r="R36" s="4">
        <v>94.889504244898689</v>
      </c>
      <c r="S36" s="4">
        <v>94.902626593802054</v>
      </c>
      <c r="T36" s="18">
        <v>95.40373629239744</v>
      </c>
      <c r="U36" s="18">
        <v>95.72031474734618</v>
      </c>
      <c r="V36" s="18">
        <v>95.729584582204524</v>
      </c>
      <c r="W36" s="22">
        <v>95.72011030966371</v>
      </c>
      <c r="X36" s="22"/>
      <c r="Y36" s="4">
        <v>98.92027818812555</v>
      </c>
      <c r="AA36" s="22">
        <v>95.686088400198827</v>
      </c>
      <c r="AB36" s="19"/>
      <c r="AH36" s="16"/>
    </row>
    <row r="37" spans="1:34" x14ac:dyDescent="0.25">
      <c r="A37" s="1">
        <v>39401</v>
      </c>
      <c r="B37" s="5">
        <v>99.700897308075781</v>
      </c>
      <c r="C37" s="5">
        <v>99.166997223324088</v>
      </c>
      <c r="D37" s="5">
        <v>99.068753715078259</v>
      </c>
      <c r="E37" s="5">
        <v>99.226036912085732</v>
      </c>
      <c r="F37" s="4">
        <v>98.775187672856589</v>
      </c>
      <c r="G37" s="4">
        <v>98.405825624876996</v>
      </c>
      <c r="H37" s="4">
        <v>98.164327083537856</v>
      </c>
      <c r="I37" s="4">
        <v>97.856933163714643</v>
      </c>
      <c r="J37" s="4">
        <v>97.355702888603645</v>
      </c>
      <c r="K37" s="4">
        <v>95.238095238095227</v>
      </c>
      <c r="L37" s="4">
        <v>95.638867635807173</v>
      </c>
      <c r="M37" s="4">
        <v>95.914061001342802</v>
      </c>
      <c r="N37" s="4">
        <v>96.172340834775909</v>
      </c>
      <c r="O37" s="4">
        <v>96.227867590454196</v>
      </c>
      <c r="P37" s="4">
        <v>96.172340834775909</v>
      </c>
      <c r="Q37" s="4">
        <v>95.902468985923122</v>
      </c>
      <c r="R37" s="4">
        <v>95.314861366808699</v>
      </c>
      <c r="S37" s="4">
        <v>95.330609820506339</v>
      </c>
      <c r="T37" s="18">
        <v>96.015362457993263</v>
      </c>
      <c r="U37" s="18">
        <v>96.348395799209939</v>
      </c>
      <c r="V37" s="18">
        <v>96.366965404259403</v>
      </c>
      <c r="W37" s="22">
        <v>96.348395799209925</v>
      </c>
      <c r="X37" s="22"/>
      <c r="Y37" s="4">
        <v>100</v>
      </c>
      <c r="AA37" s="22">
        <v>96.311278050659737</v>
      </c>
      <c r="AB37" s="19"/>
      <c r="AH37" s="16"/>
    </row>
    <row r="38" spans="1:34" x14ac:dyDescent="0.25">
      <c r="A38" s="1">
        <v>39493</v>
      </c>
      <c r="B38" s="5">
        <v>100.47435196797197</v>
      </c>
      <c r="C38" s="5">
        <v>99.882195639713544</v>
      </c>
      <c r="D38" s="5">
        <v>99.75700293805329</v>
      </c>
      <c r="E38" s="5">
        <v>99.886030686734188</v>
      </c>
      <c r="F38" s="4">
        <v>99.412090958238622</v>
      </c>
      <c r="G38" s="4">
        <v>98.974970741640746</v>
      </c>
      <c r="H38" s="4">
        <v>98.726019384102415</v>
      </c>
      <c r="I38" s="4">
        <v>98.374853101972178</v>
      </c>
      <c r="J38" s="4">
        <v>97.826368148787907</v>
      </c>
      <c r="K38" s="4">
        <v>95.531701539529877</v>
      </c>
      <c r="L38" s="4">
        <v>95.931636251811994</v>
      </c>
      <c r="M38" s="4">
        <v>96.235263718089612</v>
      </c>
      <c r="N38" s="4">
        <v>96.532633014989315</v>
      </c>
      <c r="O38" s="4">
        <v>96.592150551035729</v>
      </c>
      <c r="P38" s="4">
        <v>96.536445735262362</v>
      </c>
      <c r="Q38" s="4">
        <v>96.23005982909568</v>
      </c>
      <c r="R38" s="4">
        <v>95.637032599378628</v>
      </c>
      <c r="S38" s="4">
        <v>95.655665820517171</v>
      </c>
      <c r="T38" s="18">
        <v>96.513396457784978</v>
      </c>
      <c r="U38" s="18">
        <v>96.867786329939705</v>
      </c>
      <c r="V38" s="18">
        <v>96.886759552215693</v>
      </c>
      <c r="W38" s="22">
        <v>96.870697392385523</v>
      </c>
      <c r="X38" s="22"/>
      <c r="Y38" s="4">
        <v>98.966160733551646</v>
      </c>
      <c r="AA38" s="22">
        <v>96.816827170369436</v>
      </c>
      <c r="AB38" s="19"/>
      <c r="AH38" s="4"/>
    </row>
    <row r="39" spans="1:34" x14ac:dyDescent="0.25">
      <c r="A39" s="1">
        <v>39583</v>
      </c>
      <c r="B39" s="5">
        <v>101.14257994415929</v>
      </c>
      <c r="C39" s="5">
        <v>100.58837051101128</v>
      </c>
      <c r="D39" s="5">
        <v>100.45115658007671</v>
      </c>
      <c r="E39" s="5">
        <v>100.54246882915132</v>
      </c>
      <c r="F39" s="5">
        <v>100.03223442092902</v>
      </c>
      <c r="G39" s="4">
        <v>99.532835490945146</v>
      </c>
      <c r="H39" s="4">
        <v>99.270296977450926</v>
      </c>
      <c r="I39" s="4">
        <v>98.891151643438917</v>
      </c>
      <c r="J39" s="4">
        <v>98.29059365154265</v>
      </c>
      <c r="K39" s="4">
        <v>95.823485014060097</v>
      </c>
      <c r="L39" s="4">
        <v>96.197329312909147</v>
      </c>
      <c r="M39" s="4">
        <v>96.532940102415338</v>
      </c>
      <c r="N39" s="4">
        <v>96.862491663585288</v>
      </c>
      <c r="O39" s="4">
        <v>96.932015832542191</v>
      </c>
      <c r="P39" s="4">
        <v>96.857078054550286</v>
      </c>
      <c r="Q39" s="4">
        <v>96.52771469276955</v>
      </c>
      <c r="R39" s="4">
        <v>95.996780938684125</v>
      </c>
      <c r="S39" s="4">
        <v>96.01457070517688</v>
      </c>
      <c r="T39" s="18">
        <v>97.038388064893553</v>
      </c>
      <c r="U39" s="18">
        <v>97.417406303012385</v>
      </c>
      <c r="V39" s="18">
        <v>97.436599960051723</v>
      </c>
      <c r="W39" s="22">
        <v>97.409369158223626</v>
      </c>
      <c r="X39" s="22"/>
      <c r="Y39" s="4">
        <v>98.975645497464015</v>
      </c>
      <c r="AA39" s="22">
        <v>97.359478160007882</v>
      </c>
      <c r="AB39" s="19"/>
      <c r="AH39" s="4"/>
    </row>
    <row r="40" spans="1:34" x14ac:dyDescent="0.25">
      <c r="A40" s="1">
        <v>39675</v>
      </c>
      <c r="B40" s="5">
        <v>101.90201873145901</v>
      </c>
      <c r="C40" s="5">
        <v>101.29334475737575</v>
      </c>
      <c r="D40" s="5">
        <v>101.13911139520788</v>
      </c>
      <c r="E40" s="5">
        <v>101.20065435444401</v>
      </c>
      <c r="F40" s="5">
        <v>100.650736113157</v>
      </c>
      <c r="G40" s="5">
        <v>100.09033961687324</v>
      </c>
      <c r="H40" s="5">
        <v>99.821556155899401</v>
      </c>
      <c r="I40" s="4">
        <v>99.4062000703194</v>
      </c>
      <c r="J40" s="4">
        <v>98.754685629218926</v>
      </c>
      <c r="K40" s="4">
        <v>96.10633289704505</v>
      </c>
      <c r="L40" s="4">
        <v>96.448135069991153</v>
      </c>
      <c r="M40" s="4">
        <v>96.815517444655853</v>
      </c>
      <c r="N40" s="4">
        <v>97.173245724212791</v>
      </c>
      <c r="O40" s="4">
        <v>97.250645248626341</v>
      </c>
      <c r="P40" s="4">
        <v>97.174801501113279</v>
      </c>
      <c r="Q40" s="4">
        <v>96.811698060336823</v>
      </c>
      <c r="R40" s="4">
        <v>96.349130032025045</v>
      </c>
      <c r="S40" s="4">
        <v>96.369843676401828</v>
      </c>
      <c r="T40" s="18">
        <v>97.555402410846241</v>
      </c>
      <c r="U40" s="18">
        <v>97.958994405515213</v>
      </c>
      <c r="V40" s="18">
        <v>97.988102664550141</v>
      </c>
      <c r="W40" s="22">
        <v>97.951401770561688</v>
      </c>
      <c r="X40" s="22"/>
      <c r="Y40" s="4">
        <v>99.052472085154207</v>
      </c>
      <c r="AA40" s="22">
        <v>97.897284132391988</v>
      </c>
      <c r="AB40" s="19"/>
      <c r="AH40" s="4"/>
    </row>
    <row r="41" spans="1:34" x14ac:dyDescent="0.25">
      <c r="A41" s="1">
        <v>39767</v>
      </c>
      <c r="B41" s="5">
        <v>102.65320073315314</v>
      </c>
      <c r="C41" s="5">
        <v>102.00158144779073</v>
      </c>
      <c r="D41" s="5">
        <v>101.81725036202376</v>
      </c>
      <c r="E41" s="5">
        <v>101.84877488101847</v>
      </c>
      <c r="F41" s="5">
        <v>101.26762064792956</v>
      </c>
      <c r="G41" s="5">
        <v>100.6472408201585</v>
      </c>
      <c r="H41" s="5">
        <v>100.36663094038158</v>
      </c>
      <c r="I41" s="5">
        <v>99.918542014756966</v>
      </c>
      <c r="J41" s="5">
        <v>99.220606973788279</v>
      </c>
      <c r="K41" s="4">
        <v>96.40745224289229</v>
      </c>
      <c r="L41" s="4">
        <v>96.677173429988287</v>
      </c>
      <c r="M41" s="4">
        <v>97.102372818312332</v>
      </c>
      <c r="N41" s="4">
        <v>97.518552814074738</v>
      </c>
      <c r="O41" s="4">
        <v>97.610396667949558</v>
      </c>
      <c r="P41" s="4">
        <v>97.520100278802531</v>
      </c>
      <c r="Q41" s="4">
        <v>97.109137175315411</v>
      </c>
      <c r="R41" s="4">
        <v>96.684453766324879</v>
      </c>
      <c r="S41" s="4">
        <v>96.70831948344717</v>
      </c>
      <c r="T41" s="18">
        <v>98.131624173234499</v>
      </c>
      <c r="U41" s="18">
        <v>98.585173423031137</v>
      </c>
      <c r="V41" s="18">
        <v>98.615917240106924</v>
      </c>
      <c r="W41" s="22">
        <v>98.5717039227535</v>
      </c>
      <c r="X41" s="22"/>
      <c r="Y41" s="4">
        <v>94.858783721299702</v>
      </c>
      <c r="AA41" s="22">
        <v>98.503409887123269</v>
      </c>
      <c r="AB41" s="19"/>
      <c r="AH41" s="4"/>
    </row>
    <row r="42" spans="1:34" x14ac:dyDescent="0.25">
      <c r="A42" s="1">
        <v>39859</v>
      </c>
      <c r="B42" s="5">
        <v>103.39685315357809</v>
      </c>
      <c r="C42" s="5">
        <v>102.70575610611252</v>
      </c>
      <c r="D42" s="5">
        <v>102.49955155470356</v>
      </c>
      <c r="E42" s="5">
        <v>102.50614930220065</v>
      </c>
      <c r="F42" s="5">
        <v>101.88934977941362</v>
      </c>
      <c r="G42" s="5">
        <v>101.20429238603936</v>
      </c>
      <c r="H42" s="5">
        <v>100.92494433317106</v>
      </c>
      <c r="I42" s="5">
        <v>100.44705350548367</v>
      </c>
      <c r="J42" s="5">
        <v>99.703276033116012</v>
      </c>
      <c r="K42" s="5">
        <v>96.760977307092574</v>
      </c>
      <c r="L42" s="4">
        <v>96.984743210795372</v>
      </c>
      <c r="M42" s="4">
        <v>97.44973586382406</v>
      </c>
      <c r="N42" s="4">
        <v>97.906428728129086</v>
      </c>
      <c r="O42" s="4">
        <v>98.004533963434341</v>
      </c>
      <c r="P42" s="4">
        <v>97.902573357979236</v>
      </c>
      <c r="Q42" s="4">
        <v>97.454342682506265</v>
      </c>
      <c r="R42" s="4">
        <v>97.158453343007125</v>
      </c>
      <c r="S42" s="4">
        <v>97.181863082460623</v>
      </c>
      <c r="T42" s="18">
        <v>98.756503168694948</v>
      </c>
      <c r="U42" s="18">
        <v>99.248673119887258</v>
      </c>
      <c r="V42" s="18">
        <v>99.291346955475717</v>
      </c>
      <c r="W42" s="22">
        <v>99.224454568036663</v>
      </c>
      <c r="X42" s="22"/>
      <c r="Y42" s="4">
        <v>92.404245380327183</v>
      </c>
      <c r="AA42" s="22">
        <v>99.156825174726009</v>
      </c>
      <c r="AB42" s="19"/>
      <c r="AH42" s="4"/>
    </row>
    <row r="43" spans="1:34" x14ac:dyDescent="0.25">
      <c r="A43" s="1">
        <v>39948</v>
      </c>
      <c r="B43" s="5">
        <v>104.14585261899995</v>
      </c>
      <c r="C43" s="5">
        <v>103.39992849961814</v>
      </c>
      <c r="D43" s="5">
        <v>103.16489992211675</v>
      </c>
      <c r="E43" s="5">
        <v>103.14787120741691</v>
      </c>
      <c r="F43" s="5">
        <v>102.49982908053042</v>
      </c>
      <c r="G43" s="5">
        <v>101.75382232075859</v>
      </c>
      <c r="H43" s="5">
        <v>101.47539497079504</v>
      </c>
      <c r="I43" s="5">
        <v>100.97478018182846</v>
      </c>
      <c r="J43" s="5">
        <v>100.1955911994453</v>
      </c>
      <c r="K43" s="5">
        <v>97.11070563296515</v>
      </c>
      <c r="L43" s="5">
        <v>97.285790991259262</v>
      </c>
      <c r="M43" s="4">
        <v>97.779581851623774</v>
      </c>
      <c r="N43" s="4">
        <v>98.265037891715011</v>
      </c>
      <c r="O43" s="4">
        <v>98.375395756127404</v>
      </c>
      <c r="P43" s="4">
        <v>98.252503319205317</v>
      </c>
      <c r="Q43" s="4">
        <v>97.784571719985948</v>
      </c>
      <c r="R43" s="4">
        <v>97.508939598371782</v>
      </c>
      <c r="S43" s="4">
        <v>97.541071906327019</v>
      </c>
      <c r="T43" s="18">
        <v>99.156219337697053</v>
      </c>
      <c r="U43" s="18">
        <v>99.662987204108532</v>
      </c>
      <c r="V43" s="18">
        <v>99.705876063583119</v>
      </c>
      <c r="W43" s="22">
        <v>99.636254834541489</v>
      </c>
      <c r="X43" s="22"/>
      <c r="Y43" s="4">
        <v>92.748660869895133</v>
      </c>
      <c r="AA43" s="22">
        <v>99.55845949967275</v>
      </c>
      <c r="AB43" s="19"/>
      <c r="AH43" s="4"/>
    </row>
    <row r="44" spans="1:34" x14ac:dyDescent="0.25">
      <c r="A44" s="1">
        <v>40040</v>
      </c>
      <c r="B44" s="5">
        <v>104.79566617021922</v>
      </c>
      <c r="C44" s="5">
        <v>104.09881660958816</v>
      </c>
      <c r="D44" s="5">
        <v>103.83378045239684</v>
      </c>
      <c r="E44" s="5">
        <v>103.79509933377882</v>
      </c>
      <c r="F44" s="5">
        <v>103.10752584206426</v>
      </c>
      <c r="G44" s="5">
        <v>102.30205162987033</v>
      </c>
      <c r="H44" s="5">
        <v>102.02885203142655</v>
      </c>
      <c r="I44" s="5">
        <v>101.51042918311109</v>
      </c>
      <c r="J44" s="5">
        <v>100.69449365297287</v>
      </c>
      <c r="K44" s="5">
        <v>97.475122570493468</v>
      </c>
      <c r="L44" s="5">
        <v>97.59345840006327</v>
      </c>
      <c r="M44" s="5">
        <v>98.120310190213061</v>
      </c>
      <c r="N44" s="5">
        <v>98.617919614885196</v>
      </c>
      <c r="O44" s="4">
        <v>98.755895259247211</v>
      </c>
      <c r="P44" s="4">
        <v>98.632257205714509</v>
      </c>
      <c r="Q44" s="4">
        <v>98.132989927924683</v>
      </c>
      <c r="R44" s="4">
        <v>97.888022600413294</v>
      </c>
      <c r="S44" s="4">
        <v>97.917843987070441</v>
      </c>
      <c r="T44" s="18">
        <v>99.542286889566995</v>
      </c>
      <c r="U44" s="18">
        <v>100.11958843277291</v>
      </c>
      <c r="V44" s="18">
        <v>100.16292086663259</v>
      </c>
      <c r="W44" s="22">
        <v>100.07925035217747</v>
      </c>
      <c r="X44" s="22"/>
      <c r="Y44" s="4">
        <v>92.719495220864573</v>
      </c>
      <c r="AA44" s="22">
        <v>99.98867164980544</v>
      </c>
      <c r="AB44" s="19"/>
      <c r="AH44" s="4"/>
    </row>
    <row r="45" spans="1:34" x14ac:dyDescent="0.25">
      <c r="A45" s="1">
        <v>40132</v>
      </c>
      <c r="B45" s="5">
        <v>105.55569243066726</v>
      </c>
      <c r="C45" s="5">
        <v>104.7919739791715</v>
      </c>
      <c r="D45" s="5">
        <v>104.50590533916184</v>
      </c>
      <c r="E45" s="5">
        <v>104.44008618330022</v>
      </c>
      <c r="F45" s="5">
        <v>103.71966187937649</v>
      </c>
      <c r="G45" s="5">
        <v>102.85005373817044</v>
      </c>
      <c r="H45" s="5">
        <v>102.58222930893395</v>
      </c>
      <c r="I45" s="5">
        <v>102.04126391550325</v>
      </c>
      <c r="J45" s="5">
        <v>101.20162124410221</v>
      </c>
      <c r="K45" s="5">
        <v>97.84548989367218</v>
      </c>
      <c r="L45" s="5">
        <v>97.917123143464863</v>
      </c>
      <c r="M45" s="5">
        <v>98.46298057291753</v>
      </c>
      <c r="N45" s="5">
        <v>98.997854417104421</v>
      </c>
      <c r="O45" s="5">
        <v>99.130469599609526</v>
      </c>
      <c r="P45" s="5">
        <v>99.003112488509686</v>
      </c>
      <c r="Q45" s="4">
        <v>98.521781747542249</v>
      </c>
      <c r="R45" s="4">
        <v>98.276726943913971</v>
      </c>
      <c r="S45" s="4">
        <v>98.303055102179059</v>
      </c>
      <c r="T45" s="18">
        <v>99.945231168720312</v>
      </c>
      <c r="U45" s="18">
        <v>100.51145806303785</v>
      </c>
      <c r="V45" s="18">
        <v>100.56558961089601</v>
      </c>
      <c r="W45" s="22">
        <v>100.4692524033463</v>
      </c>
      <c r="X45" s="22"/>
      <c r="Y45" s="4">
        <v>93.257755572891597</v>
      </c>
      <c r="AA45" s="22">
        <v>100.39590437387402</v>
      </c>
      <c r="AB45" s="19"/>
    </row>
    <row r="46" spans="1:34" x14ac:dyDescent="0.25">
      <c r="A46" s="1">
        <v>40224</v>
      </c>
      <c r="B46" s="5">
        <v>106.32172672450768</v>
      </c>
      <c r="C46" s="5">
        <v>105.48973307271908</v>
      </c>
      <c r="D46" s="5">
        <v>105.16268211885766</v>
      </c>
      <c r="E46" s="5">
        <v>105.08457986731695</v>
      </c>
      <c r="F46" s="5">
        <v>104.32453370722314</v>
      </c>
      <c r="G46" s="5">
        <v>103.39568335083236</v>
      </c>
      <c r="H46" s="5">
        <v>103.14322075430351</v>
      </c>
      <c r="I46" s="5">
        <v>102.58528862563571</v>
      </c>
      <c r="J46" s="5">
        <v>101.71842400909851</v>
      </c>
      <c r="K46" s="5">
        <v>98.232282394073934</v>
      </c>
      <c r="L46" s="5">
        <v>98.276347622321666</v>
      </c>
      <c r="M46" s="5">
        <v>98.826999458293656</v>
      </c>
      <c r="N46" s="5">
        <v>99.397528201246928</v>
      </c>
      <c r="O46" s="5">
        <v>99.531996109356186</v>
      </c>
      <c r="P46" s="5">
        <v>99.39189565981377</v>
      </c>
      <c r="Q46" s="5">
        <v>98.860850114984927</v>
      </c>
      <c r="R46" s="4">
        <v>98.638275053749084</v>
      </c>
      <c r="S46" s="4">
        <v>98.661003946364133</v>
      </c>
      <c r="T46" s="18">
        <v>100.33471006204257</v>
      </c>
      <c r="U46" s="18">
        <v>100.88765578486607</v>
      </c>
      <c r="V46" s="18">
        <v>100.95203161542112</v>
      </c>
      <c r="W46" s="22">
        <v>100.85637692700986</v>
      </c>
      <c r="X46" s="22"/>
      <c r="Y46" s="4">
        <v>95.066144372333895</v>
      </c>
      <c r="AA46" s="22">
        <v>100.74835139077352</v>
      </c>
      <c r="AB46" s="19"/>
    </row>
    <row r="47" spans="1:34" x14ac:dyDescent="0.25">
      <c r="A47" s="1">
        <v>40313</v>
      </c>
      <c r="B47" s="16"/>
      <c r="C47" s="5">
        <v>106.11775192651311</v>
      </c>
      <c r="D47" s="5">
        <v>105.82378085565432</v>
      </c>
      <c r="E47" s="5">
        <v>105.71938208493611</v>
      </c>
      <c r="F47" s="5">
        <v>104.9371787705233</v>
      </c>
      <c r="G47" s="5">
        <v>103.94263411333804</v>
      </c>
      <c r="H47" s="5">
        <v>103.70445462942466</v>
      </c>
      <c r="I47" s="5">
        <v>103.12784462446277</v>
      </c>
      <c r="J47" s="5">
        <v>102.24680682005594</v>
      </c>
      <c r="K47" s="5">
        <v>98.639281777398509</v>
      </c>
      <c r="L47" s="5">
        <v>98.641789504262192</v>
      </c>
      <c r="M47" s="5">
        <v>99.217102682661249</v>
      </c>
      <c r="N47" s="5">
        <v>99.810817915958211</v>
      </c>
      <c r="O47" s="5">
        <v>99.951990612238646</v>
      </c>
      <c r="P47" s="5">
        <v>99.800602391616593</v>
      </c>
      <c r="Q47" s="5">
        <v>99.221675820104934</v>
      </c>
      <c r="R47" s="5">
        <v>99.042707621674467</v>
      </c>
      <c r="S47" s="4">
        <v>99.058236335568623</v>
      </c>
      <c r="T47" s="18">
        <v>100.67923364651521</v>
      </c>
      <c r="U47" s="18">
        <v>101.24195647223151</v>
      </c>
      <c r="V47" s="18">
        <v>101.30549080324643</v>
      </c>
      <c r="W47" s="22">
        <v>101.18417380108879</v>
      </c>
      <c r="X47" s="22"/>
      <c r="Y47" s="4">
        <v>96.930374719310265</v>
      </c>
      <c r="AA47" s="22">
        <v>101.09550971976458</v>
      </c>
      <c r="AB47" s="19"/>
    </row>
    <row r="48" spans="1:34" x14ac:dyDescent="0.25">
      <c r="A48" s="1">
        <v>40405</v>
      </c>
      <c r="B48" s="16"/>
      <c r="C48" s="4"/>
      <c r="D48" s="5">
        <v>106.48382808283223</v>
      </c>
      <c r="E48" s="5">
        <v>106.35397158395546</v>
      </c>
      <c r="F48" s="5">
        <v>105.54886564574595</v>
      </c>
      <c r="G48" s="5">
        <v>104.48956247937107</v>
      </c>
      <c r="H48" s="5">
        <v>104.27792055381214</v>
      </c>
      <c r="I48" s="5">
        <v>103.69126586708337</v>
      </c>
      <c r="J48" s="5">
        <v>102.78908920320337</v>
      </c>
      <c r="K48" s="5">
        <v>99.071422044342299</v>
      </c>
      <c r="L48" s="5">
        <v>99.039757861732696</v>
      </c>
      <c r="M48" s="5">
        <v>99.62555987216075</v>
      </c>
      <c r="N48" s="5">
        <v>100.243892428245</v>
      </c>
      <c r="O48" s="5">
        <v>100.3890386322057</v>
      </c>
      <c r="P48" s="5">
        <v>100.23518075308897</v>
      </c>
      <c r="Q48" s="5">
        <v>99.609261633108162</v>
      </c>
      <c r="R48" s="5">
        <v>99.469403376862886</v>
      </c>
      <c r="S48" s="5">
        <v>99.482035022910352</v>
      </c>
      <c r="T48" s="5">
        <v>100.94461625521893</v>
      </c>
      <c r="U48" s="18">
        <v>101.50745018632645</v>
      </c>
      <c r="V48" s="18">
        <v>101.57000613344209</v>
      </c>
      <c r="W48" s="22">
        <v>101.45202597444009</v>
      </c>
      <c r="X48" s="22"/>
      <c r="Y48" s="4">
        <v>98.805275425688052</v>
      </c>
      <c r="Z48" s="4"/>
      <c r="AA48" s="22">
        <v>101.46362233075381</v>
      </c>
      <c r="AB48" s="19"/>
    </row>
    <row r="49" spans="1:28" x14ac:dyDescent="0.25">
      <c r="A49" s="1">
        <v>40497</v>
      </c>
      <c r="B49" s="16"/>
      <c r="C49" s="4"/>
      <c r="D49" s="5">
        <v>107.13748341603917</v>
      </c>
      <c r="E49" s="5">
        <v>106.99307125162704</v>
      </c>
      <c r="F49" s="5">
        <v>106.16156333535815</v>
      </c>
      <c r="G49" s="5">
        <v>105.04736653394862</v>
      </c>
      <c r="H49" s="5">
        <v>104.86318316757237</v>
      </c>
      <c r="I49" s="5">
        <v>104.26279161072509</v>
      </c>
      <c r="J49" s="5">
        <v>103.34706761344879</v>
      </c>
      <c r="K49" s="5">
        <v>99.527857265656436</v>
      </c>
      <c r="L49" s="5">
        <v>99.467877190986655</v>
      </c>
      <c r="M49" s="5">
        <v>100.07438660404236</v>
      </c>
      <c r="N49" s="5">
        <v>100.70453698766664</v>
      </c>
      <c r="O49" s="5">
        <v>100.85431732272214</v>
      </c>
      <c r="P49" s="5">
        <v>100.68225109808311</v>
      </c>
      <c r="Q49" s="5">
        <v>100.02434810976585</v>
      </c>
      <c r="R49" s="5">
        <v>99.917574688028196</v>
      </c>
      <c r="S49" s="5">
        <v>99.930195146277939</v>
      </c>
      <c r="T49" s="5">
        <v>101.22947416240208</v>
      </c>
      <c r="U49" s="5">
        <v>101.79825566874111</v>
      </c>
      <c r="V49" s="5">
        <v>101.85435488984558</v>
      </c>
      <c r="W49" s="22">
        <v>101.77827263599171</v>
      </c>
      <c r="X49" s="22"/>
      <c r="Y49" s="17">
        <v>100.37286978130507</v>
      </c>
      <c r="Z49" s="17"/>
      <c r="AA49" s="22">
        <v>101.88070420351711</v>
      </c>
      <c r="AB49" s="22"/>
    </row>
    <row r="50" spans="1:28" x14ac:dyDescent="0.25">
      <c r="A50" s="1">
        <v>40589</v>
      </c>
      <c r="B50" s="16"/>
      <c r="C50" s="4"/>
      <c r="D50" s="16"/>
      <c r="E50" s="5">
        <v>107.63897002248888</v>
      </c>
      <c r="F50" s="5">
        <v>106.77141657660441</v>
      </c>
      <c r="G50" s="5">
        <v>105.59373660896382</v>
      </c>
      <c r="H50" s="5">
        <v>105.44323686294355</v>
      </c>
      <c r="I50" s="5">
        <v>104.84649545948849</v>
      </c>
      <c r="J50" s="5">
        <v>103.92206278972181</v>
      </c>
      <c r="K50" s="5">
        <v>100.00570648773994</v>
      </c>
      <c r="L50" s="5">
        <v>99.924370021253424</v>
      </c>
      <c r="M50" s="5">
        <v>100.53867668755565</v>
      </c>
      <c r="N50" s="5">
        <v>101.17888082832648</v>
      </c>
      <c r="O50" s="5">
        <v>101.34131465837335</v>
      </c>
      <c r="P50" s="5">
        <v>101.16403231561908</v>
      </c>
      <c r="Q50" s="5">
        <v>100.46674751666865</v>
      </c>
      <c r="R50" s="5">
        <v>100.32119266923216</v>
      </c>
      <c r="S50" s="5">
        <v>100.3989879447351</v>
      </c>
      <c r="T50" s="5">
        <v>101.52792339797834</v>
      </c>
      <c r="U50" s="5">
        <v>102.1234849285171</v>
      </c>
      <c r="V50" s="5">
        <v>102.17794169261379</v>
      </c>
      <c r="W50" s="5">
        <v>102.10287291889503</v>
      </c>
      <c r="X50" s="5"/>
      <c r="Y50" s="17">
        <v>101.20053399220828</v>
      </c>
      <c r="Z50" s="17">
        <v>101.20053399220828</v>
      </c>
      <c r="AA50" s="22">
        <v>102.1814761633767</v>
      </c>
      <c r="AB50" s="22">
        <v>102.1814761633767</v>
      </c>
    </row>
    <row r="51" spans="1:28" x14ac:dyDescent="0.25">
      <c r="A51" s="1">
        <v>40678</v>
      </c>
      <c r="B51" s="16"/>
      <c r="C51" s="16"/>
      <c r="D51" s="16"/>
      <c r="E51" s="4"/>
      <c r="F51" s="5">
        <v>107.39139831671372</v>
      </c>
      <c r="G51" s="5">
        <v>106.16085734657992</v>
      </c>
      <c r="H51" s="5">
        <v>106.04151324850264</v>
      </c>
      <c r="I51" s="5">
        <v>105.43877086217024</v>
      </c>
      <c r="J51" s="5">
        <v>104.51519794338458</v>
      </c>
      <c r="K51" s="5">
        <v>100.51716101363373</v>
      </c>
      <c r="L51" s="5">
        <v>100.40476740481661</v>
      </c>
      <c r="M51" s="5">
        <v>101.06842700960608</v>
      </c>
      <c r="N51" s="5">
        <v>101.68487504359123</v>
      </c>
      <c r="O51" s="5">
        <v>101.85736987181595</v>
      </c>
      <c r="P51" s="5">
        <v>101.66921883159922</v>
      </c>
      <c r="Q51" s="5">
        <v>100.93650411403108</v>
      </c>
      <c r="R51" s="5">
        <v>100.832409979494</v>
      </c>
      <c r="S51" s="5">
        <v>100.88789006455998</v>
      </c>
      <c r="T51" s="5">
        <v>101.89955961309067</v>
      </c>
      <c r="U51" s="5">
        <v>102.51486237288385</v>
      </c>
      <c r="V51" s="5">
        <v>102.57365323398922</v>
      </c>
      <c r="W51" s="5">
        <v>102.49943636842221</v>
      </c>
      <c r="X51" s="5"/>
      <c r="Y51" s="5"/>
      <c r="Z51" s="5">
        <v>101.8046246049003</v>
      </c>
      <c r="AA51" s="19"/>
      <c r="AB51" s="5">
        <v>102.55326342792415</v>
      </c>
    </row>
    <row r="52" spans="1:28" x14ac:dyDescent="0.25">
      <c r="A52" s="1">
        <v>40770</v>
      </c>
      <c r="B52" s="16"/>
      <c r="C52" s="16"/>
      <c r="D52" s="16"/>
      <c r="E52" s="16"/>
      <c r="F52" s="5">
        <v>108.01118217143501</v>
      </c>
      <c r="G52" s="5">
        <v>106.71560936071639</v>
      </c>
      <c r="H52" s="5">
        <v>106.64627493875163</v>
      </c>
      <c r="I52" s="5">
        <v>106.04812242639774</v>
      </c>
      <c r="J52" s="5">
        <v>105.12681706249103</v>
      </c>
      <c r="K52" s="5">
        <v>101.06391561544066</v>
      </c>
      <c r="L52" s="5">
        <v>100.92445404368917</v>
      </c>
      <c r="M52" s="5">
        <v>101.62897444017554</v>
      </c>
      <c r="N52" s="5">
        <v>102.22178487875289</v>
      </c>
      <c r="O52" s="5">
        <v>102.39367903866894</v>
      </c>
      <c r="P52" s="5">
        <v>102.19989222787898</v>
      </c>
      <c r="Q52" s="5">
        <v>101.43265179879522</v>
      </c>
      <c r="R52" s="5">
        <v>101.35722448257604</v>
      </c>
      <c r="S52" s="5">
        <v>101.39641127405241</v>
      </c>
      <c r="T52" s="5">
        <v>102.29201167202405</v>
      </c>
      <c r="U52" s="5">
        <v>102.94681166972516</v>
      </c>
      <c r="V52" s="5">
        <v>103.00008172706019</v>
      </c>
      <c r="W52" s="5">
        <v>102.91919541303626</v>
      </c>
      <c r="X52" s="5"/>
      <c r="Y52" s="5"/>
      <c r="Z52" s="5">
        <v>102.41637000238303</v>
      </c>
      <c r="AA52" s="19"/>
      <c r="AB52" s="5">
        <v>102.96206896791298</v>
      </c>
    </row>
    <row r="53" spans="1:28" x14ac:dyDescent="0.25">
      <c r="A53" s="1">
        <v>40862</v>
      </c>
      <c r="B53" s="16"/>
      <c r="C53" s="16"/>
      <c r="D53" s="16"/>
      <c r="E53" s="16"/>
      <c r="F53" s="16"/>
      <c r="G53" s="16"/>
      <c r="H53" s="5">
        <v>107.25568253422659</v>
      </c>
      <c r="I53" s="5">
        <v>106.66399323237796</v>
      </c>
      <c r="J53" s="5">
        <v>105.75713387012297</v>
      </c>
      <c r="K53" s="5">
        <v>101.64072738030026</v>
      </c>
      <c r="L53" s="5">
        <v>101.4779655847744</v>
      </c>
      <c r="M53" s="5">
        <v>102.20265261445485</v>
      </c>
      <c r="N53" s="5">
        <v>102.78206971816344</v>
      </c>
      <c r="O53" s="5">
        <v>102.96333028244101</v>
      </c>
      <c r="P53" s="5">
        <v>102.75156226962619</v>
      </c>
      <c r="Q53" s="5">
        <v>101.95463769091666</v>
      </c>
      <c r="R53" s="5">
        <v>101.90211090044873</v>
      </c>
      <c r="S53" s="5">
        <v>101.92390311588096</v>
      </c>
      <c r="T53" s="5">
        <v>102.70687164543931</v>
      </c>
      <c r="U53" s="5">
        <v>103.35886373260752</v>
      </c>
      <c r="V53" s="5">
        <v>103.41761514467774</v>
      </c>
      <c r="W53" s="5">
        <v>103.36264563055903</v>
      </c>
      <c r="X53" s="5"/>
      <c r="Y53" s="5"/>
      <c r="Z53" s="5">
        <v>103.06453468711101</v>
      </c>
      <c r="AA53" s="19"/>
      <c r="AB53" s="5">
        <v>103.38502827476277</v>
      </c>
    </row>
    <row r="54" spans="1:28" x14ac:dyDescent="0.25">
      <c r="A54" s="1">
        <v>40954</v>
      </c>
      <c r="B54" s="16"/>
      <c r="C54" s="16"/>
      <c r="D54" s="16"/>
      <c r="E54" s="16"/>
      <c r="F54" s="16"/>
      <c r="G54" s="16"/>
      <c r="H54" s="4"/>
      <c r="I54" s="4"/>
      <c r="J54" s="5">
        <v>106.40582705805217</v>
      </c>
      <c r="K54" s="5">
        <v>102.24698391020459</v>
      </c>
      <c r="L54" s="5">
        <v>102.06653952547894</v>
      </c>
      <c r="M54" s="5">
        <v>102.80063841307884</v>
      </c>
      <c r="N54" s="5">
        <v>103.36572837877986</v>
      </c>
      <c r="O54" s="5">
        <v>103.55320939082522</v>
      </c>
      <c r="P54" s="5">
        <v>103.33355306667646</v>
      </c>
      <c r="Q54" s="5">
        <v>102.50163939855403</v>
      </c>
      <c r="R54" s="5">
        <v>102.45211358484674</v>
      </c>
      <c r="S54" s="5">
        <v>102.46941932784672</v>
      </c>
      <c r="T54" s="5">
        <v>103.1317839736565</v>
      </c>
      <c r="U54" s="5">
        <v>103.81084546868765</v>
      </c>
      <c r="V54" s="5">
        <v>103.89782280345636</v>
      </c>
      <c r="W54" s="5">
        <v>103.83454480339607</v>
      </c>
      <c r="X54" s="5"/>
      <c r="Y54" s="5"/>
      <c r="Z54" s="5">
        <v>103.77524853499074</v>
      </c>
      <c r="AA54" s="19"/>
      <c r="AB54" s="5">
        <v>103.83755106563012</v>
      </c>
    </row>
    <row r="55" spans="1:28" x14ac:dyDescent="0.25">
      <c r="A55" s="1">
        <v>41044</v>
      </c>
      <c r="B55" s="16"/>
      <c r="C55" s="16"/>
      <c r="D55" s="16"/>
      <c r="E55" s="16"/>
      <c r="F55" s="16"/>
      <c r="G55" s="16"/>
      <c r="H55" s="4"/>
      <c r="I55" s="4"/>
      <c r="J55" s="16"/>
      <c r="K55" s="16"/>
      <c r="L55" s="5">
        <v>102.71194544219351</v>
      </c>
      <c r="M55" s="5">
        <v>103.43489255768101</v>
      </c>
      <c r="N55" s="5">
        <v>103.97609797663401</v>
      </c>
      <c r="O55" s="5">
        <v>104.16368097817544</v>
      </c>
      <c r="P55" s="5">
        <v>103.93596252470623</v>
      </c>
      <c r="Q55" s="5">
        <v>103.07222480817364</v>
      </c>
      <c r="R55" s="5">
        <v>103.014532655832</v>
      </c>
      <c r="S55" s="5">
        <v>103.0318373957418</v>
      </c>
      <c r="T55" s="5">
        <v>103.61234446931059</v>
      </c>
      <c r="U55" s="5">
        <v>104.29178551694622</v>
      </c>
      <c r="V55" s="5">
        <v>104.40454144243215</v>
      </c>
      <c r="W55" s="5">
        <v>104.33055355939327</v>
      </c>
      <c r="X55" s="5"/>
      <c r="Y55" s="5"/>
      <c r="Z55" s="5">
        <v>104.4913991817082</v>
      </c>
      <c r="AA55" s="19"/>
      <c r="AB55" s="5">
        <v>104.3244800136863</v>
      </c>
    </row>
    <row r="56" spans="1:28" x14ac:dyDescent="0.25">
      <c r="A56" s="1">
        <v>41136</v>
      </c>
      <c r="B56" s="16"/>
      <c r="C56" s="16"/>
      <c r="D56" s="16"/>
      <c r="E56" s="16"/>
      <c r="F56" s="16"/>
      <c r="G56" s="16"/>
      <c r="H56" s="4"/>
      <c r="I56" s="4"/>
      <c r="J56" s="16"/>
      <c r="K56" s="16"/>
      <c r="L56" s="5">
        <v>103.37698481112632</v>
      </c>
      <c r="M56" s="5">
        <v>104.09975207232638</v>
      </c>
      <c r="N56" s="5">
        <v>104.6068439105363</v>
      </c>
      <c r="O56" s="5">
        <v>104.79878466744319</v>
      </c>
      <c r="P56" s="5">
        <v>104.56297965218349</v>
      </c>
      <c r="Q56" s="5">
        <v>103.66486616309911</v>
      </c>
      <c r="R56" s="5">
        <v>103.59300253471359</v>
      </c>
      <c r="S56" s="5">
        <v>103.61018968747588</v>
      </c>
      <c r="T56" s="5">
        <v>104.10367485808251</v>
      </c>
      <c r="U56" s="5">
        <v>104.81100771298372</v>
      </c>
      <c r="V56" s="5">
        <v>104.94500883976841</v>
      </c>
      <c r="W56" s="5">
        <v>104.86468890793803</v>
      </c>
      <c r="X56" s="5"/>
      <c r="Y56" s="5"/>
      <c r="Z56" s="5">
        <v>105.18524033469461</v>
      </c>
      <c r="AA56" s="19"/>
      <c r="AB56" s="5">
        <v>104.83927074124848</v>
      </c>
    </row>
    <row r="57" spans="1:28" x14ac:dyDescent="0.25">
      <c r="A57" s="1">
        <v>41228</v>
      </c>
      <c r="B57" s="16"/>
      <c r="C57" s="16"/>
      <c r="D57" s="16"/>
      <c r="E57" s="16"/>
      <c r="F57" s="16"/>
      <c r="G57" s="16"/>
      <c r="H57" s="4"/>
      <c r="I57" s="4"/>
      <c r="J57" s="16"/>
      <c r="K57" s="16"/>
      <c r="L57" s="4"/>
      <c r="M57" s="4"/>
      <c r="N57" s="5">
        <v>105.25822820343207</v>
      </c>
      <c r="O57" s="5">
        <v>105.44459790613826</v>
      </c>
      <c r="P57" s="5">
        <v>105.20449779010687</v>
      </c>
      <c r="Q57" s="5">
        <v>104.2778894546237</v>
      </c>
      <c r="R57" s="5">
        <v>104.19120360499046</v>
      </c>
      <c r="S57" s="5">
        <v>104.20342871436117</v>
      </c>
      <c r="T57" s="5">
        <v>104.5980052849321</v>
      </c>
      <c r="U57" s="5">
        <v>105.3027222115787</v>
      </c>
      <c r="V57" s="5">
        <v>105.45756858910438</v>
      </c>
      <c r="W57" s="5">
        <v>105.40179889385917</v>
      </c>
      <c r="X57" s="5"/>
      <c r="Y57" s="5"/>
      <c r="Z57" s="5">
        <v>105.84158222706957</v>
      </c>
      <c r="AA57" s="19"/>
      <c r="AB57" s="5">
        <v>105.35694030168183</v>
      </c>
    </row>
    <row r="58" spans="1:28" x14ac:dyDescent="0.25">
      <c r="A58" s="1">
        <v>41320</v>
      </c>
      <c r="B58" s="5"/>
      <c r="C58" s="5"/>
      <c r="D58" s="5"/>
      <c r="E58" s="4"/>
      <c r="F58" s="6"/>
      <c r="G58" s="4"/>
      <c r="H58" s="4"/>
      <c r="I58" s="4"/>
      <c r="J58" s="4"/>
      <c r="K58" s="4"/>
      <c r="P58" s="5">
        <v>105.86614084670461</v>
      </c>
      <c r="Q58" s="5">
        <v>104.90969349442292</v>
      </c>
      <c r="R58" s="5">
        <v>104.80297239888196</v>
      </c>
      <c r="S58" s="5">
        <v>104.81054365626483</v>
      </c>
      <c r="T58" s="5">
        <v>105.12231079165657</v>
      </c>
      <c r="U58" s="5">
        <v>105.82142541957357</v>
      </c>
      <c r="V58" s="5">
        <v>106.00351053889632</v>
      </c>
      <c r="W58" s="5">
        <v>105.92930916048368</v>
      </c>
      <c r="X58" s="5"/>
      <c r="Y58" s="5"/>
      <c r="Z58" s="5">
        <v>106.48944445271995</v>
      </c>
      <c r="AA58" s="19"/>
      <c r="AB58" s="5">
        <v>105.8753673222509</v>
      </c>
    </row>
    <row r="59" spans="1:28" x14ac:dyDescent="0.25">
      <c r="A59" s="1">
        <v>41409</v>
      </c>
      <c r="B59" s="5"/>
      <c r="C59" s="5"/>
      <c r="D59" s="5"/>
      <c r="E59" s="4"/>
      <c r="F59" s="6"/>
      <c r="G59" s="4"/>
      <c r="H59" s="4"/>
      <c r="I59" s="4"/>
      <c r="J59" s="4"/>
      <c r="K59" s="4"/>
      <c r="L59" s="4"/>
      <c r="M59" s="4"/>
      <c r="N59" s="4"/>
      <c r="O59" s="4"/>
      <c r="P59" s="4"/>
      <c r="Q59" s="5"/>
      <c r="R59" s="5">
        <v>105.427048406654</v>
      </c>
      <c r="S59" s="5">
        <v>105.43041313698618</v>
      </c>
      <c r="T59" s="5">
        <v>105.67687273961843</v>
      </c>
      <c r="U59" s="5">
        <v>106.37522127389904</v>
      </c>
      <c r="V59" s="5">
        <v>106.58497420153472</v>
      </c>
      <c r="W59" s="5">
        <v>106.50252998911134</v>
      </c>
      <c r="X59" s="5"/>
      <c r="Y59" s="5"/>
      <c r="Z59" s="5">
        <v>107.1208826814203</v>
      </c>
      <c r="AA59" s="19"/>
      <c r="AB59" s="5">
        <v>106.43966880109332</v>
      </c>
    </row>
    <row r="60" spans="1:28" x14ac:dyDescent="0.25">
      <c r="A60" s="1">
        <v>41501</v>
      </c>
      <c r="B60" s="5"/>
      <c r="C60" s="5"/>
      <c r="D60" s="5"/>
      <c r="E60" s="4"/>
      <c r="F60" s="6"/>
      <c r="G60" s="4"/>
      <c r="H60" s="4"/>
      <c r="I60" s="4"/>
      <c r="J60" s="4"/>
      <c r="K60" s="4"/>
      <c r="L60" s="4"/>
      <c r="M60" s="4"/>
      <c r="N60" s="4"/>
      <c r="O60" s="4"/>
      <c r="P60" s="4"/>
      <c r="Q60" s="4"/>
      <c r="R60" s="5">
        <v>106.06217897252417</v>
      </c>
      <c r="S60" s="5">
        <v>106.06190060952711</v>
      </c>
      <c r="T60" s="5">
        <v>106.25639680419245</v>
      </c>
      <c r="U60" s="5">
        <v>106.97564317717917</v>
      </c>
      <c r="V60" s="5">
        <v>107.21810776805663</v>
      </c>
      <c r="W60" s="5">
        <v>107.1058534980374</v>
      </c>
      <c r="X60" s="5"/>
      <c r="Y60" s="5"/>
      <c r="Z60" s="5">
        <v>107.74052260303924</v>
      </c>
      <c r="AA60" s="19"/>
      <c r="AB60" s="5">
        <v>107.03409755914888</v>
      </c>
    </row>
    <row r="61" spans="1:28" x14ac:dyDescent="0.25">
      <c r="A61" s="1">
        <v>41593</v>
      </c>
      <c r="B61" s="5"/>
      <c r="C61" s="5"/>
      <c r="D61" s="5"/>
      <c r="E61" s="4"/>
      <c r="F61" s="6"/>
      <c r="G61" s="4"/>
      <c r="H61" s="4"/>
      <c r="I61" s="4"/>
      <c r="J61" s="4"/>
      <c r="K61" s="4"/>
      <c r="L61" s="4"/>
      <c r="M61" s="4"/>
      <c r="N61" s="4"/>
      <c r="O61" s="4"/>
      <c r="P61" s="4"/>
      <c r="Q61" s="4"/>
      <c r="R61" s="4"/>
      <c r="S61" s="4"/>
      <c r="T61" s="5">
        <v>106.83919807805198</v>
      </c>
      <c r="U61" s="5">
        <v>107.53628237782038</v>
      </c>
      <c r="V61" s="5">
        <v>107.8112424477962</v>
      </c>
      <c r="W61" s="5">
        <v>107.72239035507474</v>
      </c>
      <c r="X61" s="5"/>
      <c r="Y61" s="5"/>
      <c r="Z61" s="5">
        <v>108.35218179837418</v>
      </c>
      <c r="AA61" s="19"/>
      <c r="AB61" s="5">
        <v>107.64174627297258</v>
      </c>
    </row>
    <row r="62" spans="1:28" x14ac:dyDescent="0.25">
      <c r="A62" s="1">
        <v>41685</v>
      </c>
      <c r="B62" s="5"/>
      <c r="C62" s="5"/>
      <c r="D62" s="5"/>
      <c r="V62" s="5">
        <v>108.37169115203538</v>
      </c>
      <c r="W62" s="5">
        <v>108.34926403530272</v>
      </c>
      <c r="X62" s="5"/>
      <c r="Y62" s="5"/>
      <c r="Z62" s="5">
        <v>108.94201610611812</v>
      </c>
      <c r="AA62" s="19"/>
      <c r="AB62" s="5">
        <v>108.25997824318603</v>
      </c>
    </row>
    <row r="63" spans="1:28" x14ac:dyDescent="0.25">
      <c r="A63" s="1">
        <v>41774</v>
      </c>
      <c r="B63" s="1"/>
      <c r="C63" s="1"/>
      <c r="D63" s="1"/>
      <c r="Y63" s="1"/>
      <c r="Z63" s="1"/>
      <c r="AA63" s="1"/>
      <c r="AB63" s="5">
        <v>108.87784175475605</v>
      </c>
    </row>
    <row r="64" spans="1:28" x14ac:dyDescent="0.25">
      <c r="A64" s="1">
        <v>41866</v>
      </c>
      <c r="B64" s="1"/>
      <c r="C64" s="1"/>
      <c r="D64" s="1"/>
      <c r="Y64" s="1"/>
      <c r="Z64" s="1"/>
      <c r="AA64" s="1"/>
      <c r="AB64" s="5">
        <v>109.51053846198069</v>
      </c>
    </row>
    <row r="65" spans="1:28" x14ac:dyDescent="0.25">
      <c r="A65" s="1">
        <v>41958</v>
      </c>
      <c r="B65" s="1"/>
      <c r="C65" s="1"/>
      <c r="D65" s="1"/>
      <c r="Y65" s="1"/>
      <c r="Z65" s="1"/>
      <c r="AA65" s="1"/>
      <c r="AB65" s="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7"/>
  <dimension ref="A2:P65"/>
  <sheetViews>
    <sheetView workbookViewId="0">
      <pane xSplit="1" ySplit="5" topLeftCell="B39" activePane="bottomRight" state="frozen"/>
      <selection pane="topRight" activeCell="B1" sqref="B1"/>
      <selection pane="bottomLeft" activeCell="A6" sqref="A6"/>
      <selection pane="bottomRight" activeCell="N51" sqref="N51:N52"/>
    </sheetView>
  </sheetViews>
  <sheetFormatPr defaultRowHeight="15" x14ac:dyDescent="0.25"/>
  <cols>
    <col min="2" max="2" width="11.375" customWidth="1"/>
    <col min="3" max="3" width="11.625" bestFit="1" customWidth="1"/>
    <col min="4" max="4" width="11.625" customWidth="1"/>
    <col min="5" max="5" width="14.625" bestFit="1" customWidth="1"/>
    <col min="6" max="6" width="11.5" bestFit="1" customWidth="1"/>
    <col min="7" max="7" width="11.125" bestFit="1" customWidth="1"/>
    <col min="8" max="8" width="12" bestFit="1" customWidth="1"/>
    <col min="9" max="9" width="11.125" bestFit="1" customWidth="1"/>
    <col min="10" max="10" width="11.125" style="38" customWidth="1"/>
    <col min="11" max="11" width="11.125" customWidth="1"/>
    <col min="12" max="12" width="16.75" bestFit="1" customWidth="1"/>
    <col min="13" max="13" width="4.875" bestFit="1" customWidth="1"/>
    <col min="14" max="14" width="24.875" bestFit="1" customWidth="1"/>
    <col min="15" max="15" width="4.875" bestFit="1" customWidth="1"/>
  </cols>
  <sheetData>
    <row r="2" spans="1:16" x14ac:dyDescent="0.25">
      <c r="B2" t="s">
        <v>26</v>
      </c>
      <c r="L2" t="s">
        <v>26</v>
      </c>
    </row>
    <row r="3" spans="1:16" x14ac:dyDescent="0.25">
      <c r="B3" t="s">
        <v>34</v>
      </c>
    </row>
    <row r="5" spans="1:16" x14ac:dyDescent="0.25">
      <c r="B5" t="s">
        <v>27</v>
      </c>
      <c r="C5" t="s">
        <v>28</v>
      </c>
      <c r="D5" t="s">
        <v>29</v>
      </c>
      <c r="E5" t="s">
        <v>6</v>
      </c>
      <c r="F5" t="s">
        <v>30</v>
      </c>
      <c r="G5" t="s">
        <v>31</v>
      </c>
      <c r="H5" t="s">
        <v>32</v>
      </c>
      <c r="I5" t="s">
        <v>33</v>
      </c>
      <c r="J5" s="9" t="s">
        <v>115</v>
      </c>
      <c r="L5" t="s">
        <v>116</v>
      </c>
      <c r="N5" t="s">
        <v>117</v>
      </c>
    </row>
    <row r="6" spans="1:16" x14ac:dyDescent="0.25">
      <c r="A6" s="1">
        <v>36571</v>
      </c>
      <c r="B6" s="13">
        <v>80.230838525017774</v>
      </c>
      <c r="C6" s="13">
        <v>80.561018924578178</v>
      </c>
      <c r="D6" s="13">
        <v>81.003476801342771</v>
      </c>
      <c r="E6" s="13">
        <v>81.248978116636692</v>
      </c>
      <c r="F6" s="7">
        <v>80.352302357000866</v>
      </c>
      <c r="G6" s="7">
        <v>80.335952223187931</v>
      </c>
      <c r="H6" s="7">
        <v>79.984616763247502</v>
      </c>
      <c r="I6" s="7">
        <v>79.939064460242534</v>
      </c>
      <c r="J6" s="13">
        <v>80.312459901971792</v>
      </c>
      <c r="K6" s="7"/>
      <c r="L6" s="13">
        <v>82.797538646255433</v>
      </c>
      <c r="M6" s="14"/>
      <c r="N6" s="13">
        <v>80.734654059732847</v>
      </c>
      <c r="O6" s="14"/>
      <c r="P6" s="12"/>
    </row>
    <row r="7" spans="1:16" x14ac:dyDescent="0.25">
      <c r="A7" s="1">
        <v>36661</v>
      </c>
      <c r="B7" s="13">
        <v>80.977869974732315</v>
      </c>
      <c r="C7" s="13">
        <v>81.312574895887494</v>
      </c>
      <c r="D7" s="13">
        <v>81.749362015517164</v>
      </c>
      <c r="E7" s="13">
        <v>81.988176271653174</v>
      </c>
      <c r="F7" s="7">
        <v>81.06654504461865</v>
      </c>
      <c r="G7" s="7">
        <v>81.04675277737141</v>
      </c>
      <c r="H7" s="7">
        <v>80.713453611326841</v>
      </c>
      <c r="I7" s="7">
        <v>80.664914272059264</v>
      </c>
      <c r="J7" s="13">
        <v>81.045521899203052</v>
      </c>
      <c r="K7" s="7"/>
      <c r="L7" s="13">
        <v>84.412426834759117</v>
      </c>
      <c r="M7" s="14"/>
      <c r="N7" s="13">
        <v>81.475311421281702</v>
      </c>
      <c r="O7" s="14"/>
      <c r="P7" s="12"/>
    </row>
    <row r="8" spans="1:16" x14ac:dyDescent="0.25">
      <c r="A8" s="1">
        <v>36753</v>
      </c>
      <c r="B8" s="13">
        <v>81.730836975125627</v>
      </c>
      <c r="C8" s="13">
        <v>82.067531572949321</v>
      </c>
      <c r="D8" s="13">
        <v>82.49610358470207</v>
      </c>
      <c r="E8" s="13">
        <v>82.729095493386808</v>
      </c>
      <c r="F8" s="7">
        <v>81.80144053284225</v>
      </c>
      <c r="G8" s="7">
        <v>81.776485065443566</v>
      </c>
      <c r="H8" s="7">
        <v>81.457972399784936</v>
      </c>
      <c r="I8" s="7">
        <v>81.40644602425472</v>
      </c>
      <c r="J8" s="13">
        <v>81.788857851610729</v>
      </c>
      <c r="K8" s="7"/>
      <c r="L8" s="13">
        <v>84.483716043824103</v>
      </c>
      <c r="M8" s="14"/>
      <c r="N8" s="13">
        <v>82.22047125919255</v>
      </c>
      <c r="O8" s="14"/>
      <c r="P8" s="12"/>
    </row>
    <row r="9" spans="1:16" x14ac:dyDescent="0.25">
      <c r="A9" s="1">
        <v>36845</v>
      </c>
      <c r="B9" s="13">
        <v>82.482956039707716</v>
      </c>
      <c r="C9" s="13">
        <v>82.820787897134892</v>
      </c>
      <c r="D9" s="13">
        <v>83.237707023823802</v>
      </c>
      <c r="E9" s="13">
        <v>83.466572581686123</v>
      </c>
      <c r="F9" s="7">
        <v>82.553546688237361</v>
      </c>
      <c r="G9" s="7">
        <v>82.524288554045782</v>
      </c>
      <c r="H9" s="7">
        <v>82.214439333293498</v>
      </c>
      <c r="I9" s="7">
        <v>82.157685644303712</v>
      </c>
      <c r="J9" s="13">
        <v>82.538076731395222</v>
      </c>
      <c r="K9" s="7"/>
      <c r="L9" s="13">
        <v>84.984241332732992</v>
      </c>
      <c r="M9" s="14"/>
      <c r="N9" s="13">
        <v>82.965631097103397</v>
      </c>
      <c r="O9" s="14"/>
      <c r="P9" s="12"/>
    </row>
    <row r="10" spans="1:16" x14ac:dyDescent="0.25">
      <c r="A10" s="1">
        <v>36937</v>
      </c>
      <c r="B10" s="13">
        <v>83.231683361044759</v>
      </c>
      <c r="C10" s="13">
        <v>83.566392633377262</v>
      </c>
      <c r="D10" s="13">
        <v>83.969890557829657</v>
      </c>
      <c r="E10" s="13">
        <v>84.195444336399689</v>
      </c>
      <c r="F10" s="7">
        <v>83.32372404416256</v>
      </c>
      <c r="G10" s="7">
        <v>83.289302709819538</v>
      </c>
      <c r="H10" s="7">
        <v>82.982107652786894</v>
      </c>
      <c r="I10" s="7">
        <v>82.920873409403185</v>
      </c>
      <c r="J10" s="13">
        <v>83.291567336401386</v>
      </c>
      <c r="K10" s="7"/>
      <c r="L10" s="13">
        <v>84.705087798289057</v>
      </c>
      <c r="M10" s="14"/>
      <c r="N10" s="13">
        <v>83.706288458652253</v>
      </c>
      <c r="O10" s="14"/>
      <c r="P10" s="12"/>
    </row>
    <row r="11" spans="1:16" x14ac:dyDescent="0.25">
      <c r="A11" s="1">
        <v>37026</v>
      </c>
      <c r="B11" s="13">
        <v>83.962604030345489</v>
      </c>
      <c r="C11" s="13">
        <v>84.292443311542598</v>
      </c>
      <c r="D11" s="13">
        <v>84.679808861561639</v>
      </c>
      <c r="E11" s="13">
        <v>84.904523823866029</v>
      </c>
      <c r="F11" s="7">
        <v>84.095622466804926</v>
      </c>
      <c r="G11" s="7">
        <v>84.056037932310431</v>
      </c>
      <c r="H11" s="7">
        <v>83.746042176952031</v>
      </c>
      <c r="I11" s="7">
        <v>83.678087101977411</v>
      </c>
      <c r="J11" s="13">
        <v>84.034457432558824</v>
      </c>
      <c r="K11" s="7"/>
      <c r="L11" s="13">
        <v>85.259642803541951</v>
      </c>
      <c r="M11" s="14"/>
      <c r="N11" s="13">
        <v>84.432687978388117</v>
      </c>
      <c r="O11" s="14"/>
      <c r="P11" s="12"/>
    </row>
    <row r="12" spans="1:16" x14ac:dyDescent="0.25">
      <c r="A12" s="1">
        <v>37118</v>
      </c>
      <c r="B12" s="13">
        <v>84.676565983421142</v>
      </c>
      <c r="C12" s="13">
        <v>84.998939931630858</v>
      </c>
      <c r="D12" s="13">
        <v>85.370031000051384</v>
      </c>
      <c r="E12" s="13">
        <v>85.593811044085129</v>
      </c>
      <c r="F12" s="7">
        <v>84.866660356088701</v>
      </c>
      <c r="G12" s="7">
        <v>84.821052088084187</v>
      </c>
      <c r="H12" s="7">
        <v>84.504002628591905</v>
      </c>
      <c r="I12" s="7">
        <v>84.430073481092066</v>
      </c>
      <c r="J12" s="13">
        <v>84.767242062333963</v>
      </c>
      <c r="K12" s="7"/>
      <c r="L12" s="13">
        <v>85.024763619990978</v>
      </c>
      <c r="M12" s="14"/>
      <c r="N12" s="13">
        <v>85.147831307218965</v>
      </c>
      <c r="O12" s="14"/>
      <c r="P12" s="12"/>
    </row>
    <row r="13" spans="1:16" x14ac:dyDescent="0.25">
      <c r="A13" s="1">
        <v>37210</v>
      </c>
      <c r="B13" s="13">
        <v>85.371025412837952</v>
      </c>
      <c r="C13" s="13">
        <v>85.684182140765813</v>
      </c>
      <c r="D13" s="13">
        <v>86.035418843235661</v>
      </c>
      <c r="E13" s="13">
        <v>86.261584930339836</v>
      </c>
      <c r="F13" s="7">
        <v>85.631674511862443</v>
      </c>
      <c r="G13" s="7">
        <v>85.579181976989332</v>
      </c>
      <c r="H13" s="7">
        <v>85.253001971443936</v>
      </c>
      <c r="I13" s="7">
        <v>85.172351992353185</v>
      </c>
      <c r="J13" s="13">
        <v>85.486372769109892</v>
      </c>
      <c r="K13" s="7"/>
      <c r="L13" s="13">
        <v>85.321927059882924</v>
      </c>
      <c r="M13" s="14"/>
      <c r="N13" s="13">
        <v>85.84721596878282</v>
      </c>
      <c r="O13" s="14"/>
      <c r="P13" s="12"/>
    </row>
    <row r="14" spans="1:16" x14ac:dyDescent="0.25">
      <c r="A14" s="1">
        <v>37302</v>
      </c>
      <c r="B14" s="13">
        <v>86.038350896294645</v>
      </c>
      <c r="C14" s="13">
        <v>86.342218703880519</v>
      </c>
      <c r="D14" s="13">
        <v>86.672546971072322</v>
      </c>
      <c r="E14" s="13">
        <v>86.900961215761512</v>
      </c>
      <c r="F14" s="7">
        <v>86.376896400388958</v>
      </c>
      <c r="G14" s="7">
        <v>86.3183801320058</v>
      </c>
      <c r="H14" s="7">
        <v>85.981838819523261</v>
      </c>
      <c r="I14" s="7">
        <v>85.893721249775979</v>
      </c>
      <c r="J14" s="13">
        <v>86.183241186814826</v>
      </c>
      <c r="K14" s="7"/>
      <c r="L14" s="13">
        <v>86.050577817799791</v>
      </c>
      <c r="M14" s="14"/>
      <c r="N14" s="13">
        <v>86.51733453399369</v>
      </c>
      <c r="O14" s="14"/>
      <c r="P14" s="12"/>
    </row>
    <row r="15" spans="1:16" x14ac:dyDescent="0.25">
      <c r="A15" s="1">
        <v>37391</v>
      </c>
      <c r="B15" s="13">
        <v>86.687869727715011</v>
      </c>
      <c r="C15" s="13">
        <v>86.979851032480042</v>
      </c>
      <c r="D15" s="13">
        <v>87.288266223645678</v>
      </c>
      <c r="E15" s="13">
        <v>87.520545233935991</v>
      </c>
      <c r="F15" s="7">
        <v>87.111791888612558</v>
      </c>
      <c r="G15" s="7">
        <v>87.046391353360804</v>
      </c>
      <c r="H15" s="7">
        <v>86.700221040683431</v>
      </c>
      <c r="I15" s="7">
        <v>86.604635880279574</v>
      </c>
      <c r="J15" s="13">
        <v>86.868582295057422</v>
      </c>
      <c r="K15" s="7"/>
      <c r="L15" s="13">
        <v>86.508329581269692</v>
      </c>
      <c r="M15" s="14"/>
      <c r="N15" s="13">
        <v>87.171694431937567</v>
      </c>
      <c r="O15" s="14"/>
      <c r="P15" s="12"/>
    </row>
    <row r="16" spans="1:16" x14ac:dyDescent="0.25">
      <c r="A16" s="1">
        <v>37483</v>
      </c>
      <c r="B16" s="13">
        <v>87.322125714532817</v>
      </c>
      <c r="C16" s="13">
        <v>87.603030361631326</v>
      </c>
      <c r="D16" s="13">
        <v>87.886858376008362</v>
      </c>
      <c r="E16" s="13">
        <v>88.12291858493893</v>
      </c>
      <c r="F16" s="7">
        <v>87.832058309740376</v>
      </c>
      <c r="G16" s="7">
        <v>87.759773507620011</v>
      </c>
      <c r="H16" s="7">
        <v>87.404414839596143</v>
      </c>
      <c r="I16" s="7">
        <v>87.300615329470105</v>
      </c>
      <c r="J16" s="13">
        <v>87.53768850226362</v>
      </c>
      <c r="K16" s="7"/>
      <c r="L16" s="13">
        <v>86.947321026564623</v>
      </c>
      <c r="M16" s="14"/>
      <c r="N16" s="13">
        <v>87.811796488068438</v>
      </c>
      <c r="O16" s="14"/>
      <c r="P16" s="12"/>
    </row>
    <row r="17" spans="1:16" x14ac:dyDescent="0.25">
      <c r="A17" s="1">
        <v>37575</v>
      </c>
      <c r="B17" s="13">
        <v>87.944510599993066</v>
      </c>
      <c r="C17" s="13">
        <v>88.21515739708687</v>
      </c>
      <c r="D17" s="13">
        <v>88.474317913234117</v>
      </c>
      <c r="E17" s="13">
        <v>88.713244468921843</v>
      </c>
      <c r="F17" s="7">
        <v>88.53683513041382</v>
      </c>
      <c r="G17" s="7">
        <v>88.456805528066283</v>
      </c>
      <c r="H17" s="7">
        <v>88.091433179998802</v>
      </c>
      <c r="I17" s="7">
        <v>87.979419320150541</v>
      </c>
      <c r="J17" s="13">
        <v>88.190103401055111</v>
      </c>
      <c r="K17" s="7"/>
      <c r="L17" s="13">
        <v>86.977337535644608</v>
      </c>
      <c r="M17" s="14"/>
      <c r="N17" s="13">
        <v>88.438391115113305</v>
      </c>
      <c r="O17" s="14"/>
      <c r="P17" s="12"/>
    </row>
    <row r="18" spans="1:16" x14ac:dyDescent="0.25">
      <c r="A18" s="1">
        <v>37667</v>
      </c>
      <c r="B18" s="13">
        <v>88.563503742208297</v>
      </c>
      <c r="C18" s="13">
        <v>88.824733903228008</v>
      </c>
      <c r="D18" s="13">
        <v>89.058352030417737</v>
      </c>
      <c r="E18" s="13">
        <v>89.299267686111847</v>
      </c>
      <c r="F18" s="7">
        <v>89.227843417350059</v>
      </c>
      <c r="G18" s="7">
        <v>89.141790081492502</v>
      </c>
      <c r="H18" s="7">
        <v>88.765756616285302</v>
      </c>
      <c r="I18" s="7">
        <v>88.646275165780494</v>
      </c>
      <c r="J18" s="13">
        <v>88.830184764470388</v>
      </c>
      <c r="K18" s="7"/>
      <c r="L18" s="13">
        <v>87.339786882785532</v>
      </c>
      <c r="M18" s="14"/>
      <c r="N18" s="13">
        <v>89.058982440342177</v>
      </c>
      <c r="O18" s="14"/>
      <c r="P18" s="12"/>
    </row>
    <row r="19" spans="1:16" x14ac:dyDescent="0.25">
      <c r="A19" s="1">
        <v>37756</v>
      </c>
      <c r="B19" s="13">
        <v>89.175713397933492</v>
      </c>
      <c r="C19" s="13">
        <v>89.429209350740351</v>
      </c>
      <c r="D19" s="13">
        <v>89.638960727559223</v>
      </c>
      <c r="E19" s="13">
        <v>89.880127703150407</v>
      </c>
      <c r="F19" s="7">
        <v>89.897338370321918</v>
      </c>
      <c r="G19" s="7">
        <v>89.805261300954328</v>
      </c>
      <c r="H19" s="7">
        <v>89.417677280602177</v>
      </c>
      <c r="I19" s="7">
        <v>89.290728239440824</v>
      </c>
      <c r="J19" s="13">
        <v>89.447936453773337</v>
      </c>
      <c r="K19" s="7"/>
      <c r="L19" s="13">
        <v>88.079693831607386</v>
      </c>
      <c r="M19" s="14"/>
      <c r="N19" s="13">
        <v>89.667567161939061</v>
      </c>
      <c r="O19" s="14"/>
      <c r="P19" s="12"/>
    </row>
    <row r="20" spans="1:16" x14ac:dyDescent="0.25">
      <c r="A20" s="1">
        <v>37848</v>
      </c>
      <c r="B20" s="13">
        <v>89.783683374602418</v>
      </c>
      <c r="C20" s="13">
        <v>90.031984445376438</v>
      </c>
      <c r="D20" s="13">
        <v>90.219569424700694</v>
      </c>
      <c r="E20" s="13">
        <v>90.458406120113239</v>
      </c>
      <c r="F20" s="7">
        <v>90.5479015894051</v>
      </c>
      <c r="G20" s="7">
        <v>90.451521853244643</v>
      </c>
      <c r="H20" s="7">
        <v>90.048688691080699</v>
      </c>
      <c r="I20" s="7">
        <v>89.915018818328448</v>
      </c>
      <c r="J20" s="13">
        <v>90.045764852022302</v>
      </c>
      <c r="K20" s="7"/>
      <c r="L20" s="13">
        <v>89.529491220171082</v>
      </c>
      <c r="M20" s="14"/>
      <c r="N20" s="13">
        <v>90.265646105357945</v>
      </c>
      <c r="O20" s="14"/>
      <c r="P20" s="12"/>
    </row>
    <row r="21" spans="1:16" x14ac:dyDescent="0.25">
      <c r="A21" s="1">
        <v>37940</v>
      </c>
      <c r="B21" s="13">
        <v>90.389957479648857</v>
      </c>
      <c r="C21" s="13">
        <v>90.636459892888794</v>
      </c>
      <c r="D21" s="13">
        <v>90.802747186873788</v>
      </c>
      <c r="E21" s="13">
        <v>91.03668453707607</v>
      </c>
      <c r="F21" s="7">
        <v>91.180393607958194</v>
      </c>
      <c r="G21" s="7">
        <v>91.079711205004855</v>
      </c>
      <c r="H21" s="7">
        <v>90.659537606786529</v>
      </c>
      <c r="I21" s="7">
        <v>90.520640420574694</v>
      </c>
      <c r="J21" s="13">
        <v>90.623910352826726</v>
      </c>
      <c r="K21" s="7"/>
      <c r="L21" s="13">
        <v>90.339186552603934</v>
      </c>
      <c r="M21" s="14"/>
      <c r="N21" s="13">
        <v>90.851718445144826</v>
      </c>
      <c r="O21" s="14"/>
      <c r="P21" s="12"/>
    </row>
    <row r="22" spans="1:16" x14ac:dyDescent="0.25">
      <c r="A22" s="1">
        <v>38032</v>
      </c>
      <c r="B22" s="13">
        <v>90.997079520506531</v>
      </c>
      <c r="C22" s="13">
        <v>91.243485869715528</v>
      </c>
      <c r="D22" s="13">
        <v>91.390206724099542</v>
      </c>
      <c r="E22" s="13">
        <v>91.618405087473221</v>
      </c>
      <c r="F22" s="7">
        <v>91.793953892622653</v>
      </c>
      <c r="G22" s="7">
        <v>91.688968822876419</v>
      </c>
      <c r="H22" s="7">
        <v>91.247236991457072</v>
      </c>
      <c r="I22" s="7">
        <v>91.103859250851286</v>
      </c>
      <c r="J22" s="13">
        <v>91.179467841508583</v>
      </c>
      <c r="K22" s="7"/>
      <c r="L22" s="13">
        <v>90.934263845114813</v>
      </c>
      <c r="M22" s="14"/>
      <c r="N22" s="13">
        <v>91.427285006753706</v>
      </c>
      <c r="O22" s="14"/>
      <c r="P22" s="12"/>
    </row>
    <row r="23" spans="1:16" x14ac:dyDescent="0.25">
      <c r="A23" s="1">
        <v>38122</v>
      </c>
      <c r="B23" s="13">
        <v>91.608441240420476</v>
      </c>
      <c r="C23" s="13">
        <v>91.858163434485476</v>
      </c>
      <c r="D23" s="13">
        <v>91.985373456420092</v>
      </c>
      <c r="E23" s="13">
        <v>92.206149371380377</v>
      </c>
      <c r="F23" s="7">
        <v>92.393745643549863</v>
      </c>
      <c r="G23" s="7">
        <v>92.2861789737279</v>
      </c>
      <c r="H23" s="7">
        <v>91.820747953880158</v>
      </c>
      <c r="I23" s="7">
        <v>91.673636417946113</v>
      </c>
      <c r="J23" s="13">
        <v>91.720605784412768</v>
      </c>
      <c r="K23" s="7"/>
      <c r="L23" s="13">
        <v>91.519585772174693</v>
      </c>
      <c r="M23" s="14"/>
      <c r="N23" s="13">
        <v>91.985592075641591</v>
      </c>
      <c r="O23" s="14"/>
      <c r="P23" s="12"/>
    </row>
    <row r="24" spans="1:16" x14ac:dyDescent="0.25">
      <c r="A24" s="1">
        <v>38214</v>
      </c>
      <c r="B24" s="13">
        <v>92.224042639390689</v>
      </c>
      <c r="C24" s="13">
        <v>92.479642410760476</v>
      </c>
      <c r="D24" s="13">
        <v>92.589103738845978</v>
      </c>
      <c r="E24" s="13">
        <v>92.799056855438991</v>
      </c>
      <c r="F24" s="7">
        <v>92.984932060891339</v>
      </c>
      <c r="G24" s="7">
        <v>92.875644324352223</v>
      </c>
      <c r="H24" s="7">
        <v>92.38305753031841</v>
      </c>
      <c r="I24" s="7">
        <v>92.233705717187405</v>
      </c>
      <c r="J24" s="13">
        <v>92.251815564784678</v>
      </c>
      <c r="K24" s="7"/>
      <c r="L24" s="13">
        <v>92.200960528290551</v>
      </c>
      <c r="M24" s="14"/>
      <c r="N24" s="13">
        <v>92.534894191805492</v>
      </c>
      <c r="O24" s="14"/>
      <c r="P24" s="12"/>
    </row>
    <row r="25" spans="1:16" x14ac:dyDescent="0.25">
      <c r="A25" s="1">
        <v>38306</v>
      </c>
      <c r="B25" s="13">
        <v>92.845579589039687</v>
      </c>
      <c r="C25" s="13">
        <v>93.108772974978677</v>
      </c>
      <c r="D25" s="13">
        <v>93.200541216366659</v>
      </c>
      <c r="E25" s="13">
        <v>93.400569673083368</v>
      </c>
      <c r="F25" s="7">
        <v>93.571815811439933</v>
      </c>
      <c r="G25" s="7">
        <v>93.46080700818365</v>
      </c>
      <c r="H25" s="7">
        <v>92.940139793297078</v>
      </c>
      <c r="I25" s="7">
        <v>92.788547702969097</v>
      </c>
      <c r="J25" s="13">
        <v>92.778004542223229</v>
      </c>
      <c r="K25" s="7"/>
      <c r="L25" s="13">
        <v>92.955125318925397</v>
      </c>
      <c r="M25" s="14"/>
      <c r="N25" s="13">
        <v>93.078193006153384</v>
      </c>
      <c r="O25" s="14"/>
      <c r="P25" s="12"/>
    </row>
    <row r="26" spans="1:16" x14ac:dyDescent="0.25">
      <c r="A26" s="1">
        <v>38398</v>
      </c>
      <c r="B26" s="13">
        <v>93.474747960989959</v>
      </c>
      <c r="C26" s="13">
        <v>93.7464053035782</v>
      </c>
      <c r="D26" s="13">
        <v>93.822254954013744</v>
      </c>
      <c r="E26" s="13">
        <v>94.010687824313507</v>
      </c>
      <c r="F26" s="7">
        <v>94.161281162064242</v>
      </c>
      <c r="G26" s="7">
        <v>94.047690758732259</v>
      </c>
      <c r="H26" s="7">
        <v>93.497968815341409</v>
      </c>
      <c r="I26" s="7">
        <v>93.345629965947779</v>
      </c>
      <c r="J26" s="13">
        <v>93.306912440603142</v>
      </c>
      <c r="K26" s="7"/>
      <c r="L26" s="13">
        <v>93.914152784031216</v>
      </c>
      <c r="M26" s="14"/>
      <c r="N26" s="13">
        <v>93.617739756866271</v>
      </c>
      <c r="O26" s="14"/>
      <c r="P26" s="12"/>
    </row>
    <row r="27" spans="1:16" x14ac:dyDescent="0.25">
      <c r="A27" s="1">
        <v>38487</v>
      </c>
      <c r="B27" s="13">
        <v>94.108156011996499</v>
      </c>
      <c r="C27" s="13">
        <v>94.389138690806504</v>
      </c>
      <c r="D27" s="13">
        <v>94.453388596776691</v>
      </c>
      <c r="E27" s="13">
        <v>94.630271842487986</v>
      </c>
      <c r="F27" s="7">
        <v>94.754188646122856</v>
      </c>
      <c r="G27" s="7">
        <v>94.638016642715144</v>
      </c>
      <c r="H27" s="7">
        <v>94.056544596451388</v>
      </c>
      <c r="I27" s="7">
        <v>93.904952506123422</v>
      </c>
      <c r="J27" s="13">
        <v>93.837450690313162</v>
      </c>
      <c r="K27" s="7"/>
      <c r="L27" s="13">
        <v>94.332132672970133</v>
      </c>
      <c r="M27" s="14"/>
      <c r="N27" s="13">
        <v>94.153534443944181</v>
      </c>
      <c r="O27" s="14"/>
      <c r="P27" s="12"/>
    </row>
    <row r="28" spans="1:16" x14ac:dyDescent="0.25">
      <c r="A28" s="1">
        <v>38579</v>
      </c>
      <c r="B28" s="13">
        <v>94.74665167787056</v>
      </c>
      <c r="C28" s="13">
        <v>95.039523665978024</v>
      </c>
      <c r="D28" s="13">
        <v>95.09308578964496</v>
      </c>
      <c r="E28" s="13">
        <v>95.257600660889622</v>
      </c>
      <c r="F28" s="7">
        <v>95.352259330332927</v>
      </c>
      <c r="G28" s="7">
        <v>95.235226793566653</v>
      </c>
      <c r="H28" s="7">
        <v>94.620347691020953</v>
      </c>
      <c r="I28" s="7">
        <v>94.468755600692987</v>
      </c>
      <c r="J28" s="13">
        <v>94.374139634077906</v>
      </c>
      <c r="K28" s="7"/>
      <c r="L28" s="13">
        <v>95.081044574515985</v>
      </c>
      <c r="M28" s="14"/>
      <c r="N28" s="13">
        <v>94.690829956476051</v>
      </c>
      <c r="O28" s="14"/>
      <c r="P28" s="12"/>
    </row>
    <row r="29" spans="1:16" x14ac:dyDescent="0.25">
      <c r="A29" s="1">
        <v>38671</v>
      </c>
      <c r="B29" s="13">
        <v>95.391082894423405</v>
      </c>
      <c r="C29" s="13">
        <v>95.695009699778339</v>
      </c>
      <c r="D29" s="13">
        <v>95.740490177608024</v>
      </c>
      <c r="E29" s="13">
        <v>95.892674279518445</v>
      </c>
      <c r="F29" s="7">
        <v>95.957214281411609</v>
      </c>
      <c r="G29" s="7">
        <v>95.841042278003897</v>
      </c>
      <c r="H29" s="7">
        <v>95.191618376247078</v>
      </c>
      <c r="I29" s="7">
        <v>95.040773044984761</v>
      </c>
      <c r="J29" s="13">
        <v>94.919703722827109</v>
      </c>
      <c r="K29" s="7"/>
      <c r="L29" s="13">
        <v>95.569563259792872</v>
      </c>
      <c r="M29" s="14"/>
      <c r="N29" s="13">
        <v>95.233378358096942</v>
      </c>
      <c r="O29" s="14"/>
      <c r="P29" s="12"/>
    </row>
    <row r="30" spans="1:16" x14ac:dyDescent="0.25">
      <c r="A30" s="1">
        <v>38763</v>
      </c>
      <c r="B30" s="15">
        <v>96.038057918410018</v>
      </c>
      <c r="C30" s="13">
        <v>96.354746615769315</v>
      </c>
      <c r="D30" s="13">
        <v>96.39388905064483</v>
      </c>
      <c r="E30" s="13">
        <v>96.533771631657288</v>
      </c>
      <c r="F30" s="7">
        <v>96.569914032717477</v>
      </c>
      <c r="G30" s="7">
        <v>96.458905229461223</v>
      </c>
      <c r="H30" s="7">
        <v>95.771850170261061</v>
      </c>
      <c r="I30" s="7">
        <v>95.622498357130041</v>
      </c>
      <c r="J30" s="13">
        <v>95.476060612863392</v>
      </c>
      <c r="K30" s="7"/>
      <c r="L30" s="13">
        <v>96.77622692480864</v>
      </c>
      <c r="M30" s="14"/>
      <c r="N30" s="13">
        <v>95.79093501425784</v>
      </c>
      <c r="O30" s="14"/>
      <c r="P30" s="12"/>
    </row>
    <row r="31" spans="1:16" x14ac:dyDescent="0.25">
      <c r="A31" s="1">
        <v>38852</v>
      </c>
      <c r="B31" s="15">
        <v>96.691816428886668</v>
      </c>
      <c r="C31" s="13">
        <v>97.020434766827208</v>
      </c>
      <c r="D31" s="13">
        <v>97.053282408755365</v>
      </c>
      <c r="E31" s="13">
        <v>97.179171650589026</v>
      </c>
      <c r="F31" s="7">
        <v>97.189498050891942</v>
      </c>
      <c r="G31" s="7">
        <v>97.090536714655741</v>
      </c>
      <c r="H31" s="7">
        <v>96.364776868391175</v>
      </c>
      <c r="I31" s="7">
        <v>96.216171814325818</v>
      </c>
      <c r="J31" s="13">
        <v>96.046599633329592</v>
      </c>
      <c r="K31" s="7"/>
      <c r="L31" s="13">
        <v>97.168692781029563</v>
      </c>
      <c r="M31" s="14"/>
      <c r="N31" s="13">
        <v>96.36274951223173</v>
      </c>
      <c r="O31" s="14"/>
      <c r="P31" s="12"/>
    </row>
    <row r="32" spans="1:16" x14ac:dyDescent="0.25">
      <c r="A32" s="1">
        <v>38944</v>
      </c>
      <c r="B32" s="15">
        <v>97.351510490042074</v>
      </c>
      <c r="C32" s="13">
        <v>97.692074152952031</v>
      </c>
      <c r="D32" s="13">
        <v>97.717813896929101</v>
      </c>
      <c r="E32" s="13">
        <v>97.828874336313646</v>
      </c>
      <c r="F32" s="7">
        <v>97.815966335935002</v>
      </c>
      <c r="G32" s="7">
        <v>97.733355133511736</v>
      </c>
      <c r="H32" s="7">
        <v>96.968904952506108</v>
      </c>
      <c r="I32" s="7">
        <v>96.821046657506415</v>
      </c>
      <c r="J32" s="13">
        <v>96.628668327908102</v>
      </c>
      <c r="K32" s="7"/>
      <c r="L32" s="13">
        <v>97.181449797388566</v>
      </c>
      <c r="M32" s="14"/>
      <c r="N32" s="13">
        <v>96.942818550202603</v>
      </c>
      <c r="O32" s="14"/>
      <c r="P32" s="12"/>
    </row>
    <row r="33" spans="1:16" x14ac:dyDescent="0.25">
      <c r="A33" s="1">
        <v>39036</v>
      </c>
      <c r="B33" s="15">
        <v>98.018835973498767</v>
      </c>
      <c r="C33" s="13">
        <v>98.3696647741438</v>
      </c>
      <c r="D33" s="13">
        <v>98.388339870176594</v>
      </c>
      <c r="E33" s="13">
        <v>98.482879688831133</v>
      </c>
      <c r="F33" s="7">
        <v>98.449318887846687</v>
      </c>
      <c r="G33" s="7">
        <v>98.386499952670675</v>
      </c>
      <c r="H33" s="7">
        <v>97.581994145408913</v>
      </c>
      <c r="I33" s="7">
        <v>97.434882609474883</v>
      </c>
      <c r="J33" s="13">
        <v>97.220712754892048</v>
      </c>
      <c r="K33" s="7"/>
      <c r="L33" s="13">
        <v>97.841812997148423</v>
      </c>
      <c r="M33" s="14"/>
      <c r="N33" s="13">
        <v>97.529641302716499</v>
      </c>
      <c r="O33" s="14"/>
      <c r="P33" s="12"/>
    </row>
    <row r="34" spans="1:16" x14ac:dyDescent="0.25">
      <c r="A34" s="1">
        <v>39128</v>
      </c>
      <c r="B34" s="15">
        <v>98.69548875087925</v>
      </c>
      <c r="C34" s="15">
        <v>99.054056806840634</v>
      </c>
      <c r="D34" s="15">
        <v>99.062291263466179</v>
      </c>
      <c r="E34" s="13">
        <v>99.137745574707196</v>
      </c>
      <c r="F34" s="7">
        <v>99.086974106551239</v>
      </c>
      <c r="G34" s="7">
        <v>99.048250105415335</v>
      </c>
      <c r="H34" s="7">
        <v>98.204791206165226</v>
      </c>
      <c r="I34" s="7">
        <v>98.057679670231195</v>
      </c>
      <c r="J34" s="13">
        <v>97.821636105810597</v>
      </c>
      <c r="K34" s="7"/>
      <c r="L34" s="13">
        <v>97.974636049827396</v>
      </c>
      <c r="M34" s="14"/>
      <c r="N34" s="13">
        <v>98.124718595227378</v>
      </c>
      <c r="O34" s="14"/>
      <c r="P34" s="12"/>
    </row>
    <row r="35" spans="1:16" x14ac:dyDescent="0.25">
      <c r="A35" s="1">
        <v>39217</v>
      </c>
      <c r="B35" s="15">
        <v>99.380620886372256</v>
      </c>
      <c r="C35" s="15">
        <v>99.743549898166251</v>
      </c>
      <c r="D35" s="15">
        <v>99.74223714182952</v>
      </c>
      <c r="E35" s="13">
        <v>99.795193060658988</v>
      </c>
      <c r="F35" s="7">
        <v>99.726350391972943</v>
      </c>
      <c r="G35" s="7">
        <v>99.710860791518584</v>
      </c>
      <c r="H35" s="7">
        <v>98.829828544118527</v>
      </c>
      <c r="I35" s="7">
        <v>98.683463767250117</v>
      </c>
      <c r="J35" s="13">
        <v>98.425801302054097</v>
      </c>
      <c r="K35" s="7"/>
      <c r="L35" s="13">
        <v>98.856371004052221</v>
      </c>
      <c r="M35" s="14"/>
      <c r="N35" s="13">
        <v>98.728050427735241</v>
      </c>
      <c r="O35" s="14"/>
      <c r="P35" s="12"/>
    </row>
    <row r="36" spans="1:16" x14ac:dyDescent="0.25">
      <c r="A36" s="1">
        <v>39309</v>
      </c>
      <c r="B36" s="15">
        <v>100.07423237997783</v>
      </c>
      <c r="C36" s="15">
        <v>100.43729387168254</v>
      </c>
      <c r="D36" s="15">
        <v>100.42560844023498</v>
      </c>
      <c r="E36" s="13">
        <v>100.45436161332792</v>
      </c>
      <c r="F36" s="7">
        <v>100.37088987754611</v>
      </c>
      <c r="G36" s="7">
        <v>100.37605307769755</v>
      </c>
      <c r="H36" s="7">
        <v>99.458599677400088</v>
      </c>
      <c r="I36" s="7">
        <v>99.311488141466029</v>
      </c>
      <c r="J36" s="13">
        <v>99.03016115538594</v>
      </c>
      <c r="K36" s="7"/>
      <c r="L36" s="13">
        <v>99.578268047426079</v>
      </c>
      <c r="M36" s="14"/>
      <c r="N36" s="13">
        <v>99.330631847516145</v>
      </c>
      <c r="O36" s="14"/>
      <c r="P36" s="12"/>
    </row>
    <row r="37" spans="1:16" x14ac:dyDescent="0.25">
      <c r="A37" s="1">
        <v>39401</v>
      </c>
      <c r="B37" s="15">
        <v>100.77632323169593</v>
      </c>
      <c r="C37" s="15">
        <v>101.1361389038276</v>
      </c>
      <c r="D37" s="15">
        <v>101.1132615136931</v>
      </c>
      <c r="E37" s="13">
        <v>101.11439069935545</v>
      </c>
      <c r="F37" s="7">
        <v>101.01801096319498</v>
      </c>
      <c r="G37" s="7">
        <v>101.03952429715936</v>
      </c>
      <c r="H37" s="7">
        <v>100.08737081068165</v>
      </c>
      <c r="I37" s="7">
        <v>99.93951251568194</v>
      </c>
      <c r="J37" s="13">
        <v>99.630654693755389</v>
      </c>
      <c r="K37" s="7"/>
      <c r="L37" s="13">
        <v>100</v>
      </c>
      <c r="M37" s="14"/>
      <c r="N37" s="13">
        <v>99.929461203662001</v>
      </c>
      <c r="O37" s="14"/>
      <c r="P37" s="12"/>
    </row>
    <row r="38" spans="1:16" x14ac:dyDescent="0.25">
      <c r="A38" s="1">
        <v>39493</v>
      </c>
      <c r="B38" s="15">
        <v>101.48604550571531</v>
      </c>
      <c r="C38" s="15">
        <v>101.83838464172521</v>
      </c>
      <c r="D38" s="15">
        <v>101.80348365218286</v>
      </c>
      <c r="E38" s="15">
        <v>101.77614085210014</v>
      </c>
      <c r="F38" s="8">
        <v>101.66685311556101</v>
      </c>
      <c r="G38" s="7">
        <v>101.69611124975258</v>
      </c>
      <c r="H38" s="7">
        <v>100.71091463050361</v>
      </c>
      <c r="I38" s="7">
        <v>100.56230957643825</v>
      </c>
      <c r="J38" s="13">
        <v>100.2210983425001</v>
      </c>
      <c r="K38" s="7"/>
      <c r="L38" s="13">
        <v>99.55575566561609</v>
      </c>
      <c r="M38" s="14"/>
      <c r="N38" s="13">
        <v>100.51478313072191</v>
      </c>
      <c r="O38" s="14"/>
      <c r="P38" s="12"/>
    </row>
    <row r="39" spans="1:16" x14ac:dyDescent="0.25">
      <c r="A39" s="1">
        <v>39583</v>
      </c>
      <c r="B39" s="15">
        <v>102.20170333041348</v>
      </c>
      <c r="C39" s="15">
        <v>102.54488126181349</v>
      </c>
      <c r="D39" s="15">
        <v>102.49456214568313</v>
      </c>
      <c r="E39" s="15">
        <v>102.4378910048448</v>
      </c>
      <c r="F39" s="8">
        <v>102.32257953479566</v>
      </c>
      <c r="G39" s="7">
        <v>102.35441926906294</v>
      </c>
      <c r="H39" s="7">
        <v>101.33520520939123</v>
      </c>
      <c r="I39" s="7">
        <v>101.18884043252285</v>
      </c>
      <c r="J39" s="13">
        <v>100.80606282036891</v>
      </c>
      <c r="K39" s="7"/>
      <c r="L39" s="13">
        <v>99.883686027315008</v>
      </c>
      <c r="M39" s="14"/>
      <c r="N39" s="13">
        <v>101.09710340687379</v>
      </c>
      <c r="O39" s="14"/>
      <c r="P39" s="12"/>
    </row>
    <row r="40" spans="1:16" x14ac:dyDescent="0.25">
      <c r="A40" s="1">
        <v>39675</v>
      </c>
      <c r="B40" s="15">
        <v>102.92329670579041</v>
      </c>
      <c r="C40" s="15">
        <v>103.25477858765429</v>
      </c>
      <c r="D40" s="15">
        <v>103.18649699419392</v>
      </c>
      <c r="E40" s="15">
        <v>103.09878062423088</v>
      </c>
      <c r="F40" s="8">
        <v>102.97228222052028</v>
      </c>
      <c r="G40" s="7">
        <v>102.99637715456038</v>
      </c>
      <c r="H40" s="7">
        <v>101.94680088416273</v>
      </c>
      <c r="I40" s="7">
        <v>101.80118286635999</v>
      </c>
      <c r="J40" s="13">
        <v>101.37372256519623</v>
      </c>
      <c r="K40" s="7"/>
      <c r="L40" s="13">
        <v>98.956175896743204</v>
      </c>
      <c r="M40" s="14"/>
      <c r="N40" s="13">
        <v>101.66441542848568</v>
      </c>
      <c r="O40" s="14"/>
      <c r="P40" s="12"/>
    </row>
    <row r="41" spans="1:16" x14ac:dyDescent="0.25">
      <c r="A41" s="1">
        <v>39767</v>
      </c>
      <c r="B41" s="15">
        <v>103.6491297602236</v>
      </c>
      <c r="C41" s="15">
        <v>103.96892679568577</v>
      </c>
      <c r="D41" s="15">
        <v>103.87928819771524</v>
      </c>
      <c r="E41" s="15">
        <v>103.75536757682411</v>
      </c>
      <c r="F41" s="8">
        <v>103.61165850594199</v>
      </c>
      <c r="G41" s="7">
        <v>103.61682170609343</v>
      </c>
      <c r="H41" s="7">
        <v>102.53748730509588</v>
      </c>
      <c r="I41" s="7">
        <v>102.38888225103054</v>
      </c>
      <c r="J41" s="13">
        <v>101.91862712612713</v>
      </c>
      <c r="K41" s="7"/>
      <c r="L41" s="13">
        <v>96.679423683025661</v>
      </c>
      <c r="M41" s="14"/>
      <c r="N41" s="13">
        <v>102.21371754464957</v>
      </c>
      <c r="O41" s="14"/>
      <c r="P41" s="12"/>
    </row>
    <row r="42" spans="1:16" x14ac:dyDescent="0.25">
      <c r="A42" s="1">
        <v>39859</v>
      </c>
      <c r="B42" s="15">
        <v>104.37750662209058</v>
      </c>
      <c r="C42" s="15">
        <v>104.68732588590788</v>
      </c>
      <c r="D42" s="15">
        <v>104.57122304622605</v>
      </c>
      <c r="E42" s="15">
        <v>104.40765186262443</v>
      </c>
      <c r="F42" s="8">
        <v>104.23554519090932</v>
      </c>
      <c r="G42" s="8">
        <v>104.10904678719871</v>
      </c>
      <c r="H42" s="8">
        <v>103.10353067686239</v>
      </c>
      <c r="I42" s="7">
        <v>102.94895155027181</v>
      </c>
      <c r="J42" s="13">
        <v>102.43727403749017</v>
      </c>
      <c r="K42" s="7"/>
      <c r="L42" s="13">
        <v>95.02626444544498</v>
      </c>
      <c r="M42" s="14"/>
      <c r="N42" s="13">
        <v>102.73375356446046</v>
      </c>
      <c r="O42" s="14"/>
      <c r="P42" s="12"/>
    </row>
    <row r="43" spans="1:16" x14ac:dyDescent="0.25">
      <c r="A43" s="1">
        <v>39948</v>
      </c>
      <c r="B43" s="15">
        <v>105.10842729139129</v>
      </c>
      <c r="C43" s="15">
        <v>105.40997585832068</v>
      </c>
      <c r="D43" s="15">
        <v>105.26315789473684</v>
      </c>
      <c r="E43" s="15">
        <v>105.05219134819761</v>
      </c>
      <c r="F43" s="8">
        <v>104.83361587511939</v>
      </c>
      <c r="G43" s="8">
        <v>104.65032226974277</v>
      </c>
      <c r="H43" s="8">
        <v>103.62999581814923</v>
      </c>
      <c r="I43" s="7">
        <v>103.45898799211422</v>
      </c>
      <c r="J43" s="13">
        <v>102.9154438507876</v>
      </c>
      <c r="K43" s="7"/>
      <c r="L43" s="13">
        <v>94.86192405823202</v>
      </c>
      <c r="M43" s="14"/>
      <c r="N43" s="13">
        <v>103.20426234428936</v>
      </c>
      <c r="O43" s="14"/>
      <c r="P43" s="12"/>
    </row>
    <row r="44" spans="1:16" x14ac:dyDescent="0.25">
      <c r="A44" s="1">
        <v>40040</v>
      </c>
      <c r="B44" s="15">
        <v>105.83934796069201</v>
      </c>
      <c r="C44" s="15">
        <v>106.13517636004785</v>
      </c>
      <c r="D44" s="15">
        <v>105.95594909825819</v>
      </c>
      <c r="E44" s="15">
        <v>105.68984656690215</v>
      </c>
      <c r="F44" s="8">
        <v>105.4058705585722</v>
      </c>
      <c r="G44" s="8">
        <v>105.15287375115096</v>
      </c>
      <c r="H44" s="8">
        <v>104.12136328335026</v>
      </c>
      <c r="I44" s="7">
        <v>103.93243323973952</v>
      </c>
      <c r="J44" s="13">
        <v>103.36898962098253</v>
      </c>
      <c r="K44" s="7"/>
      <c r="L44" s="13">
        <v>95.261143628995939</v>
      </c>
      <c r="M44" s="14"/>
      <c r="N44" s="13">
        <v>103.65601080594327</v>
      </c>
      <c r="O44" s="14"/>
      <c r="P44" s="12"/>
    </row>
    <row r="45" spans="1:16" x14ac:dyDescent="0.25">
      <c r="A45" s="1">
        <v>40132</v>
      </c>
      <c r="B45" s="15">
        <v>106.57026862999275</v>
      </c>
      <c r="C45" s="15">
        <v>106.86122703821319</v>
      </c>
      <c r="D45" s="15">
        <v>106.64959665679004</v>
      </c>
      <c r="E45" s="15">
        <v>106.31975698537954</v>
      </c>
      <c r="F45" s="8">
        <v>105.95144870790915</v>
      </c>
      <c r="G45" s="8">
        <v>105.62014336485753</v>
      </c>
      <c r="H45" s="8">
        <v>104.57987334966245</v>
      </c>
      <c r="I45" s="7">
        <v>104.37376784754167</v>
      </c>
      <c r="J45" s="13">
        <v>103.80493355782544</v>
      </c>
      <c r="K45" s="7"/>
      <c r="L45" s="13">
        <v>96.154134774125765</v>
      </c>
      <c r="M45" s="14"/>
      <c r="N45" s="13">
        <v>104.09500225123818</v>
      </c>
      <c r="O45" s="14"/>
      <c r="P45" s="12"/>
    </row>
    <row r="46" spans="1:16" x14ac:dyDescent="0.25">
      <c r="A46" s="1">
        <v>40224</v>
      </c>
      <c r="B46" s="15">
        <v>107.29864549185973</v>
      </c>
      <c r="C46" s="15">
        <v>107.58727771637852</v>
      </c>
      <c r="D46" s="15">
        <v>107.34410057033243</v>
      </c>
      <c r="E46" s="15">
        <v>106.94192260362971</v>
      </c>
      <c r="F46" s="8">
        <v>106.46432658962024</v>
      </c>
      <c r="G46" s="8">
        <v>106.04610737735247</v>
      </c>
      <c r="H46" s="8">
        <v>105.00179222175757</v>
      </c>
      <c r="I46" s="8">
        <v>104.78075153832367</v>
      </c>
      <c r="J46" s="13">
        <v>104.22583941332735</v>
      </c>
      <c r="K46" s="8"/>
      <c r="L46" s="13">
        <v>97.086147381059575</v>
      </c>
      <c r="M46" s="14"/>
      <c r="N46" s="13">
        <v>104.52273750562809</v>
      </c>
      <c r="O46" s="14"/>
      <c r="P46" s="12"/>
    </row>
    <row r="47" spans="1:16" x14ac:dyDescent="0.25">
      <c r="A47" s="1">
        <v>40313</v>
      </c>
      <c r="B47" s="15">
        <v>108.02278267467041</v>
      </c>
      <c r="C47" s="15">
        <v>108.3099276887913</v>
      </c>
      <c r="D47" s="15">
        <v>108.03860448387483</v>
      </c>
      <c r="E47" s="15">
        <v>107.55634342165273</v>
      </c>
      <c r="F47" s="8">
        <v>106.95138847057406</v>
      </c>
      <c r="G47" s="8">
        <v>106.44797645580731</v>
      </c>
      <c r="H47" s="8">
        <v>105.40056156281736</v>
      </c>
      <c r="I47" s="8">
        <v>105.17952087938347</v>
      </c>
      <c r="J47" s="13">
        <v>104.656481872264</v>
      </c>
      <c r="K47" s="8"/>
      <c r="L47" s="13">
        <v>97.992645955275407</v>
      </c>
      <c r="M47" s="14"/>
      <c r="N47" s="13">
        <v>104.96698184001201</v>
      </c>
      <c r="O47" s="14"/>
      <c r="P47" s="12"/>
    </row>
    <row r="48" spans="1:16" x14ac:dyDescent="0.25">
      <c r="A48" s="1">
        <v>40405</v>
      </c>
      <c r="B48" s="15">
        <v>108.7452239858586</v>
      </c>
      <c r="C48" s="15">
        <v>109.03172748476597</v>
      </c>
      <c r="D48" s="15">
        <v>108.73567746244883</v>
      </c>
      <c r="E48" s="15">
        <v>108.1690431729586</v>
      </c>
      <c r="F48" s="8">
        <v>107.42726341786637</v>
      </c>
      <c r="G48" s="8">
        <v>106.8438218007521</v>
      </c>
      <c r="H48" s="8">
        <v>105.79186331322062</v>
      </c>
      <c r="I48" s="8">
        <v>105.5812772567059</v>
      </c>
      <c r="J48" s="13">
        <v>105.09741641785459</v>
      </c>
      <c r="K48" s="8"/>
      <c r="L48" s="13">
        <v>98.601230676872277</v>
      </c>
      <c r="M48" s="13"/>
      <c r="N48" s="13">
        <v>105.42023112711991</v>
      </c>
      <c r="O48" s="13"/>
      <c r="P48" s="12"/>
    </row>
    <row r="49" spans="1:16" x14ac:dyDescent="0.25">
      <c r="A49" s="1">
        <v>40497</v>
      </c>
      <c r="B49" s="15">
        <v>109.46766529704676</v>
      </c>
      <c r="C49" s="15">
        <v>109.75352728074064</v>
      </c>
      <c r="D49" s="15">
        <v>109.43531950605443</v>
      </c>
      <c r="E49" s="15">
        <v>108.78432452434016</v>
      </c>
      <c r="F49" s="8">
        <v>107.90141729844156</v>
      </c>
      <c r="G49" s="8">
        <v>107.24655141256549</v>
      </c>
      <c r="H49" s="8">
        <v>106.1876456180178</v>
      </c>
      <c r="I49" s="8">
        <v>106.00020909253838</v>
      </c>
      <c r="J49" s="15">
        <v>105.58453534627905</v>
      </c>
      <c r="K49" s="8"/>
      <c r="L49" s="13">
        <v>99.175296413027169</v>
      </c>
      <c r="M49" s="15"/>
      <c r="N49" s="13">
        <v>105.88548701785983</v>
      </c>
      <c r="O49" s="15"/>
      <c r="P49" s="12"/>
    </row>
    <row r="50" spans="1:16" x14ac:dyDescent="0.25">
      <c r="A50" s="1">
        <v>40589</v>
      </c>
      <c r="B50" s="15">
        <v>110.19010660823496</v>
      </c>
      <c r="C50" s="15">
        <v>110.47532707671527</v>
      </c>
      <c r="D50" s="15">
        <v>110.14009967972322</v>
      </c>
      <c r="E50" s="15">
        <v>109.40735067594893</v>
      </c>
      <c r="F50" s="8">
        <v>108.38847917939538</v>
      </c>
      <c r="G50" s="8">
        <v>107.67939969192906</v>
      </c>
      <c r="H50" s="8">
        <v>106.60732421291594</v>
      </c>
      <c r="I50" s="8">
        <v>106.45946591791625</v>
      </c>
      <c r="J50" s="15">
        <v>106.09750761402327</v>
      </c>
      <c r="K50" s="8"/>
      <c r="L50" s="13">
        <v>99.263845114813137</v>
      </c>
      <c r="M50" s="15">
        <v>99.263845114813137</v>
      </c>
      <c r="N50" s="13">
        <v>106.39201560858471</v>
      </c>
      <c r="O50" s="15">
        <v>106.39201560858471</v>
      </c>
      <c r="P50" s="12"/>
    </row>
    <row r="51" spans="1:16" x14ac:dyDescent="0.25">
      <c r="A51" s="1">
        <v>40678</v>
      </c>
      <c r="B51" s="15">
        <v>110.91593966266817</v>
      </c>
      <c r="C51" s="15">
        <v>111.19967740200435</v>
      </c>
      <c r="D51" s="15">
        <v>110.8517306934763</v>
      </c>
      <c r="E51" s="15">
        <v>110.04070322786062</v>
      </c>
      <c r="F51" s="8">
        <v>108.89533332759645</v>
      </c>
      <c r="G51" s="8">
        <v>108.14666930563561</v>
      </c>
      <c r="H51" s="8">
        <v>107.05463289324331</v>
      </c>
      <c r="I51" s="8">
        <v>106.95606069657686</v>
      </c>
      <c r="J51" s="15">
        <v>106.61260588917574</v>
      </c>
      <c r="K51" s="8"/>
      <c r="L51" s="14"/>
      <c r="M51" s="15">
        <v>99.580519285607068</v>
      </c>
      <c r="N51" s="14"/>
      <c r="O51" s="15">
        <v>106.9022962629446</v>
      </c>
      <c r="P51" s="12"/>
    </row>
    <row r="52" spans="1:16" x14ac:dyDescent="0.25">
      <c r="A52" s="1">
        <v>40770</v>
      </c>
      <c r="B52" s="15">
        <v>111.6468603319689</v>
      </c>
      <c r="C52" s="15">
        <v>111.92827860948407</v>
      </c>
      <c r="D52" s="15">
        <v>111.56935619230308</v>
      </c>
      <c r="E52" s="15">
        <v>110.68524271343378</v>
      </c>
      <c r="F52" s="8">
        <v>109.42542187647904</v>
      </c>
      <c r="G52" s="8">
        <v>108.64749972032666</v>
      </c>
      <c r="H52" s="8">
        <v>107.53031841806559</v>
      </c>
      <c r="I52" s="8">
        <v>107.48476611506064</v>
      </c>
      <c r="J52" s="15">
        <v>107.13395515396415</v>
      </c>
      <c r="K52" s="8"/>
      <c r="L52" s="14"/>
      <c r="M52" s="15">
        <v>102.25348941918055</v>
      </c>
      <c r="N52" s="14"/>
      <c r="O52" s="15">
        <v>107.42233228275551</v>
      </c>
      <c r="P52" s="12"/>
    </row>
    <row r="53" spans="1:16" x14ac:dyDescent="0.25">
      <c r="A53" s="1">
        <v>40862</v>
      </c>
      <c r="B53" s="15">
        <v>112.38032480870336</v>
      </c>
      <c r="C53" s="15">
        <v>112.66198087559258</v>
      </c>
      <c r="D53" s="15">
        <v>112.29383253121415</v>
      </c>
      <c r="E53" s="15">
        <v>111.341829666027</v>
      </c>
      <c r="F53" s="8">
        <v>109.98046589276032</v>
      </c>
      <c r="G53" s="8">
        <v>109.1827514693607</v>
      </c>
      <c r="H53" s="8">
        <v>108.03662106457972</v>
      </c>
      <c r="I53" s="8">
        <v>108.04408865523627</v>
      </c>
      <c r="J53" s="15">
        <v>107.65804418004265</v>
      </c>
      <c r="K53" s="8"/>
      <c r="L53" s="14"/>
      <c r="M53" s="15">
        <v>102.76452048626746</v>
      </c>
      <c r="N53" s="14"/>
      <c r="O53" s="15">
        <v>107.95212366801741</v>
      </c>
      <c r="P53" s="12"/>
    </row>
    <row r="54" spans="1:16" x14ac:dyDescent="0.25">
      <c r="A54" s="1">
        <v>40954</v>
      </c>
      <c r="B54" s="15">
        <v>113.12142070773913</v>
      </c>
      <c r="C54" s="15">
        <v>113.40418490608243</v>
      </c>
      <c r="D54" s="15">
        <v>113.02515971020945</v>
      </c>
      <c r="E54" s="15">
        <v>112.01390621907457</v>
      </c>
      <c r="F54" s="8">
        <v>110.56734964330892</v>
      </c>
      <c r="G54" s="8">
        <v>109.75328508609637</v>
      </c>
      <c r="H54" s="8">
        <v>108.57578110998267</v>
      </c>
      <c r="I54" s="8">
        <v>108.62880100364418</v>
      </c>
      <c r="J54" s="15">
        <v>108.16884953043737</v>
      </c>
      <c r="K54" s="8"/>
      <c r="L54" s="14"/>
      <c r="M54" s="15">
        <v>103.31382260243134</v>
      </c>
      <c r="N54" s="14"/>
      <c r="O54" s="15">
        <v>108.4766621641903</v>
      </c>
      <c r="P54" s="12"/>
    </row>
    <row r="55" spans="1:16" x14ac:dyDescent="0.25">
      <c r="A55" s="1">
        <v>41044</v>
      </c>
      <c r="B55" s="15">
        <v>113.86506041420867</v>
      </c>
      <c r="C55" s="15">
        <v>114.1523401716392</v>
      </c>
      <c r="D55" s="15">
        <v>113.76162501926798</v>
      </c>
      <c r="E55" s="15">
        <v>112.69716970578365</v>
      </c>
      <c r="F55" s="8">
        <v>111.17918886125619</v>
      </c>
      <c r="G55" s="8">
        <v>110.35135577030644</v>
      </c>
      <c r="H55" s="8">
        <v>109.14257124081486</v>
      </c>
      <c r="I55" s="8">
        <v>109.2366628830874</v>
      </c>
      <c r="J55" s="15">
        <v>108.68816656564522</v>
      </c>
      <c r="K55" s="8"/>
      <c r="L55" s="14"/>
      <c r="M55" s="15">
        <v>104.17304517484615</v>
      </c>
      <c r="N55" s="14"/>
      <c r="O55" s="15">
        <v>109.0132072639952</v>
      </c>
      <c r="P55" s="12"/>
    </row>
    <row r="56" spans="1:16" x14ac:dyDescent="0.25">
      <c r="A56" s="1">
        <v>41136</v>
      </c>
      <c r="B56" s="15">
        <v>114.61039599230072</v>
      </c>
      <c r="C56" s="15">
        <v>114.90559649582477</v>
      </c>
      <c r="D56" s="15">
        <v>114.50237210337917</v>
      </c>
      <c r="E56" s="15">
        <v>113.38903852607847</v>
      </c>
      <c r="F56" s="8">
        <v>111.81512301324361</v>
      </c>
      <c r="G56" s="8">
        <v>110.9778240553495</v>
      </c>
      <c r="H56" s="8">
        <v>109.73773821614195</v>
      </c>
      <c r="I56" s="8">
        <v>109.8661807754346</v>
      </c>
      <c r="J56" s="15">
        <v>109.22018552774348</v>
      </c>
      <c r="K56" s="8"/>
      <c r="L56" s="14"/>
      <c r="M56" s="15">
        <v>104.83791085096803</v>
      </c>
      <c r="N56" s="14"/>
      <c r="O56" s="15">
        <v>109.56401020561309</v>
      </c>
      <c r="P56" s="12"/>
    </row>
    <row r="57" spans="1:16" x14ac:dyDescent="0.25">
      <c r="A57" s="1">
        <v>41228</v>
      </c>
      <c r="B57" s="15">
        <v>115.35742744201526</v>
      </c>
      <c r="C57" s="15">
        <v>115.66395387863915</v>
      </c>
      <c r="D57" s="15">
        <v>115.24568825252197</v>
      </c>
      <c r="E57" s="15">
        <v>114.08779161324188</v>
      </c>
      <c r="F57" s="8">
        <v>112.47343103255399</v>
      </c>
      <c r="G57" s="8">
        <v>111.62924780779126</v>
      </c>
      <c r="H57" s="8">
        <v>110.35978851783258</v>
      </c>
      <c r="I57" s="8">
        <v>110.51511440348885</v>
      </c>
      <c r="J57" s="15">
        <v>109.77111880121227</v>
      </c>
      <c r="K57" s="8"/>
      <c r="L57" s="14"/>
      <c r="M57" s="15">
        <v>105.50352693981691</v>
      </c>
      <c r="N57" s="14"/>
      <c r="O57" s="15">
        <v>110.13207263995197</v>
      </c>
      <c r="P57" s="12"/>
    </row>
    <row r="58" spans="1:16" x14ac:dyDescent="0.25">
      <c r="A58" s="1">
        <v>41320</v>
      </c>
      <c r="B58" s="15">
        <v>116.10191508429604</v>
      </c>
      <c r="C58" s="15">
        <v>116.42401161432979</v>
      </c>
      <c r="D58" s="15">
        <v>115.98900440166476</v>
      </c>
      <c r="E58" s="15">
        <v>114.78912630048102</v>
      </c>
      <c r="F58" s="8">
        <v>113.14550758560154</v>
      </c>
      <c r="G58" s="8">
        <v>112.29702169404597</v>
      </c>
      <c r="H58" s="8">
        <v>111.00200131429594</v>
      </c>
      <c r="I58" s="8">
        <v>111.1774896947249</v>
      </c>
      <c r="J58" s="15">
        <v>110.35462184308005</v>
      </c>
      <c r="K58" s="8"/>
      <c r="L58" s="14"/>
      <c r="M58" s="15">
        <v>105.59432687978388</v>
      </c>
      <c r="N58" s="14"/>
      <c r="O58" s="15">
        <v>110.72790034518985</v>
      </c>
      <c r="P58" s="12"/>
    </row>
    <row r="59" spans="1:16" x14ac:dyDescent="0.25">
      <c r="A59" s="1">
        <v>41409</v>
      </c>
      <c r="B59" s="15">
        <v>116.84640272657686</v>
      </c>
      <c r="C59" s="15">
        <v>117.18576970289669</v>
      </c>
      <c r="D59" s="15">
        <v>116.73317690581808</v>
      </c>
      <c r="E59" s="15">
        <v>115.49304258779591</v>
      </c>
      <c r="F59" s="8">
        <v>113.83565533917921</v>
      </c>
      <c r="G59" s="8">
        <v>112.98889051434078</v>
      </c>
      <c r="H59" s="8">
        <v>111.66885715992592</v>
      </c>
      <c r="I59" s="8">
        <v>111.85704044447098</v>
      </c>
      <c r="J59" s="15">
        <v>110.963394836682</v>
      </c>
      <c r="K59" s="8"/>
      <c r="L59" s="14"/>
      <c r="M59" s="15">
        <v>105.76992345790184</v>
      </c>
      <c r="N59" s="14"/>
      <c r="O59" s="15">
        <v>111.34323878132972</v>
      </c>
      <c r="P59" s="12"/>
    </row>
    <row r="60" spans="1:16" x14ac:dyDescent="0.25">
      <c r="A60" s="1">
        <v>41501</v>
      </c>
      <c r="B60" s="15">
        <v>117.59004243304636</v>
      </c>
      <c r="C60" s="15">
        <v>117.94922814433984</v>
      </c>
      <c r="D60" s="15">
        <v>117.47649305496088</v>
      </c>
      <c r="E60" s="15">
        <v>116.19867994182793</v>
      </c>
      <c r="F60" s="8">
        <v>114.54215322656982</v>
      </c>
      <c r="G60" s="8">
        <v>113.70141213524141</v>
      </c>
      <c r="H60" s="8">
        <v>112.3603560547225</v>
      </c>
      <c r="I60" s="8">
        <v>112.55227313459586</v>
      </c>
      <c r="J60" s="15">
        <v>111.59537695214578</v>
      </c>
      <c r="K60" s="8"/>
      <c r="L60" s="14"/>
      <c r="M60" s="15">
        <v>106.31622392315774</v>
      </c>
      <c r="N60" s="14"/>
      <c r="O60" s="15">
        <v>111.97658712291761</v>
      </c>
      <c r="P60" s="12"/>
    </row>
    <row r="61" spans="1:16" x14ac:dyDescent="0.25">
      <c r="A61" s="1">
        <v>41593</v>
      </c>
      <c r="B61" s="15">
        <v>118.3336821395159</v>
      </c>
      <c r="C61" s="15">
        <v>118.71353676222114</v>
      </c>
      <c r="D61" s="15">
        <v>118.21980920410367</v>
      </c>
      <c r="E61" s="15">
        <v>116.90431729585997</v>
      </c>
      <c r="F61" s="8">
        <v>115.26241964769764</v>
      </c>
      <c r="G61" s="8">
        <v>114.43286549003071</v>
      </c>
      <c r="H61" s="8">
        <v>113.07276420335741</v>
      </c>
      <c r="I61" s="8">
        <v>113.26393452416512</v>
      </c>
      <c r="J61" s="15">
        <v>112.24827123133909</v>
      </c>
      <c r="K61" s="8"/>
      <c r="L61" s="14"/>
      <c r="M61" s="15">
        <v>107.11991595377457</v>
      </c>
      <c r="N61" s="14"/>
      <c r="O61" s="15">
        <v>112.62644454449946</v>
      </c>
      <c r="P61" s="12"/>
    </row>
    <row r="62" spans="1:16" x14ac:dyDescent="0.25">
      <c r="A62" s="1">
        <v>41685</v>
      </c>
      <c r="B62" s="15">
        <v>119.07816978179669</v>
      </c>
      <c r="C62" s="15">
        <v>119.47869555654056</v>
      </c>
      <c r="D62" s="15">
        <v>118.96312535324644</v>
      </c>
      <c r="E62" s="15">
        <v>117.60995464989199</v>
      </c>
      <c r="F62" s="8">
        <v>115.99645460256266</v>
      </c>
      <c r="G62" s="8">
        <v>115.18497164542583</v>
      </c>
      <c r="H62" s="8">
        <v>113.80832188302765</v>
      </c>
      <c r="I62" s="8">
        <v>113.99277137224446</v>
      </c>
      <c r="J62" s="15">
        <v>112.91727787630485</v>
      </c>
      <c r="K62" s="8"/>
      <c r="L62" s="14"/>
      <c r="M62" s="15">
        <v>108.51043073690529</v>
      </c>
      <c r="N62" s="14"/>
      <c r="O62" s="15">
        <v>113.29131022062133</v>
      </c>
      <c r="P62" s="12"/>
    </row>
    <row r="63" spans="1:16" x14ac:dyDescent="0.25">
      <c r="A63" s="1">
        <v>41774</v>
      </c>
      <c r="B63" s="15">
        <v>119.82350535988873</v>
      </c>
      <c r="C63" s="15">
        <v>120.24300417442184</v>
      </c>
      <c r="D63" s="15">
        <v>119.70472879236817</v>
      </c>
      <c r="E63" s="15">
        <v>118.31473147056546</v>
      </c>
      <c r="F63" s="8">
        <v>116.74253702444774</v>
      </c>
      <c r="G63" s="8">
        <v>115.95084633455815</v>
      </c>
      <c r="H63" s="8">
        <v>114.56254853933925</v>
      </c>
      <c r="I63" s="8">
        <v>114.73654340163688</v>
      </c>
      <c r="J63" s="15">
        <v>113.60277010513713</v>
      </c>
      <c r="K63" s="8"/>
      <c r="L63" s="14"/>
      <c r="M63" s="15">
        <v>110.25288908899896</v>
      </c>
      <c r="N63" s="14"/>
      <c r="O63" s="15">
        <v>113.9711841512832</v>
      </c>
      <c r="P63" s="12"/>
    </row>
    <row r="64" spans="1:16" x14ac:dyDescent="0.25">
      <c r="A64" s="1">
        <v>41866</v>
      </c>
      <c r="B64" s="15">
        <v>120.57053680960325</v>
      </c>
      <c r="C64" s="15">
        <v>121.00816296874129</v>
      </c>
      <c r="D64" s="15">
        <v>120.44633223148989</v>
      </c>
      <c r="E64" s="15">
        <v>119.01864775788032</v>
      </c>
      <c r="F64" s="8">
        <v>117.49464317984287</v>
      </c>
      <c r="G64" s="8">
        <v>116.72532635727622</v>
      </c>
      <c r="H64" s="8">
        <v>115.32947009976699</v>
      </c>
      <c r="I64" s="8">
        <v>115.49151681701414</v>
      </c>
      <c r="J64" s="15">
        <v>114.30142085531484</v>
      </c>
      <c r="K64" s="8"/>
      <c r="L64" s="14"/>
      <c r="M64" s="15">
        <v>111.69968482665465</v>
      </c>
      <c r="N64" s="14"/>
      <c r="O64" s="15">
        <v>114.66756716193906</v>
      </c>
      <c r="P64" s="12"/>
    </row>
    <row r="65" spans="1:16" x14ac:dyDescent="0.25">
      <c r="A65" s="1">
        <v>41958</v>
      </c>
      <c r="B65" s="15">
        <v>121.31756825931781</v>
      </c>
      <c r="C65" s="15">
        <v>121.77417193949884</v>
      </c>
      <c r="D65" s="15">
        <v>121.18707931560108</v>
      </c>
      <c r="E65" s="15">
        <v>119.72256404519521</v>
      </c>
      <c r="F65" s="8">
        <v>118.25019146867228</v>
      </c>
      <c r="G65" s="8">
        <v>117.50238798007004</v>
      </c>
      <c r="H65" s="8">
        <v>116.10460600991695</v>
      </c>
      <c r="I65" s="8">
        <v>116.25395782304797</v>
      </c>
      <c r="J65" s="15">
        <v>115.01055998054402</v>
      </c>
      <c r="K65" s="8"/>
      <c r="L65" s="14"/>
      <c r="M65" s="15">
        <v>112.97688728800841</v>
      </c>
      <c r="N65" s="14"/>
      <c r="O65" s="15">
        <v>115.37820801440792</v>
      </c>
      <c r="P65" s="1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9"/>
  <dimension ref="A2:AA65"/>
  <sheetViews>
    <sheetView workbookViewId="0">
      <pane xSplit="1" ySplit="5" topLeftCell="B6" activePane="bottomRight" state="frozen"/>
      <selection pane="topRight" activeCell="B1" sqref="B1"/>
      <selection pane="bottomLeft" activeCell="A6" sqref="A6"/>
      <selection pane="bottomRight" activeCell="B6" sqref="B6"/>
    </sheetView>
  </sheetViews>
  <sheetFormatPr defaultRowHeight="15" x14ac:dyDescent="0.25"/>
  <cols>
    <col min="2" max="2" width="12.375" customWidth="1"/>
    <col min="4" max="4" width="12.125" bestFit="1" customWidth="1"/>
    <col min="5" max="5" width="14.125" bestFit="1" customWidth="1"/>
    <col min="6" max="6" width="12.5" bestFit="1" customWidth="1"/>
    <col min="7" max="7" width="9.375" bestFit="1" customWidth="1"/>
    <col min="8" max="8" width="8.375" bestFit="1" customWidth="1"/>
    <col min="9" max="9" width="14.625" bestFit="1" customWidth="1"/>
    <col min="10" max="10" width="12.125" bestFit="1" customWidth="1"/>
    <col min="11" max="11" width="14.125" bestFit="1" customWidth="1"/>
    <col min="12" max="12" width="12.5" bestFit="1" customWidth="1"/>
    <col min="13" max="13" width="9.375" bestFit="1" customWidth="1"/>
    <col min="14" max="14" width="8.375" bestFit="1" customWidth="1"/>
    <col min="15" max="15" width="14.625" bestFit="1" customWidth="1"/>
    <col min="16" max="16" width="12.125" bestFit="1" customWidth="1"/>
    <col min="17" max="17" width="14.125" bestFit="1" customWidth="1"/>
    <col min="18" max="18" width="12.5" bestFit="1" customWidth="1"/>
    <col min="19" max="19" width="9.375" bestFit="1" customWidth="1"/>
    <col min="20" max="20" width="8.375" bestFit="1" customWidth="1"/>
    <col min="21" max="21" width="14.625" bestFit="1" customWidth="1"/>
    <col min="22" max="22" width="12.125" bestFit="1" customWidth="1"/>
    <col min="23" max="23" width="14.125" bestFit="1" customWidth="1"/>
    <col min="24" max="24" width="12.5" bestFit="1" customWidth="1"/>
    <col min="25" max="25" width="9.375" bestFit="1" customWidth="1"/>
    <col min="26" max="26" width="13.625" bestFit="1" customWidth="1"/>
    <col min="27" max="27" width="13.625" customWidth="1"/>
  </cols>
  <sheetData>
    <row r="2" spans="1:27" x14ac:dyDescent="0.25">
      <c r="B2" t="s">
        <v>23</v>
      </c>
      <c r="Z2" t="s">
        <v>23</v>
      </c>
    </row>
    <row r="3" spans="1:27" x14ac:dyDescent="0.25">
      <c r="B3" t="s">
        <v>37</v>
      </c>
    </row>
    <row r="5" spans="1:27" x14ac:dyDescent="0.25">
      <c r="B5" s="9" t="s">
        <v>42</v>
      </c>
      <c r="C5" s="9" t="s">
        <v>43</v>
      </c>
      <c r="D5" s="9" t="s">
        <v>44</v>
      </c>
      <c r="E5" s="9" t="s">
        <v>46</v>
      </c>
      <c r="F5" s="9" t="s">
        <v>4</v>
      </c>
      <c r="G5" s="11" t="s">
        <v>36</v>
      </c>
      <c r="H5" s="9" t="s">
        <v>5</v>
      </c>
      <c r="I5" s="11" t="s">
        <v>6</v>
      </c>
      <c r="J5" s="9" t="s">
        <v>7</v>
      </c>
      <c r="K5" s="9" t="s">
        <v>8</v>
      </c>
      <c r="L5" s="9" t="s">
        <v>9</v>
      </c>
      <c r="M5" s="9" t="s">
        <v>10</v>
      </c>
      <c r="N5" s="9" t="s">
        <v>11</v>
      </c>
      <c r="O5" s="9" t="s">
        <v>12</v>
      </c>
      <c r="P5" s="9" t="s">
        <v>13</v>
      </c>
      <c r="Q5" s="9" t="s">
        <v>14</v>
      </c>
      <c r="R5" s="9" t="s">
        <v>15</v>
      </c>
      <c r="S5" s="9" t="s">
        <v>16</v>
      </c>
      <c r="T5" s="9" t="s">
        <v>17</v>
      </c>
      <c r="U5" s="9" t="s">
        <v>18</v>
      </c>
      <c r="V5" s="9" t="s">
        <v>19</v>
      </c>
      <c r="W5" s="9" t="s">
        <v>20</v>
      </c>
      <c r="X5" s="9" t="s">
        <v>21</v>
      </c>
      <c r="Z5" s="9" t="s">
        <v>22</v>
      </c>
      <c r="AA5" s="9"/>
    </row>
    <row r="6" spans="1:27" x14ac:dyDescent="0.25">
      <c r="A6" s="1">
        <v>36571</v>
      </c>
      <c r="B6" s="27"/>
      <c r="C6" s="27"/>
      <c r="D6" s="27"/>
      <c r="E6" s="27"/>
      <c r="F6" s="4"/>
      <c r="G6" s="4"/>
      <c r="H6" s="4"/>
      <c r="I6" s="4"/>
      <c r="J6" s="4"/>
      <c r="K6" s="4"/>
      <c r="L6" s="4"/>
      <c r="M6" s="4"/>
      <c r="N6" s="4"/>
      <c r="O6" s="4"/>
      <c r="P6" s="4"/>
      <c r="Q6" s="4"/>
      <c r="R6" s="4"/>
      <c r="S6" s="4"/>
      <c r="T6" s="4"/>
      <c r="U6" s="4"/>
      <c r="V6" s="4"/>
      <c r="W6" s="4"/>
      <c r="Z6" s="4">
        <v>78.664256676014389</v>
      </c>
    </row>
    <row r="7" spans="1:27" x14ac:dyDescent="0.25">
      <c r="A7" s="1">
        <v>36661</v>
      </c>
      <c r="B7" s="27"/>
      <c r="C7" s="27"/>
      <c r="D7" s="27"/>
      <c r="E7" s="27"/>
      <c r="F7" s="4"/>
      <c r="G7" s="4"/>
      <c r="H7" s="4"/>
      <c r="I7" s="4"/>
      <c r="J7" s="4"/>
      <c r="K7" s="4"/>
      <c r="L7" s="4"/>
      <c r="M7" s="4"/>
      <c r="N7" s="4"/>
      <c r="O7" s="4"/>
      <c r="P7" s="4"/>
      <c r="Q7" s="4"/>
      <c r="R7" s="4"/>
      <c r="S7" s="4"/>
      <c r="T7" s="4"/>
      <c r="U7" s="4"/>
      <c r="V7" s="4"/>
      <c r="W7" s="4"/>
      <c r="Z7" s="4">
        <v>80.264458442673643</v>
      </c>
    </row>
    <row r="8" spans="1:27" x14ac:dyDescent="0.25">
      <c r="A8" s="1">
        <v>36753</v>
      </c>
      <c r="B8" s="27"/>
      <c r="C8" s="27"/>
      <c r="D8" s="27"/>
      <c r="E8" s="27"/>
      <c r="F8" s="4"/>
      <c r="G8" s="4"/>
      <c r="H8" s="4"/>
      <c r="I8" s="4"/>
      <c r="J8" s="4"/>
      <c r="K8" s="4"/>
      <c r="L8" s="4"/>
      <c r="M8" s="4"/>
      <c r="N8" s="4"/>
      <c r="O8" s="4"/>
      <c r="P8" s="4"/>
      <c r="Q8" s="4"/>
      <c r="R8" s="4"/>
      <c r="S8" s="4"/>
      <c r="T8" s="4"/>
      <c r="U8" s="4"/>
      <c r="V8" s="4"/>
      <c r="W8" s="4"/>
      <c r="Z8" s="4">
        <v>80.710386779479848</v>
      </c>
    </row>
    <row r="9" spans="1:27" x14ac:dyDescent="0.25">
      <c r="A9" s="1">
        <v>36845</v>
      </c>
      <c r="B9" s="27"/>
      <c r="C9" s="27"/>
      <c r="D9" s="27"/>
      <c r="E9" s="27"/>
      <c r="F9" s="4"/>
      <c r="G9" s="4"/>
      <c r="H9" s="4"/>
      <c r="I9" s="4"/>
      <c r="J9" s="4"/>
      <c r="K9" s="4"/>
      <c r="L9" s="4"/>
      <c r="M9" s="4"/>
      <c r="N9" s="4"/>
      <c r="O9" s="4"/>
      <c r="P9" s="4"/>
      <c r="Q9" s="4"/>
      <c r="R9" s="4"/>
      <c r="S9" s="4"/>
      <c r="T9" s="4"/>
      <c r="U9" s="4"/>
      <c r="V9" s="4"/>
      <c r="W9" s="4"/>
      <c r="Z9" s="4">
        <v>80.861831873127201</v>
      </c>
    </row>
    <row r="10" spans="1:27" x14ac:dyDescent="0.25">
      <c r="A10" s="1">
        <v>36937</v>
      </c>
      <c r="B10" s="27"/>
      <c r="C10" s="27"/>
      <c r="D10" s="27"/>
      <c r="E10" s="27"/>
      <c r="F10" s="4"/>
      <c r="G10" s="4"/>
      <c r="H10" s="4"/>
      <c r="I10" s="4"/>
      <c r="J10" s="4"/>
      <c r="K10" s="4"/>
      <c r="L10" s="4"/>
      <c r="M10" s="4"/>
      <c r="N10" s="4"/>
      <c r="O10" s="4"/>
      <c r="P10" s="4"/>
      <c r="Q10" s="4"/>
      <c r="R10" s="4"/>
      <c r="S10" s="4"/>
      <c r="T10" s="4"/>
      <c r="U10" s="4"/>
      <c r="V10" s="4"/>
      <c r="W10" s="4"/>
      <c r="Z10" s="4">
        <v>80.509460814632888</v>
      </c>
    </row>
    <row r="11" spans="1:27" x14ac:dyDescent="0.25">
      <c r="A11" s="1">
        <v>37026</v>
      </c>
      <c r="B11" s="27"/>
      <c r="C11" s="27"/>
      <c r="D11" s="27"/>
      <c r="E11" s="27"/>
      <c r="F11" s="4"/>
      <c r="G11" s="4"/>
      <c r="H11" s="4"/>
      <c r="I11" s="4"/>
      <c r="J11" s="4"/>
      <c r="K11" s="4"/>
      <c r="L11" s="4"/>
      <c r="M11" s="4"/>
      <c r="N11" s="4"/>
      <c r="O11" s="4"/>
      <c r="P11" s="4"/>
      <c r="Q11" s="4"/>
      <c r="R11" s="4"/>
      <c r="S11" s="4"/>
      <c r="T11" s="4"/>
      <c r="U11" s="4"/>
      <c r="V11" s="4"/>
      <c r="W11" s="4"/>
      <c r="Z11" s="4">
        <v>80.789772351962725</v>
      </c>
    </row>
    <row r="12" spans="1:27" x14ac:dyDescent="0.25">
      <c r="A12" s="1">
        <v>37118</v>
      </c>
      <c r="B12" s="27"/>
      <c r="C12" s="27"/>
      <c r="D12" s="27"/>
      <c r="E12" s="27"/>
      <c r="F12" s="4"/>
      <c r="G12" s="4"/>
      <c r="H12" s="4"/>
      <c r="I12" s="4"/>
      <c r="J12" s="4"/>
      <c r="K12" s="4"/>
      <c r="L12" s="4"/>
      <c r="M12" s="4"/>
      <c r="N12" s="4"/>
      <c r="O12" s="4"/>
      <c r="P12" s="4"/>
      <c r="Q12" s="4"/>
      <c r="R12" s="4"/>
      <c r="S12" s="4"/>
      <c r="T12" s="4"/>
      <c r="U12" s="4"/>
      <c r="V12" s="4"/>
      <c r="W12" s="4"/>
      <c r="Z12" s="4">
        <v>81.363005842826169</v>
      </c>
    </row>
    <row r="13" spans="1:27" x14ac:dyDescent="0.25">
      <c r="A13" s="1">
        <v>37210</v>
      </c>
      <c r="B13" s="27"/>
      <c r="C13" s="27"/>
      <c r="D13" s="27"/>
      <c r="E13" s="27"/>
      <c r="F13" s="4"/>
      <c r="G13" s="4"/>
      <c r="H13" s="4"/>
      <c r="I13" s="4"/>
      <c r="J13" s="4"/>
      <c r="K13" s="4"/>
      <c r="L13" s="4"/>
      <c r="M13" s="4"/>
      <c r="N13" s="4"/>
      <c r="O13" s="4"/>
      <c r="P13" s="4"/>
      <c r="Q13" s="4"/>
      <c r="R13" s="4"/>
      <c r="S13" s="4"/>
      <c r="T13" s="4"/>
      <c r="U13" s="4"/>
      <c r="V13" s="4"/>
      <c r="W13" s="4"/>
      <c r="Z13" s="4">
        <v>82.278762257624791</v>
      </c>
    </row>
    <row r="14" spans="1:27" x14ac:dyDescent="0.25">
      <c r="A14" s="1">
        <v>37302</v>
      </c>
      <c r="B14" s="27"/>
      <c r="C14" s="27"/>
      <c r="D14" s="27"/>
      <c r="E14" s="27"/>
      <c r="F14" s="4"/>
      <c r="G14" s="4"/>
      <c r="H14" s="4"/>
      <c r="I14" s="4"/>
      <c r="J14" s="4"/>
      <c r="K14" s="4"/>
      <c r="L14" s="4"/>
      <c r="M14" s="4"/>
      <c r="N14" s="4"/>
      <c r="O14" s="4"/>
      <c r="P14" s="4"/>
      <c r="Q14" s="4"/>
      <c r="R14" s="4"/>
      <c r="S14" s="4"/>
      <c r="T14" s="4"/>
      <c r="U14" s="4"/>
      <c r="V14" s="4"/>
      <c r="W14" s="4"/>
      <c r="Z14" s="4">
        <v>82.171393571089723</v>
      </c>
    </row>
    <row r="15" spans="1:27" x14ac:dyDescent="0.25">
      <c r="A15" s="1">
        <v>37391</v>
      </c>
      <c r="B15" s="27"/>
      <c r="C15" s="27"/>
      <c r="D15" s="27"/>
      <c r="E15" s="27"/>
      <c r="F15" s="4"/>
      <c r="G15" s="4"/>
      <c r="H15" s="4"/>
      <c r="I15" s="4"/>
      <c r="J15" s="4"/>
      <c r="K15" s="4"/>
      <c r="L15" s="4"/>
      <c r="M15" s="4"/>
      <c r="N15" s="4"/>
      <c r="O15" s="4"/>
      <c r="P15" s="4"/>
      <c r="Q15" s="4"/>
      <c r="R15" s="4"/>
      <c r="S15" s="4"/>
      <c r="T15" s="4"/>
      <c r="U15" s="4"/>
      <c r="V15" s="4"/>
      <c r="W15" s="4"/>
      <c r="Z15" s="4">
        <v>83.359054579082326</v>
      </c>
    </row>
    <row r="16" spans="1:27" x14ac:dyDescent="0.25">
      <c r="A16" s="1">
        <v>37483</v>
      </c>
      <c r="B16" s="27"/>
      <c r="C16" s="27"/>
      <c r="D16" s="27"/>
      <c r="E16" s="27"/>
      <c r="F16" s="4"/>
      <c r="G16" s="4"/>
      <c r="H16" s="4"/>
      <c r="I16" s="4"/>
      <c r="J16" s="4"/>
      <c r="K16" s="4"/>
      <c r="L16" s="4"/>
      <c r="M16" s="4"/>
      <c r="N16" s="4"/>
      <c r="O16" s="4"/>
      <c r="P16" s="4"/>
      <c r="Q16" s="4"/>
      <c r="R16" s="4"/>
      <c r="S16" s="4"/>
      <c r="T16" s="4"/>
      <c r="U16" s="4"/>
      <c r="V16" s="4"/>
      <c r="W16" s="4"/>
      <c r="Z16" s="4">
        <v>83.405893267839232</v>
      </c>
    </row>
    <row r="17" spans="1:26" x14ac:dyDescent="0.25">
      <c r="A17" s="1">
        <v>37575</v>
      </c>
      <c r="B17" s="27"/>
      <c r="C17" s="27"/>
      <c r="D17" s="27"/>
      <c r="E17" s="27"/>
      <c r="F17" s="4"/>
      <c r="G17" s="4"/>
      <c r="H17" s="4"/>
      <c r="I17" s="4"/>
      <c r="J17" s="4"/>
      <c r="K17" s="4"/>
      <c r="L17" s="4"/>
      <c r="M17" s="4"/>
      <c r="N17" s="4"/>
      <c r="O17" s="4"/>
      <c r="P17" s="4"/>
      <c r="Q17" s="4"/>
      <c r="R17" s="4"/>
      <c r="S17" s="4"/>
      <c r="T17" s="4"/>
      <c r="U17" s="4"/>
      <c r="V17" s="4"/>
      <c r="W17" s="4"/>
      <c r="Z17" s="4">
        <v>84.080970881948488</v>
      </c>
    </row>
    <row r="18" spans="1:26" x14ac:dyDescent="0.25">
      <c r="A18" s="1">
        <v>37667</v>
      </c>
      <c r="B18" s="27"/>
      <c r="C18" s="27"/>
      <c r="D18" s="27"/>
      <c r="E18" s="27"/>
      <c r="F18" s="4"/>
      <c r="G18" s="4"/>
      <c r="H18" s="4"/>
      <c r="I18" s="4"/>
      <c r="J18" s="4"/>
      <c r="K18" s="4"/>
      <c r="L18" s="4"/>
      <c r="M18" s="4"/>
      <c r="N18" s="4"/>
      <c r="O18" s="4"/>
      <c r="P18" s="4"/>
      <c r="Q18" s="4"/>
      <c r="R18" s="4"/>
      <c r="S18" s="4"/>
      <c r="T18" s="4"/>
      <c r="U18" s="4"/>
      <c r="V18" s="4"/>
      <c r="W18" s="4"/>
      <c r="Z18" s="4">
        <v>84.935957100565062</v>
      </c>
    </row>
    <row r="19" spans="1:26" x14ac:dyDescent="0.25">
      <c r="A19" s="1">
        <v>37756</v>
      </c>
      <c r="B19" s="27"/>
      <c r="C19" s="27"/>
      <c r="D19" s="27"/>
      <c r="E19" s="27"/>
      <c r="F19" s="4"/>
      <c r="G19" s="4"/>
      <c r="H19" s="4"/>
      <c r="I19" s="4"/>
      <c r="J19" s="4"/>
      <c r="K19" s="4"/>
      <c r="L19" s="4"/>
      <c r="M19" s="4"/>
      <c r="N19" s="4"/>
      <c r="O19" s="4"/>
      <c r="P19" s="4"/>
      <c r="Q19" s="4"/>
      <c r="R19" s="4"/>
      <c r="S19" s="4"/>
      <c r="T19" s="4"/>
      <c r="U19" s="4"/>
      <c r="V19" s="4"/>
      <c r="W19" s="4"/>
      <c r="Z19" s="4">
        <v>84.637990980549944</v>
      </c>
    </row>
    <row r="20" spans="1:26" x14ac:dyDescent="0.25">
      <c r="A20" s="1">
        <v>37848</v>
      </c>
      <c r="B20" s="27"/>
      <c r="C20" s="27"/>
      <c r="D20" s="27"/>
      <c r="E20" s="27"/>
      <c r="F20" s="4"/>
      <c r="G20" s="4"/>
      <c r="H20" s="4"/>
      <c r="I20" s="4"/>
      <c r="J20" s="4"/>
      <c r="K20" s="4"/>
      <c r="L20" s="4"/>
      <c r="M20" s="4"/>
      <c r="N20" s="4"/>
      <c r="O20" s="4"/>
      <c r="P20" s="4"/>
      <c r="Q20" s="4"/>
      <c r="R20" s="4"/>
      <c r="S20" s="4"/>
      <c r="T20" s="4"/>
      <c r="U20" s="4"/>
      <c r="V20" s="4"/>
      <c r="W20" s="4"/>
      <c r="Z20" s="4">
        <v>85.6074317386161</v>
      </c>
    </row>
    <row r="21" spans="1:26" x14ac:dyDescent="0.25">
      <c r="A21" s="1">
        <v>37940</v>
      </c>
      <c r="B21" s="27"/>
      <c r="C21" s="27"/>
      <c r="D21" s="27"/>
      <c r="E21" s="27"/>
      <c r="F21" s="4"/>
      <c r="G21" s="4"/>
      <c r="H21" s="4"/>
      <c r="I21" s="4"/>
      <c r="J21" s="4"/>
      <c r="K21" s="4"/>
      <c r="L21" s="4"/>
      <c r="M21" s="4"/>
      <c r="N21" s="4"/>
      <c r="O21" s="4"/>
      <c r="P21" s="4"/>
      <c r="Q21" s="4"/>
      <c r="R21" s="4"/>
      <c r="S21" s="4"/>
      <c r="T21" s="4"/>
      <c r="U21" s="4"/>
      <c r="V21" s="4"/>
      <c r="W21" s="4"/>
      <c r="Z21" s="4">
        <v>86.027058350197265</v>
      </c>
    </row>
    <row r="22" spans="1:26" x14ac:dyDescent="0.25">
      <c r="A22" s="1">
        <v>38032</v>
      </c>
      <c r="B22" s="27"/>
      <c r="C22" s="27"/>
      <c r="D22" s="27"/>
      <c r="E22" s="27"/>
      <c r="F22" s="4"/>
      <c r="G22" s="4"/>
      <c r="H22" s="4"/>
      <c r="I22" s="4"/>
      <c r="J22" s="4"/>
      <c r="K22" s="4"/>
      <c r="L22" s="4"/>
      <c r="M22" s="4"/>
      <c r="N22" s="4"/>
      <c r="O22" s="4"/>
      <c r="P22" s="4"/>
      <c r="Q22" s="4"/>
      <c r="R22" s="4"/>
      <c r="S22" s="4"/>
      <c r="T22" s="4"/>
      <c r="U22" s="4"/>
      <c r="V22" s="4"/>
      <c r="W22" s="4"/>
      <c r="Z22" s="4">
        <v>87.510523692570061</v>
      </c>
    </row>
    <row r="23" spans="1:26" x14ac:dyDescent="0.25">
      <c r="A23" s="1">
        <v>38122</v>
      </c>
      <c r="B23" s="27"/>
      <c r="C23" s="27"/>
      <c r="D23" s="27"/>
      <c r="E23" s="27"/>
      <c r="F23" s="4"/>
      <c r="G23" s="4"/>
      <c r="H23" s="4"/>
      <c r="I23" s="4"/>
      <c r="J23" s="4"/>
      <c r="K23" s="4"/>
      <c r="L23" s="4"/>
      <c r="M23" s="4"/>
      <c r="N23" s="4"/>
      <c r="O23" s="4"/>
      <c r="P23" s="4"/>
      <c r="Q23" s="4"/>
      <c r="R23" s="4"/>
      <c r="S23" s="4"/>
      <c r="T23" s="4"/>
      <c r="U23" s="4"/>
      <c r="V23" s="4"/>
      <c r="W23" s="4"/>
      <c r="Z23" s="4">
        <v>88.167946723994021</v>
      </c>
    </row>
    <row r="24" spans="1:26" x14ac:dyDescent="0.25">
      <c r="A24" s="1">
        <v>38214</v>
      </c>
      <c r="B24" s="27"/>
      <c r="C24" s="27"/>
      <c r="D24" s="27"/>
      <c r="E24" s="27"/>
      <c r="F24" s="4"/>
      <c r="G24" s="4"/>
      <c r="H24" s="4"/>
      <c r="I24" s="4"/>
      <c r="J24" s="4"/>
      <c r="K24" s="4"/>
      <c r="L24" s="4"/>
      <c r="M24" s="4"/>
      <c r="N24" s="4"/>
      <c r="O24" s="4"/>
      <c r="P24" s="4"/>
      <c r="Q24" s="4"/>
      <c r="R24" s="4"/>
      <c r="S24" s="4"/>
      <c r="T24" s="4"/>
      <c r="U24" s="4"/>
      <c r="V24" s="4"/>
      <c r="W24" s="4"/>
      <c r="Z24" s="4">
        <v>88.838340469227589</v>
      </c>
    </row>
    <row r="25" spans="1:26" x14ac:dyDescent="0.25">
      <c r="A25" s="1">
        <v>38306</v>
      </c>
      <c r="B25" s="27"/>
      <c r="C25" s="27"/>
      <c r="D25" s="27"/>
      <c r="E25" s="27"/>
      <c r="F25" s="4"/>
      <c r="G25" s="4"/>
      <c r="H25" s="4"/>
      <c r="I25" s="4"/>
      <c r="J25" s="4"/>
      <c r="K25" s="4"/>
      <c r="L25" s="4"/>
      <c r="M25" s="4"/>
      <c r="N25" s="4"/>
      <c r="O25" s="4"/>
      <c r="P25" s="4"/>
      <c r="Q25" s="4"/>
      <c r="R25" s="4"/>
      <c r="S25" s="4"/>
      <c r="T25" s="4"/>
      <c r="U25" s="4"/>
      <c r="V25" s="4"/>
      <c r="W25" s="4"/>
      <c r="Z25" s="4">
        <v>89.415657332957025</v>
      </c>
    </row>
    <row r="26" spans="1:26" x14ac:dyDescent="0.25">
      <c r="A26" s="1">
        <v>38398</v>
      </c>
      <c r="B26" s="27"/>
      <c r="C26" s="27"/>
      <c r="D26" s="27"/>
      <c r="E26" s="27"/>
      <c r="F26" s="4"/>
      <c r="G26" s="4"/>
      <c r="H26" s="4"/>
      <c r="I26" s="4"/>
      <c r="J26" s="4"/>
      <c r="K26" s="4"/>
      <c r="L26" s="4"/>
      <c r="M26" s="4"/>
      <c r="N26" s="4"/>
      <c r="O26" s="4"/>
      <c r="P26" s="4"/>
      <c r="Q26" s="4"/>
      <c r="R26" s="4"/>
      <c r="S26" s="4"/>
      <c r="T26" s="4"/>
      <c r="U26" s="4"/>
      <c r="V26" s="4"/>
      <c r="W26" s="4"/>
      <c r="Z26" s="4">
        <v>89.982885863723439</v>
      </c>
    </row>
    <row r="27" spans="1:26" x14ac:dyDescent="0.25">
      <c r="A27" s="1">
        <v>38487</v>
      </c>
      <c r="B27" s="27"/>
      <c r="C27" s="27"/>
      <c r="D27" s="27"/>
      <c r="E27" s="27"/>
      <c r="F27" s="4"/>
      <c r="G27" s="4"/>
      <c r="H27" s="4"/>
      <c r="I27" s="4"/>
      <c r="J27" s="4"/>
      <c r="K27" s="4"/>
      <c r="L27" s="4"/>
      <c r="M27" s="4"/>
      <c r="N27" s="4"/>
      <c r="O27" s="4"/>
      <c r="P27" s="4"/>
      <c r="Q27" s="4"/>
      <c r="R27" s="4"/>
      <c r="S27" s="4"/>
      <c r="T27" s="4"/>
      <c r="U27" s="4"/>
      <c r="V27" s="4"/>
      <c r="W27" s="4"/>
      <c r="Z27" s="4">
        <v>90.733986272661213</v>
      </c>
    </row>
    <row r="28" spans="1:26" x14ac:dyDescent="0.25">
      <c r="A28" s="1">
        <v>38579</v>
      </c>
      <c r="B28" s="27"/>
      <c r="C28" s="27"/>
      <c r="D28" s="27"/>
      <c r="E28" s="27"/>
      <c r="F28" s="4"/>
      <c r="G28" s="4"/>
      <c r="H28" s="4"/>
      <c r="I28" s="4"/>
      <c r="J28" s="4"/>
      <c r="K28" s="4"/>
      <c r="L28" s="4"/>
      <c r="M28" s="4"/>
      <c r="N28" s="4"/>
      <c r="O28" s="4"/>
      <c r="P28" s="4"/>
      <c r="Q28" s="4"/>
      <c r="R28" s="4"/>
      <c r="S28" s="4"/>
      <c r="T28" s="4"/>
      <c r="U28" s="4"/>
      <c r="V28" s="4"/>
      <c r="W28" s="4"/>
      <c r="Z28" s="4">
        <v>91.998150472290106</v>
      </c>
    </row>
    <row r="29" spans="1:26" x14ac:dyDescent="0.25">
      <c r="A29" s="1">
        <v>38671</v>
      </c>
      <c r="B29" s="27"/>
      <c r="C29" s="27"/>
      <c r="D29" s="27"/>
      <c r="E29" s="27"/>
      <c r="F29" s="4"/>
      <c r="G29" s="4"/>
      <c r="H29" s="4"/>
      <c r="I29" s="4"/>
      <c r="J29" s="4"/>
      <c r="K29" s="4"/>
      <c r="L29" s="4"/>
      <c r="M29" s="4"/>
      <c r="N29" s="4"/>
      <c r="O29" s="4"/>
      <c r="P29" s="4"/>
      <c r="Q29" s="4"/>
      <c r="R29" s="4"/>
      <c r="S29" s="4"/>
      <c r="T29" s="4"/>
      <c r="U29" s="4"/>
      <c r="V29" s="4"/>
      <c r="W29" s="4"/>
      <c r="Z29" s="4">
        <v>92.341634189840804</v>
      </c>
    </row>
    <row r="30" spans="1:26" x14ac:dyDescent="0.25">
      <c r="A30" s="1">
        <v>38763</v>
      </c>
      <c r="B30" s="27"/>
      <c r="C30" s="27"/>
      <c r="D30" s="27"/>
      <c r="E30" s="27"/>
      <c r="F30" s="4"/>
      <c r="G30" s="4"/>
      <c r="H30" s="4"/>
      <c r="I30" s="4"/>
      <c r="J30" s="4"/>
      <c r="K30" s="4"/>
      <c r="L30" s="4"/>
      <c r="M30" s="4"/>
      <c r="N30" s="4"/>
      <c r="O30" s="4"/>
      <c r="P30" s="4"/>
      <c r="Q30" s="4"/>
      <c r="R30" s="4"/>
      <c r="S30" s="4"/>
      <c r="T30" s="4"/>
      <c r="U30" s="4"/>
      <c r="V30" s="4"/>
      <c r="W30" s="4"/>
      <c r="Z30" s="4">
        <v>93.69455169970395</v>
      </c>
    </row>
    <row r="31" spans="1:26" x14ac:dyDescent="0.25">
      <c r="A31" s="1">
        <v>38852</v>
      </c>
      <c r="B31" s="27"/>
      <c r="C31" s="27"/>
      <c r="D31" s="27"/>
      <c r="E31" s="27"/>
      <c r="F31" s="4"/>
      <c r="G31" s="4"/>
      <c r="H31" s="4"/>
      <c r="I31" s="4"/>
      <c r="J31" s="4"/>
      <c r="K31" s="4"/>
      <c r="L31" s="4"/>
      <c r="M31" s="4"/>
      <c r="N31" s="4"/>
      <c r="O31" s="4"/>
      <c r="P31" s="4"/>
      <c r="Q31" s="4"/>
      <c r="R31" s="4"/>
      <c r="S31" s="4"/>
      <c r="T31" s="4"/>
      <c r="U31" s="4"/>
      <c r="V31" s="4"/>
      <c r="W31" s="4"/>
      <c r="Z31" s="4">
        <v>95.037981372613771</v>
      </c>
    </row>
    <row r="32" spans="1:26" x14ac:dyDescent="0.25">
      <c r="A32" s="1">
        <v>38944</v>
      </c>
      <c r="B32" s="27"/>
      <c r="C32" s="27"/>
      <c r="D32" s="27"/>
      <c r="E32" s="27"/>
      <c r="F32" s="4"/>
      <c r="G32" s="4"/>
      <c r="H32" s="4"/>
      <c r="I32" s="4"/>
      <c r="J32" s="4"/>
      <c r="K32" s="4"/>
      <c r="L32" s="4"/>
      <c r="M32" s="4"/>
      <c r="N32" s="4"/>
      <c r="O32" s="4"/>
      <c r="P32" s="4"/>
      <c r="Q32" s="4"/>
      <c r="R32" s="4"/>
      <c r="S32" s="4"/>
      <c r="T32" s="4"/>
      <c r="U32" s="4"/>
      <c r="V32" s="4"/>
      <c r="W32" s="4"/>
      <c r="Z32" s="4">
        <v>96.413837830047626</v>
      </c>
    </row>
    <row r="33" spans="1:27" x14ac:dyDescent="0.25">
      <c r="A33" s="1">
        <v>39036</v>
      </c>
      <c r="B33" s="5">
        <v>97.022061014822881</v>
      </c>
      <c r="C33" s="5"/>
      <c r="D33" s="5"/>
      <c r="E33" s="5"/>
      <c r="F33" s="4"/>
      <c r="G33" s="4"/>
      <c r="H33" s="4"/>
      <c r="I33" s="4"/>
      <c r="J33" s="4"/>
      <c r="K33" s="4"/>
      <c r="L33" s="4"/>
      <c r="M33" s="4"/>
      <c r="N33" s="4"/>
      <c r="O33" s="4"/>
      <c r="P33" s="4"/>
      <c r="Q33" s="4"/>
      <c r="R33" s="4"/>
      <c r="S33" s="4"/>
      <c r="T33" s="4"/>
      <c r="U33" s="4"/>
      <c r="V33" s="4"/>
      <c r="W33" s="4"/>
      <c r="Z33" s="4">
        <v>96.565883419704676</v>
      </c>
    </row>
    <row r="34" spans="1:27" x14ac:dyDescent="0.25">
      <c r="A34" s="1">
        <v>39128</v>
      </c>
      <c r="B34" s="5">
        <v>97.844333453799678</v>
      </c>
      <c r="C34" s="5"/>
      <c r="D34" s="5"/>
      <c r="E34" s="5"/>
      <c r="F34" s="4"/>
      <c r="G34" s="4"/>
      <c r="H34" s="4"/>
      <c r="I34" s="4"/>
      <c r="J34" s="4"/>
      <c r="K34" s="4"/>
      <c r="L34" s="4"/>
      <c r="M34" s="4"/>
      <c r="N34" s="4"/>
      <c r="O34" s="4"/>
      <c r="P34" s="4"/>
      <c r="Q34" s="4"/>
      <c r="R34" s="4"/>
      <c r="S34" s="4"/>
      <c r="T34" s="4"/>
      <c r="U34" s="4"/>
      <c r="V34" s="4"/>
      <c r="W34" s="4"/>
      <c r="Z34" s="4">
        <v>97.706825838142308</v>
      </c>
    </row>
    <row r="35" spans="1:27" x14ac:dyDescent="0.25">
      <c r="A35" s="1">
        <v>39217</v>
      </c>
      <c r="B35" s="5">
        <v>98.628560990768776</v>
      </c>
      <c r="C35" s="5">
        <v>98.406705022239066</v>
      </c>
      <c r="D35" s="5"/>
      <c r="E35" s="5"/>
      <c r="F35" s="4"/>
      <c r="G35" s="4"/>
      <c r="H35" s="4"/>
      <c r="I35" s="4"/>
      <c r="J35" s="4"/>
      <c r="K35" s="4"/>
      <c r="L35" s="4"/>
      <c r="M35" s="4"/>
      <c r="N35" s="4"/>
      <c r="O35" s="4"/>
      <c r="P35" s="4"/>
      <c r="Q35" s="4"/>
      <c r="R35" s="4"/>
      <c r="S35" s="4"/>
      <c r="T35" s="4"/>
      <c r="U35" s="4"/>
      <c r="V35" s="4"/>
      <c r="W35" s="4"/>
      <c r="Z35" s="4">
        <v>98.272973476091252</v>
      </c>
    </row>
    <row r="36" spans="1:27" x14ac:dyDescent="0.25">
      <c r="A36" s="1">
        <v>39309</v>
      </c>
      <c r="B36" s="5">
        <v>99.317800425564741</v>
      </c>
      <c r="C36" s="5">
        <v>99.199761238519486</v>
      </c>
      <c r="D36" s="5">
        <v>99.31945171375655</v>
      </c>
      <c r="E36" s="5"/>
      <c r="F36" s="4"/>
      <c r="G36" s="4"/>
      <c r="H36" s="4"/>
      <c r="I36" s="4"/>
      <c r="J36" s="4"/>
      <c r="K36" s="4"/>
      <c r="L36" s="4"/>
      <c r="M36" s="4"/>
      <c r="N36" s="4"/>
      <c r="O36" s="4"/>
      <c r="P36" s="4"/>
      <c r="Q36" s="4"/>
      <c r="R36" s="4"/>
      <c r="S36" s="4"/>
      <c r="T36" s="4"/>
      <c r="U36" s="4"/>
      <c r="V36" s="4"/>
      <c r="W36" s="4"/>
      <c r="Z36" s="4">
        <v>98.878873949882603</v>
      </c>
    </row>
    <row r="37" spans="1:27" x14ac:dyDescent="0.25">
      <c r="A37" s="1">
        <v>39401</v>
      </c>
      <c r="B37" s="5">
        <v>100</v>
      </c>
      <c r="C37" s="5">
        <v>100</v>
      </c>
      <c r="D37" s="5">
        <v>100</v>
      </c>
      <c r="E37" s="5">
        <v>100</v>
      </c>
      <c r="F37" s="5">
        <v>100</v>
      </c>
      <c r="G37" s="4"/>
      <c r="H37" s="4"/>
      <c r="I37" s="4"/>
      <c r="J37" s="4"/>
      <c r="K37" s="4"/>
      <c r="L37" s="4"/>
      <c r="M37" s="4"/>
      <c r="N37" s="4"/>
      <c r="O37" s="4"/>
      <c r="P37" s="4"/>
      <c r="Q37" s="4"/>
      <c r="R37" s="4"/>
      <c r="S37" s="4"/>
      <c r="T37" s="4"/>
      <c r="U37" s="4"/>
      <c r="V37" s="4"/>
      <c r="W37" s="4"/>
      <c r="Z37" s="4">
        <v>100</v>
      </c>
    </row>
    <row r="38" spans="1:27" x14ac:dyDescent="0.25">
      <c r="A38" s="1">
        <v>39493</v>
      </c>
      <c r="B38" s="5">
        <v>100.67530067190791</v>
      </c>
      <c r="C38" s="5">
        <v>100.70122964395918</v>
      </c>
      <c r="D38" s="5">
        <v>100.63486456390815</v>
      </c>
      <c r="E38" s="5">
        <v>100.53508919671548</v>
      </c>
      <c r="F38" s="5">
        <v>100.45538106164858</v>
      </c>
      <c r="G38" s="5">
        <v>100.63542606284189</v>
      </c>
      <c r="H38" s="4"/>
      <c r="I38" s="4"/>
      <c r="J38" s="4"/>
      <c r="K38" s="4"/>
      <c r="L38" s="4"/>
      <c r="M38" s="4"/>
      <c r="N38" s="4"/>
      <c r="O38" s="4"/>
      <c r="P38" s="4"/>
      <c r="Q38" s="4"/>
      <c r="R38" s="4"/>
      <c r="S38" s="4"/>
      <c r="T38" s="4"/>
      <c r="U38" s="4"/>
      <c r="V38" s="4"/>
      <c r="W38" s="4"/>
      <c r="Z38" s="4">
        <v>98.972791525800304</v>
      </c>
    </row>
    <row r="39" spans="1:27" x14ac:dyDescent="0.25">
      <c r="A39" s="1">
        <v>39583</v>
      </c>
      <c r="B39" s="5">
        <v>101.34486510404761</v>
      </c>
      <c r="C39" s="5">
        <v>101.34278328984388</v>
      </c>
      <c r="D39" s="5">
        <v>101.19449513876928</v>
      </c>
      <c r="E39" s="5">
        <v>101.00361664989424</v>
      </c>
      <c r="F39" s="5">
        <v>100.92453021070212</v>
      </c>
      <c r="G39" s="5">
        <v>101.10962106659824</v>
      </c>
      <c r="H39" s="5">
        <v>100.84249551973853</v>
      </c>
      <c r="I39" s="4"/>
      <c r="J39" s="4"/>
      <c r="K39" s="4"/>
      <c r="L39" s="4"/>
      <c r="M39" s="4"/>
      <c r="N39" s="4"/>
      <c r="O39" s="4"/>
      <c r="P39" s="4"/>
      <c r="Q39" s="4"/>
      <c r="R39" s="4"/>
      <c r="S39" s="4"/>
      <c r="T39" s="4"/>
      <c r="U39" s="4"/>
      <c r="V39" s="4"/>
      <c r="W39" s="4"/>
      <c r="Z39" s="4">
        <v>98.928955317091919</v>
      </c>
    </row>
    <row r="40" spans="1:27" x14ac:dyDescent="0.25">
      <c r="A40" s="1">
        <v>39675</v>
      </c>
      <c r="B40" s="5">
        <v>102.00392075019045</v>
      </c>
      <c r="C40" s="5">
        <v>101.95175149829869</v>
      </c>
      <c r="D40" s="5">
        <v>101.76617388585815</v>
      </c>
      <c r="E40" s="5">
        <v>101.47460518293418</v>
      </c>
      <c r="F40" s="5">
        <v>101.40305566315288</v>
      </c>
      <c r="G40" s="5">
        <v>101.51784322834013</v>
      </c>
      <c r="H40" s="5">
        <v>101.14392472011147</v>
      </c>
      <c r="I40" s="5">
        <v>100.3505744998771</v>
      </c>
      <c r="J40" s="5">
        <v>100.27075315860094</v>
      </c>
      <c r="K40" s="4"/>
      <c r="L40" s="4"/>
      <c r="M40" s="4"/>
      <c r="N40" s="4"/>
      <c r="O40" s="4"/>
      <c r="P40" s="4"/>
      <c r="Q40" s="4"/>
      <c r="R40" s="4"/>
      <c r="S40" s="4"/>
      <c r="T40" s="4"/>
      <c r="U40" s="4"/>
      <c r="V40" s="4"/>
      <c r="W40" s="4"/>
      <c r="Z40" s="4">
        <v>98.960301208798455</v>
      </c>
    </row>
    <row r="41" spans="1:27" x14ac:dyDescent="0.25">
      <c r="A41" s="1">
        <v>39767</v>
      </c>
      <c r="B41" s="5">
        <v>102.65320073315314</v>
      </c>
      <c r="C41" s="5">
        <v>102.54218982946401</v>
      </c>
      <c r="D41" s="5">
        <v>102.33651833887009</v>
      </c>
      <c r="E41" s="5">
        <v>101.9768800220416</v>
      </c>
      <c r="F41" s="5">
        <v>101.89969926845896</v>
      </c>
      <c r="G41" s="5">
        <v>101.91004152405958</v>
      </c>
      <c r="H41" s="5">
        <v>101.39926855477187</v>
      </c>
      <c r="I41" s="5">
        <v>100.54659357933832</v>
      </c>
      <c r="J41" s="5">
        <v>100.21608099397102</v>
      </c>
      <c r="K41" s="5">
        <v>99.508875992496442</v>
      </c>
      <c r="L41" s="5">
        <v>98.865270008164501</v>
      </c>
      <c r="M41" s="4"/>
      <c r="N41" s="4"/>
      <c r="O41" s="4"/>
      <c r="P41" s="4"/>
      <c r="Q41" s="4"/>
      <c r="R41" s="4"/>
      <c r="S41" s="4"/>
      <c r="T41" s="4"/>
      <c r="U41" s="4"/>
      <c r="V41" s="4"/>
      <c r="W41" s="4"/>
      <c r="Z41" s="4">
        <v>94.85555068486569</v>
      </c>
    </row>
    <row r="42" spans="1:27" x14ac:dyDescent="0.25">
      <c r="A42" s="1">
        <v>39859</v>
      </c>
      <c r="B42" s="5">
        <v>103.29345630042452</v>
      </c>
      <c r="C42" s="5">
        <v>103.12684970614758</v>
      </c>
      <c r="D42" s="5">
        <v>102.90954976092237</v>
      </c>
      <c r="E42" s="5">
        <v>102.54393955982614</v>
      </c>
      <c r="F42" s="5">
        <v>102.47539745741001</v>
      </c>
      <c r="G42" s="5">
        <v>102.38153302691815</v>
      </c>
      <c r="H42" s="5">
        <v>101.70594894981066</v>
      </c>
      <c r="I42" s="5">
        <v>100.73875264106358</v>
      </c>
      <c r="J42" s="5">
        <v>100.11754477850567</v>
      </c>
      <c r="K42" s="5">
        <v>99.291912390170594</v>
      </c>
      <c r="L42" s="5">
        <v>98.340827427428025</v>
      </c>
      <c r="M42" s="5">
        <v>94.032317747032579</v>
      </c>
      <c r="N42" s="4"/>
      <c r="O42" s="4"/>
      <c r="P42" s="4"/>
      <c r="Q42" s="4"/>
      <c r="R42" s="4"/>
      <c r="S42" s="4"/>
      <c r="T42" s="4"/>
      <c r="U42" s="4"/>
      <c r="V42" s="4"/>
      <c r="W42" s="4"/>
      <c r="Z42" s="4">
        <v>92.417656984669335</v>
      </c>
    </row>
    <row r="43" spans="1:27" x14ac:dyDescent="0.25">
      <c r="A43" s="1">
        <v>39948</v>
      </c>
      <c r="B43" s="5">
        <v>103.93756091376196</v>
      </c>
      <c r="C43" s="5">
        <v>103.71012828511698</v>
      </c>
      <c r="D43" s="5">
        <v>103.49502760186753</v>
      </c>
      <c r="E43" s="5">
        <v>103.13453007089701</v>
      </c>
      <c r="F43" s="5">
        <v>103.06535291045098</v>
      </c>
      <c r="G43" s="5">
        <v>102.90530904898286</v>
      </c>
      <c r="H43" s="5">
        <v>102.00782990094386</v>
      </c>
      <c r="I43" s="5">
        <v>100.97031788888873</v>
      </c>
      <c r="J43" s="5">
        <v>100.16636237567175</v>
      </c>
      <c r="K43" s="5">
        <v>99.238013962701018</v>
      </c>
      <c r="L43" s="5">
        <v>98.10289012581282</v>
      </c>
      <c r="M43" s="5">
        <v>93.770097359191141</v>
      </c>
      <c r="N43" s="5">
        <v>93.734859620078311</v>
      </c>
      <c r="O43" s="4"/>
      <c r="P43" s="4"/>
      <c r="Q43" s="4"/>
      <c r="R43" s="4"/>
      <c r="S43" s="4"/>
      <c r="T43" s="4"/>
      <c r="U43" s="4"/>
      <c r="V43" s="4"/>
      <c r="W43" s="4"/>
      <c r="Z43" s="4">
        <v>92.701571498057405</v>
      </c>
    </row>
    <row r="44" spans="1:27" x14ac:dyDescent="0.25">
      <c r="A44" s="1">
        <v>40040</v>
      </c>
      <c r="B44" s="5">
        <v>104.58607483787878</v>
      </c>
      <c r="C44" s="5">
        <v>104.29660436114636</v>
      </c>
      <c r="D44" s="5">
        <v>104.08298152548258</v>
      </c>
      <c r="E44" s="5">
        <v>103.75456727406242</v>
      </c>
      <c r="F44" s="5">
        <v>103.68092472451167</v>
      </c>
      <c r="G44" s="5">
        <v>103.49257088545616</v>
      </c>
      <c r="H44" s="5">
        <v>102.51981294476448</v>
      </c>
      <c r="I44" s="5">
        <v>101.31995193422358</v>
      </c>
      <c r="J44" s="5">
        <v>100.41679616933001</v>
      </c>
      <c r="K44" s="5">
        <v>99.49037164236718</v>
      </c>
      <c r="L44" s="5">
        <v>98.139820037338851</v>
      </c>
      <c r="M44" s="5">
        <v>93.517632594131427</v>
      </c>
      <c r="N44" s="5">
        <v>93.650682680700712</v>
      </c>
      <c r="O44" s="5">
        <v>94.205309813623543</v>
      </c>
      <c r="P44" s="5">
        <v>94.742235374020197</v>
      </c>
      <c r="Q44" s="4"/>
      <c r="R44" s="4"/>
      <c r="S44" s="4"/>
      <c r="T44" s="4"/>
      <c r="U44" s="4"/>
      <c r="V44" s="4"/>
      <c r="W44" s="4"/>
      <c r="Z44" s="4">
        <v>92.603330350869811</v>
      </c>
    </row>
    <row r="45" spans="1:27" x14ac:dyDescent="0.25">
      <c r="A45" s="1">
        <v>40132</v>
      </c>
      <c r="B45" s="5">
        <v>105.23902535337525</v>
      </c>
      <c r="C45" s="5">
        <v>104.88628675575275</v>
      </c>
      <c r="D45" s="5">
        <v>104.68356537823841</v>
      </c>
      <c r="E45" s="5">
        <v>104.38581508309828</v>
      </c>
      <c r="F45" s="5">
        <v>104.31475807988026</v>
      </c>
      <c r="G45" s="5">
        <v>104.10899838798397</v>
      </c>
      <c r="H45" s="5">
        <v>103.10771587428817</v>
      </c>
      <c r="I45" s="5">
        <v>101.86269322228401</v>
      </c>
      <c r="J45" s="5">
        <v>100.95117186292191</v>
      </c>
      <c r="K45" s="5">
        <v>99.939213878843901</v>
      </c>
      <c r="L45" s="5">
        <v>98.355365375613744</v>
      </c>
      <c r="M45" s="5">
        <v>93.60878018127616</v>
      </c>
      <c r="N45" s="5">
        <v>93.736061985238933</v>
      </c>
      <c r="O45" s="5">
        <v>94.563846542229982</v>
      </c>
      <c r="P45" s="5">
        <v>95.196336807487612</v>
      </c>
      <c r="Q45" s="5">
        <v>95.175163862585094</v>
      </c>
      <c r="R45" s="5">
        <v>94.96378549897851</v>
      </c>
      <c r="S45" s="4"/>
      <c r="T45" s="4"/>
      <c r="U45" s="4"/>
      <c r="V45" s="4"/>
      <c r="W45" s="4"/>
      <c r="Z45" s="4">
        <v>93.33593548270872</v>
      </c>
    </row>
    <row r="46" spans="1:27" x14ac:dyDescent="0.25">
      <c r="A46" s="1">
        <v>40224</v>
      </c>
      <c r="B46" s="5">
        <v>105.89643981760966</v>
      </c>
      <c r="C46" s="5">
        <v>105.4791840994118</v>
      </c>
      <c r="D46" s="5">
        <v>105.2993936056122</v>
      </c>
      <c r="E46" s="5">
        <v>105.05114255248698</v>
      </c>
      <c r="F46" s="5">
        <v>104.99000374543634</v>
      </c>
      <c r="G46" s="5">
        <v>104.76884929817089</v>
      </c>
      <c r="H46" s="5">
        <v>103.77161367857485</v>
      </c>
      <c r="I46" s="5">
        <v>102.52715961068537</v>
      </c>
      <c r="J46" s="5">
        <v>101.55481515468723</v>
      </c>
      <c r="K46" s="5">
        <v>100.46177315108504</v>
      </c>
      <c r="L46" s="5">
        <v>98.729474280578117</v>
      </c>
      <c r="M46" s="5">
        <v>93.880592284016458</v>
      </c>
      <c r="N46" s="5">
        <v>94.020981770275142</v>
      </c>
      <c r="O46" s="5">
        <v>94.952981079528541</v>
      </c>
      <c r="P46" s="5">
        <v>95.680060646520275</v>
      </c>
      <c r="Q46" s="5">
        <v>95.819452654477189</v>
      </c>
      <c r="R46" s="5">
        <v>95.585186056042886</v>
      </c>
      <c r="S46" s="5">
        <v>94.399984789059289</v>
      </c>
      <c r="T46" s="4"/>
      <c r="U46" s="4"/>
      <c r="V46" s="4"/>
      <c r="W46" s="4"/>
      <c r="Z46" s="4">
        <v>94.825165586774673</v>
      </c>
    </row>
    <row r="47" spans="1:27" x14ac:dyDescent="0.25">
      <c r="A47" s="1">
        <v>40313</v>
      </c>
      <c r="B47" s="5"/>
      <c r="C47" s="5">
        <v>106.07530482574252</v>
      </c>
      <c r="D47" s="5">
        <v>105.91902225842441</v>
      </c>
      <c r="E47" s="5">
        <v>105.72130053529627</v>
      </c>
      <c r="F47" s="5">
        <v>105.67709433210214</v>
      </c>
      <c r="G47" s="5">
        <v>105.43544476806287</v>
      </c>
      <c r="H47" s="5">
        <v>104.43348031242481</v>
      </c>
      <c r="I47" s="5">
        <v>103.21503567454467</v>
      </c>
      <c r="J47" s="5">
        <v>102.2214809282239</v>
      </c>
      <c r="K47" s="5">
        <v>101.03434937858617</v>
      </c>
      <c r="L47" s="5">
        <v>99.243806922449181</v>
      </c>
      <c r="M47" s="5">
        <v>94.31888123554846</v>
      </c>
      <c r="N47" s="5">
        <v>94.44951345033104</v>
      </c>
      <c r="O47" s="5">
        <v>95.407165939647058</v>
      </c>
      <c r="P47" s="5">
        <v>96.227609552775306</v>
      </c>
      <c r="Q47" s="5">
        <v>96.503646936116411</v>
      </c>
      <c r="R47" s="5">
        <v>96.267661066953352</v>
      </c>
      <c r="S47" s="5">
        <v>95.288992063157167</v>
      </c>
      <c r="T47" s="5">
        <v>95.886450816934158</v>
      </c>
      <c r="U47" s="4"/>
      <c r="V47" s="4"/>
      <c r="W47" s="4"/>
      <c r="Z47" s="4">
        <v>96.823135910261882</v>
      </c>
    </row>
    <row r="48" spans="1:27" x14ac:dyDescent="0.25">
      <c r="A48" s="1">
        <v>40405</v>
      </c>
      <c r="B48" s="5"/>
      <c r="C48" s="5"/>
      <c r="D48" s="5">
        <v>106.55836676249022</v>
      </c>
      <c r="E48" s="5">
        <v>106.4372300046945</v>
      </c>
      <c r="F48" s="5">
        <v>106.34333618679706</v>
      </c>
      <c r="G48" s="5">
        <v>106.13460432736697</v>
      </c>
      <c r="H48" s="5">
        <v>105.13722506972753</v>
      </c>
      <c r="I48" s="5">
        <v>103.88352301699071</v>
      </c>
      <c r="J48" s="5">
        <v>102.91187979455721</v>
      </c>
      <c r="K48" s="5">
        <v>101.72113181560877</v>
      </c>
      <c r="L48" s="5">
        <v>99.871414946782551</v>
      </c>
      <c r="M48" s="5">
        <v>94.88070089186661</v>
      </c>
      <c r="N48" s="5">
        <v>94.989031765187832</v>
      </c>
      <c r="O48" s="5">
        <v>95.949376712878021</v>
      </c>
      <c r="P48" s="5">
        <v>96.865673253413163</v>
      </c>
      <c r="Q48" s="5">
        <v>97.226783915291222</v>
      </c>
      <c r="R48" s="5">
        <v>96.97753737861359</v>
      </c>
      <c r="S48" s="5">
        <v>96.173527947129898</v>
      </c>
      <c r="T48" s="5">
        <v>96.756249174116491</v>
      </c>
      <c r="U48" s="5">
        <v>97.157909248920276</v>
      </c>
      <c r="V48" s="5">
        <v>98.027316845443096</v>
      </c>
      <c r="W48" s="4"/>
      <c r="X48" s="4"/>
      <c r="Z48" s="4">
        <v>98.85485410949444</v>
      </c>
      <c r="AA48" s="4"/>
    </row>
    <row r="49" spans="1:27" x14ac:dyDescent="0.25">
      <c r="A49" s="1">
        <v>40497</v>
      </c>
      <c r="B49" s="5"/>
      <c r="C49" s="5"/>
      <c r="D49" s="5">
        <v>107.20176590608878</v>
      </c>
      <c r="E49" s="5">
        <v>107.15896910868369</v>
      </c>
      <c r="F49" s="5">
        <v>107.01446986587737</v>
      </c>
      <c r="G49" s="5">
        <v>106.84018705759317</v>
      </c>
      <c r="H49" s="5">
        <v>105.84307864535209</v>
      </c>
      <c r="I49" s="5">
        <v>104.54313917458565</v>
      </c>
      <c r="J49" s="5">
        <v>103.64677024282851</v>
      </c>
      <c r="K49" s="5">
        <v>102.4798978741817</v>
      </c>
      <c r="L49" s="5">
        <v>100.59713639283019</v>
      </c>
      <c r="M49" s="5">
        <v>95.596506903663013</v>
      </c>
      <c r="N49" s="5">
        <v>95.67815107001006</v>
      </c>
      <c r="O49" s="5">
        <v>96.661850020844511</v>
      </c>
      <c r="P49" s="5">
        <v>97.643119063241585</v>
      </c>
      <c r="Q49" s="5">
        <v>98.050567301150465</v>
      </c>
      <c r="R49" s="5">
        <v>97.802738716677936</v>
      </c>
      <c r="S49" s="5">
        <v>97.050385810849619</v>
      </c>
      <c r="T49" s="5">
        <v>97.633877689127772</v>
      </c>
      <c r="U49" s="5">
        <v>97.987002016071628</v>
      </c>
      <c r="V49" s="5">
        <v>98.992302783412995</v>
      </c>
      <c r="W49" s="5">
        <v>99.945527415570027</v>
      </c>
      <c r="X49" s="5">
        <v>99.91912214693852</v>
      </c>
      <c r="Z49" s="17">
        <v>100.08875331023425</v>
      </c>
      <c r="AA49" s="17">
        <v>100.08875331023425</v>
      </c>
    </row>
    <row r="50" spans="1:27" x14ac:dyDescent="0.25">
      <c r="A50" s="1">
        <v>40589</v>
      </c>
      <c r="B50" s="5"/>
      <c r="C50" s="5"/>
      <c r="D50" s="5"/>
      <c r="E50" s="5"/>
      <c r="F50" s="5">
        <v>107.69278950750009</v>
      </c>
      <c r="G50" s="5">
        <v>107.55743473655582</v>
      </c>
      <c r="H50" s="5">
        <v>106.55787374345121</v>
      </c>
      <c r="I50" s="5">
        <v>105.18192103618888</v>
      </c>
      <c r="J50" s="5">
        <v>104.37826017062781</v>
      </c>
      <c r="K50" s="5">
        <v>103.27379802759616</v>
      </c>
      <c r="L50" s="5">
        <v>101.41130142046183</v>
      </c>
      <c r="M50" s="5">
        <v>96.385499912883759</v>
      </c>
      <c r="N50" s="5">
        <v>96.447001944513801</v>
      </c>
      <c r="O50" s="5">
        <v>97.442085445578925</v>
      </c>
      <c r="P50" s="5">
        <v>98.487522598293012</v>
      </c>
      <c r="Q50" s="5">
        <v>98.888854843640701</v>
      </c>
      <c r="R50" s="5">
        <v>98.634931507728595</v>
      </c>
      <c r="S50" s="5">
        <v>97.930477746125817</v>
      </c>
      <c r="T50" s="5">
        <v>98.507628167410175</v>
      </c>
      <c r="U50" s="5">
        <v>98.799950272937878</v>
      </c>
      <c r="V50" s="5">
        <v>99.842559869571915</v>
      </c>
      <c r="W50" s="5">
        <v>100.88779076088205</v>
      </c>
      <c r="X50" s="5">
        <v>100.85984624477906</v>
      </c>
      <c r="Z50" s="5"/>
      <c r="AA50" s="5">
        <v>101.09205447699799</v>
      </c>
    </row>
    <row r="51" spans="1:27" x14ac:dyDescent="0.25">
      <c r="A51" s="1">
        <v>40678</v>
      </c>
      <c r="B51" s="5"/>
      <c r="C51" s="5"/>
      <c r="D51" s="5"/>
      <c r="E51" s="5"/>
      <c r="G51" s="4"/>
      <c r="H51" s="5">
        <v>107.27326777856534</v>
      </c>
      <c r="I51" s="5">
        <v>105.79991043160155</v>
      </c>
      <c r="J51" s="5">
        <v>105.09774378059097</v>
      </c>
      <c r="K51" s="5">
        <v>104.08915459513446</v>
      </c>
      <c r="L51" s="5">
        <v>102.29607198270361</v>
      </c>
      <c r="M51" s="5">
        <v>97.190042984082453</v>
      </c>
      <c r="N51" s="5">
        <v>97.272138661786329</v>
      </c>
      <c r="O51" s="5">
        <v>98.319365794944801</v>
      </c>
      <c r="P51" s="5">
        <v>99.396965355110424</v>
      </c>
      <c r="Q51" s="5">
        <v>99.769293789443722</v>
      </c>
      <c r="R51" s="5">
        <v>99.51383139236934</v>
      </c>
      <c r="S51" s="5">
        <v>98.804902890717045</v>
      </c>
      <c r="T51" s="5">
        <v>99.355533009243089</v>
      </c>
      <c r="U51" s="5">
        <v>99.604407477287154</v>
      </c>
      <c r="V51" s="5">
        <v>100.62581511792705</v>
      </c>
      <c r="W51" s="5">
        <v>101.61273158400246</v>
      </c>
      <c r="X51" s="5">
        <v>101.58894616294292</v>
      </c>
      <c r="Z51" s="5"/>
      <c r="AA51" s="5">
        <v>101.78194031384325</v>
      </c>
    </row>
    <row r="52" spans="1:27" x14ac:dyDescent="0.25">
      <c r="A52" s="1">
        <v>40770</v>
      </c>
      <c r="B52" s="5"/>
      <c r="C52" s="5"/>
      <c r="D52" s="5"/>
      <c r="E52" s="5"/>
      <c r="G52" s="4"/>
      <c r="H52" s="5">
        <v>107.97877881678359</v>
      </c>
      <c r="I52" s="5">
        <v>106.40613409357029</v>
      </c>
      <c r="J52" s="5">
        <v>105.81443399422936</v>
      </c>
      <c r="K52" s="5">
        <v>104.91340751643527</v>
      </c>
      <c r="L52" s="5">
        <v>103.24653144803261</v>
      </c>
      <c r="M52" s="5">
        <v>98.052210930100529</v>
      </c>
      <c r="N52" s="5">
        <v>98.138939112083364</v>
      </c>
      <c r="O52" s="5">
        <v>99.240693540831415</v>
      </c>
      <c r="P52" s="5">
        <v>100.33068185849596</v>
      </c>
      <c r="Q52" s="5">
        <v>100.66322586291541</v>
      </c>
      <c r="R52" s="5">
        <v>100.41139411389111</v>
      </c>
      <c r="S52" s="5">
        <v>99.692825226640878</v>
      </c>
      <c r="T52" s="5">
        <v>100.20890051884925</v>
      </c>
      <c r="U52" s="5">
        <v>100.39472444339673</v>
      </c>
      <c r="V52" s="5">
        <v>101.40207117047741</v>
      </c>
      <c r="W52" s="5">
        <v>102.3085414373729</v>
      </c>
      <c r="X52" s="5">
        <v>102.28938116314347</v>
      </c>
      <c r="Z52" s="5"/>
      <c r="AA52" s="5">
        <v>102.47664287276021</v>
      </c>
    </row>
    <row r="53" spans="1:27" x14ac:dyDescent="0.25">
      <c r="A53" s="1">
        <v>40862</v>
      </c>
      <c r="B53" s="5"/>
      <c r="C53" s="5"/>
      <c r="D53" s="5"/>
      <c r="E53" s="5"/>
      <c r="G53" s="4"/>
      <c r="H53" s="4"/>
      <c r="I53" s="4"/>
      <c r="J53" s="5">
        <v>106.52634389299385</v>
      </c>
      <c r="K53" s="5">
        <v>105.74668289057951</v>
      </c>
      <c r="L53" s="5">
        <v>104.24103267074445</v>
      </c>
      <c r="M53" s="5">
        <v>98.906591813770177</v>
      </c>
      <c r="N53" s="5">
        <v>98.991755427947425</v>
      </c>
      <c r="O53" s="5">
        <v>100.12793876638139</v>
      </c>
      <c r="P53" s="5">
        <v>101.25061687936281</v>
      </c>
      <c r="Q53" s="5">
        <v>101.56302899059979</v>
      </c>
      <c r="R53" s="5">
        <v>101.31304039785141</v>
      </c>
      <c r="S53" s="5">
        <v>100.58493815025282</v>
      </c>
      <c r="T53" s="5">
        <v>101.03456305954428</v>
      </c>
      <c r="U53" s="5">
        <v>101.15652288675247</v>
      </c>
      <c r="V53" s="5">
        <v>102.1419838513894</v>
      </c>
      <c r="W53" s="5">
        <v>102.9971077095434</v>
      </c>
      <c r="X53" s="5">
        <v>103.00394468409901</v>
      </c>
      <c r="Z53" s="5"/>
      <c r="AA53" s="5">
        <v>103.17659286842402</v>
      </c>
    </row>
    <row r="54" spans="1:27" x14ac:dyDescent="0.25">
      <c r="A54" s="1">
        <v>40954</v>
      </c>
      <c r="B54" s="5"/>
      <c r="C54" s="5"/>
      <c r="D54" s="5"/>
      <c r="E54" s="5"/>
      <c r="G54" s="4"/>
      <c r="H54" s="4"/>
      <c r="I54" s="4"/>
      <c r="J54" s="4"/>
      <c r="K54" s="4"/>
      <c r="L54" s="5">
        <v>105.25080472332648</v>
      </c>
      <c r="M54" s="5">
        <v>99.772606899577639</v>
      </c>
      <c r="N54" s="5">
        <v>99.831282309870943</v>
      </c>
      <c r="O54" s="5">
        <v>101.00162724084998</v>
      </c>
      <c r="P54" s="5">
        <v>102.15634935674814</v>
      </c>
      <c r="Q54" s="5">
        <v>102.44519005034338</v>
      </c>
      <c r="R54" s="5">
        <v>102.19688398294302</v>
      </c>
      <c r="S54" s="5">
        <v>101.45967153452908</v>
      </c>
      <c r="T54" s="5">
        <v>101.83637956847092</v>
      </c>
      <c r="U54" s="5">
        <v>101.88713450866491</v>
      </c>
      <c r="V54" s="5">
        <v>102.85332815692763</v>
      </c>
      <c r="W54" s="5">
        <v>103.6862724541252</v>
      </c>
      <c r="X54" s="5">
        <v>103.73158628697084</v>
      </c>
      <c r="Z54" s="5"/>
      <c r="AA54" s="5">
        <v>103.88646207579775</v>
      </c>
    </row>
    <row r="55" spans="1:27" x14ac:dyDescent="0.25">
      <c r="A55" s="1">
        <v>41044</v>
      </c>
      <c r="B55" s="1"/>
      <c r="C55" s="1"/>
      <c r="D55" s="1"/>
      <c r="E55" s="1"/>
      <c r="G55" s="4"/>
      <c r="H55" s="4"/>
      <c r="I55" s="4"/>
      <c r="J55" s="4"/>
      <c r="K55" s="4"/>
      <c r="L55" s="4"/>
      <c r="M55" s="4"/>
      <c r="N55" s="5">
        <v>100.6885201169823</v>
      </c>
      <c r="O55" s="5">
        <v>101.89371265857157</v>
      </c>
      <c r="P55" s="5">
        <v>103.08190353403495</v>
      </c>
      <c r="Q55" s="5">
        <v>103.31995516225221</v>
      </c>
      <c r="R55" s="5">
        <v>103.07329403575119</v>
      </c>
      <c r="S55" s="5">
        <v>102.31615061223695</v>
      </c>
      <c r="T55" s="5">
        <v>102.62603717088655</v>
      </c>
      <c r="U55" s="5">
        <v>102.61009334010802</v>
      </c>
      <c r="V55" s="5">
        <v>103.56053829707594</v>
      </c>
      <c r="W55" s="5">
        <v>104.38564812391147</v>
      </c>
      <c r="X55" s="5">
        <v>104.46718416729759</v>
      </c>
      <c r="Z55" s="5"/>
      <c r="AA55" s="5">
        <v>104.60181299864769</v>
      </c>
    </row>
    <row r="56" spans="1:27" x14ac:dyDescent="0.25">
      <c r="A56" s="1">
        <v>41136</v>
      </c>
      <c r="B56" s="1"/>
      <c r="C56" s="1"/>
      <c r="D56" s="1"/>
      <c r="E56" s="1"/>
      <c r="G56" s="4"/>
      <c r="H56" s="4"/>
      <c r="I56" s="4"/>
      <c r="J56" s="4"/>
      <c r="K56" s="4"/>
      <c r="L56" s="4"/>
      <c r="M56" s="4"/>
      <c r="N56" s="5">
        <v>101.55754987845049</v>
      </c>
      <c r="O56" s="5">
        <v>102.79850517142231</v>
      </c>
      <c r="P56" s="5">
        <v>104.02104558463728</v>
      </c>
      <c r="Q56" s="5">
        <v>104.18047183790526</v>
      </c>
      <c r="R56" s="5">
        <v>103.9356017742704</v>
      </c>
      <c r="S56" s="5">
        <v>103.15083816434858</v>
      </c>
      <c r="T56" s="5">
        <v>103.41383127928358</v>
      </c>
      <c r="U56" s="5">
        <v>103.32581357530599</v>
      </c>
      <c r="V56" s="5">
        <v>104.23900963539803</v>
      </c>
      <c r="W56" s="5">
        <v>105.06255413149488</v>
      </c>
      <c r="X56" s="5">
        <v>105.1758878592159</v>
      </c>
      <c r="Z56" s="5"/>
      <c r="AA56" s="5">
        <v>105.29463413246056</v>
      </c>
    </row>
    <row r="57" spans="1:27" x14ac:dyDescent="0.25">
      <c r="A57" s="1">
        <v>41228</v>
      </c>
      <c r="B57" s="1"/>
      <c r="C57" s="1"/>
      <c r="D57" s="1"/>
      <c r="E57" s="1"/>
      <c r="G57" s="4"/>
      <c r="H57" s="4"/>
      <c r="I57" s="4"/>
      <c r="J57" s="4"/>
      <c r="K57" s="4"/>
      <c r="L57" s="4"/>
      <c r="M57" s="4"/>
      <c r="N57" s="4"/>
      <c r="O57" s="4"/>
      <c r="P57" s="5">
        <v>104.97403098728282</v>
      </c>
      <c r="Q57" s="5">
        <v>105.03336397430429</v>
      </c>
      <c r="R57" s="5">
        <v>104.79420024872546</v>
      </c>
      <c r="S57" s="5">
        <v>103.97741043358195</v>
      </c>
      <c r="T57" s="5">
        <v>104.19971320017254</v>
      </c>
      <c r="U57" s="5">
        <v>104.04944118119187</v>
      </c>
      <c r="V57" s="5">
        <v>104.88041989920143</v>
      </c>
      <c r="W57" s="5">
        <v>105.71340282820387</v>
      </c>
      <c r="X57" s="5">
        <v>105.84776159288407</v>
      </c>
      <c r="Z57" s="5"/>
      <c r="AA57" s="5">
        <v>105.94988824810724</v>
      </c>
    </row>
    <row r="58" spans="1:27" x14ac:dyDescent="0.25">
      <c r="A58" s="1">
        <v>41320</v>
      </c>
      <c r="B58" s="1"/>
      <c r="C58" s="1"/>
      <c r="D58" s="1"/>
      <c r="E58" s="1"/>
      <c r="G58" s="4"/>
      <c r="H58" s="4"/>
      <c r="I58" s="4"/>
      <c r="J58" s="4"/>
      <c r="K58" s="4"/>
      <c r="L58" s="4"/>
      <c r="M58" s="4"/>
      <c r="N58" s="4"/>
      <c r="O58" s="4"/>
      <c r="P58" s="4"/>
      <c r="Q58" s="4"/>
      <c r="R58" s="5">
        <v>105.65440856501121</v>
      </c>
      <c r="S58" s="5">
        <v>104.79897752790346</v>
      </c>
      <c r="T58" s="5">
        <v>104.9860596701205</v>
      </c>
      <c r="U58" s="5">
        <v>104.75909924701921</v>
      </c>
      <c r="V58" s="5">
        <v>105.50075111050654</v>
      </c>
      <c r="W58" s="5">
        <v>106.33995040412947</v>
      </c>
      <c r="X58" s="5">
        <v>106.50172703842912</v>
      </c>
      <c r="Z58" s="5"/>
      <c r="AA58" s="5">
        <v>106.59666380819472</v>
      </c>
    </row>
    <row r="59" spans="1:27" x14ac:dyDescent="0.25">
      <c r="A59" s="1">
        <v>41409</v>
      </c>
      <c r="B59" s="1"/>
      <c r="C59" s="1"/>
      <c r="D59" s="1"/>
      <c r="E59" s="1"/>
      <c r="G59" s="4"/>
      <c r="H59" s="4"/>
      <c r="I59" s="4"/>
      <c r="J59" s="4"/>
      <c r="K59" s="4"/>
      <c r="L59" s="4"/>
      <c r="M59" s="4"/>
      <c r="N59" s="4"/>
      <c r="O59" s="4"/>
      <c r="P59" s="4"/>
      <c r="Q59" s="4"/>
      <c r="R59" s="4"/>
      <c r="S59" s="4"/>
      <c r="T59" s="5">
        <v>105.77416917244582</v>
      </c>
      <c r="U59" s="5">
        <v>105.44954118794929</v>
      </c>
      <c r="V59" s="5">
        <v>106.0995802305769</v>
      </c>
      <c r="W59" s="5">
        <v>106.93900994665071</v>
      </c>
      <c r="X59" s="5">
        <v>107.1392160673827</v>
      </c>
      <c r="Z59" s="5"/>
      <c r="AA59" s="5">
        <v>107.22674719303728</v>
      </c>
    </row>
    <row r="60" spans="1:27" x14ac:dyDescent="0.25">
      <c r="A60" s="1">
        <v>41501</v>
      </c>
      <c r="B60" s="1"/>
      <c r="C60" s="1"/>
      <c r="D60" s="1"/>
      <c r="E60" s="1"/>
      <c r="G60" s="4"/>
      <c r="H60" s="4"/>
      <c r="I60" s="4"/>
      <c r="J60" s="4"/>
      <c r="K60" s="4"/>
      <c r="L60" s="4"/>
      <c r="M60" s="4"/>
      <c r="N60" s="4"/>
      <c r="O60" s="4"/>
      <c r="P60" s="4"/>
      <c r="Q60" s="4"/>
      <c r="R60" s="4"/>
      <c r="S60" s="4"/>
      <c r="T60" s="5">
        <v>106.56199162027026</v>
      </c>
      <c r="U60" s="5">
        <v>106.11465909678788</v>
      </c>
      <c r="V60" s="5">
        <v>106.67079675172882</v>
      </c>
      <c r="W60" s="5">
        <v>107.52121895738279</v>
      </c>
      <c r="X60" s="5">
        <v>107.76492011767374</v>
      </c>
      <c r="Z60" s="5"/>
      <c r="AA60" s="5">
        <v>107.84488388717386</v>
      </c>
    </row>
    <row r="61" spans="1:27" x14ac:dyDescent="0.25">
      <c r="A61" s="1">
        <v>41593</v>
      </c>
      <c r="B61" s="1"/>
      <c r="C61" s="1"/>
      <c r="D61" s="1"/>
      <c r="E61" s="1"/>
      <c r="G61" s="4"/>
      <c r="H61" s="4"/>
      <c r="I61" s="4"/>
      <c r="J61" s="4"/>
      <c r="K61" s="4"/>
      <c r="L61" s="4"/>
      <c r="M61" s="4"/>
      <c r="N61" s="4"/>
      <c r="O61" s="4"/>
      <c r="P61" s="4"/>
      <c r="Q61" s="4"/>
      <c r="R61" s="4"/>
      <c r="S61" s="4"/>
      <c r="T61" s="4"/>
      <c r="U61" s="5"/>
      <c r="V61" s="5">
        <v>107.24518703074857</v>
      </c>
      <c r="W61" s="5">
        <v>108.10622467442286</v>
      </c>
      <c r="X61" s="5">
        <v>108.38264203276955</v>
      </c>
      <c r="Z61" s="5"/>
      <c r="AA61" s="5">
        <v>108.45490260948924</v>
      </c>
    </row>
    <row r="62" spans="1:27" x14ac:dyDescent="0.25">
      <c r="A62" s="1">
        <v>41685</v>
      </c>
      <c r="B62" s="1"/>
      <c r="C62" s="1"/>
      <c r="D62" s="1"/>
      <c r="E62" s="1"/>
      <c r="X62" s="5">
        <v>108.97857262248678</v>
      </c>
      <c r="Z62" s="5"/>
      <c r="AA62" s="5">
        <v>109.04269932512864</v>
      </c>
    </row>
    <row r="63" spans="1:27" x14ac:dyDescent="0.25">
      <c r="A63" s="1">
        <v>41774</v>
      </c>
      <c r="B63" s="1"/>
      <c r="C63" s="1"/>
      <c r="D63" s="1"/>
      <c r="E63" s="1"/>
      <c r="Z63" s="1"/>
      <c r="AA63" s="1"/>
    </row>
    <row r="64" spans="1:27" x14ac:dyDescent="0.25">
      <c r="A64" s="1">
        <v>41866</v>
      </c>
      <c r="B64" s="1"/>
      <c r="C64" s="1"/>
      <c r="D64" s="1"/>
      <c r="E64" s="1"/>
      <c r="Z64" s="1"/>
      <c r="AA64" s="1"/>
    </row>
    <row r="65" spans="1:27" x14ac:dyDescent="0.25">
      <c r="A65" s="1">
        <v>41958</v>
      </c>
      <c r="B65" s="1"/>
      <c r="C65" s="1"/>
      <c r="D65" s="1"/>
      <c r="E65" s="1"/>
      <c r="Z65" s="1"/>
      <c r="AA65" s="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1"/>
  <dimension ref="A2:L72"/>
  <sheetViews>
    <sheetView workbookViewId="0">
      <pane xSplit="1" ySplit="5" topLeftCell="B6" activePane="bottomRight" state="frozen"/>
      <selection pane="topRight" activeCell="B1" sqref="B1"/>
      <selection pane="bottomLeft" activeCell="A6" sqref="A6"/>
      <selection pane="bottomRight" activeCell="B6" sqref="B6"/>
    </sheetView>
  </sheetViews>
  <sheetFormatPr defaultRowHeight="15" x14ac:dyDescent="0.25"/>
  <cols>
    <col min="2" max="2" width="11.5" customWidth="1"/>
    <col min="3" max="3" width="11.125" bestFit="1" customWidth="1"/>
    <col min="4" max="4" width="12.5" bestFit="1" customWidth="1"/>
    <col min="5" max="5" width="14.625" bestFit="1" customWidth="1"/>
    <col min="6" max="6" width="11.5" bestFit="1" customWidth="1"/>
    <col min="7" max="7" width="11.125" bestFit="1" customWidth="1"/>
    <col min="8" max="8" width="11.5" bestFit="1" customWidth="1"/>
    <col min="9" max="9" width="11.125" bestFit="1" customWidth="1"/>
    <col min="11" max="11" width="15.75" bestFit="1" customWidth="1"/>
  </cols>
  <sheetData>
    <row r="2" spans="1:12" x14ac:dyDescent="0.25">
      <c r="B2" t="s">
        <v>26</v>
      </c>
      <c r="K2" t="s">
        <v>26</v>
      </c>
    </row>
    <row r="3" spans="1:12" x14ac:dyDescent="0.25">
      <c r="B3" t="s">
        <v>37</v>
      </c>
    </row>
    <row r="5" spans="1:12" x14ac:dyDescent="0.25">
      <c r="B5" t="s">
        <v>27</v>
      </c>
      <c r="C5" t="s">
        <v>40</v>
      </c>
      <c r="D5" t="s">
        <v>4</v>
      </c>
      <c r="E5" t="s">
        <v>6</v>
      </c>
      <c r="F5" t="s">
        <v>30</v>
      </c>
      <c r="G5" t="s">
        <v>31</v>
      </c>
      <c r="H5" t="s">
        <v>41</v>
      </c>
      <c r="I5" t="s">
        <v>33</v>
      </c>
      <c r="K5" t="s">
        <v>39</v>
      </c>
    </row>
    <row r="6" spans="1:12" x14ac:dyDescent="0.25">
      <c r="A6" s="1">
        <v>36571</v>
      </c>
      <c r="B6" s="29"/>
      <c r="C6" s="29"/>
      <c r="D6" s="29"/>
      <c r="E6" s="29"/>
      <c r="F6" s="29"/>
      <c r="G6" s="29"/>
      <c r="H6" s="29"/>
      <c r="I6" s="29"/>
      <c r="J6" s="29"/>
      <c r="K6" s="13">
        <v>82.635537097317325</v>
      </c>
      <c r="L6" s="14"/>
    </row>
    <row r="7" spans="1:12" x14ac:dyDescent="0.25">
      <c r="A7" s="1">
        <v>36661</v>
      </c>
      <c r="B7" s="29"/>
      <c r="C7" s="29"/>
      <c r="D7" s="29"/>
      <c r="E7" s="29"/>
      <c r="F7" s="29"/>
      <c r="G7" s="29"/>
      <c r="H7" s="29"/>
      <c r="I7" s="29"/>
      <c r="J7" s="29"/>
      <c r="K7" s="13">
        <v>84.248138586448164</v>
      </c>
      <c r="L7" s="14"/>
    </row>
    <row r="8" spans="1:12" x14ac:dyDescent="0.25">
      <c r="A8" s="1">
        <v>36753</v>
      </c>
      <c r="B8" s="29"/>
      <c r="C8" s="29"/>
      <c r="D8" s="29"/>
      <c r="E8" s="29"/>
      <c r="F8" s="29"/>
      <c r="G8" s="29"/>
      <c r="H8" s="29"/>
      <c r="I8" s="29"/>
      <c r="J8" s="29"/>
      <c r="K8" s="13">
        <v>84.318479440266387</v>
      </c>
      <c r="L8" s="14"/>
    </row>
    <row r="9" spans="1:12" x14ac:dyDescent="0.25">
      <c r="A9" s="1">
        <v>36845</v>
      </c>
      <c r="B9" s="29"/>
      <c r="C9" s="29"/>
      <c r="D9" s="29"/>
      <c r="E9" s="29"/>
      <c r="F9" s="29"/>
      <c r="G9" s="29"/>
      <c r="H9" s="29"/>
      <c r="I9" s="29"/>
      <c r="J9" s="29"/>
      <c r="K9" s="13">
        <v>84.816851872638154</v>
      </c>
      <c r="L9" s="14"/>
    </row>
    <row r="10" spans="1:12" x14ac:dyDescent="0.25">
      <c r="A10" s="1">
        <v>36937</v>
      </c>
      <c r="B10" s="29"/>
      <c r="C10" s="29"/>
      <c r="D10" s="29"/>
      <c r="E10" s="29"/>
      <c r="F10" s="29"/>
      <c r="G10" s="29"/>
      <c r="H10" s="29"/>
      <c r="I10" s="29"/>
      <c r="J10" s="29"/>
      <c r="K10" s="13">
        <v>84.537733378231763</v>
      </c>
      <c r="L10" s="14"/>
    </row>
    <row r="11" spans="1:12" x14ac:dyDescent="0.25">
      <c r="A11" s="1">
        <v>37026</v>
      </c>
      <c r="B11" s="29"/>
      <c r="C11" s="29"/>
      <c r="D11" s="29"/>
      <c r="E11" s="29"/>
      <c r="F11" s="29"/>
      <c r="G11" s="29"/>
      <c r="H11" s="29"/>
      <c r="I11" s="29"/>
      <c r="J11" s="29"/>
      <c r="K11" s="13">
        <v>85.092228832266997</v>
      </c>
      <c r="L11" s="14"/>
    </row>
    <row r="12" spans="1:12" x14ac:dyDescent="0.25">
      <c r="A12" s="1">
        <v>37118</v>
      </c>
      <c r="B12" s="29"/>
      <c r="C12" s="29"/>
      <c r="D12" s="29"/>
      <c r="E12" s="29"/>
      <c r="F12" s="29"/>
      <c r="G12" s="29"/>
      <c r="H12" s="29"/>
      <c r="I12" s="29"/>
      <c r="J12" s="29"/>
      <c r="K12" s="13">
        <v>84.858757062146893</v>
      </c>
      <c r="L12" s="14"/>
    </row>
    <row r="13" spans="1:12" x14ac:dyDescent="0.25">
      <c r="A13" s="1">
        <v>37210</v>
      </c>
      <c r="B13" s="29"/>
      <c r="C13" s="29"/>
      <c r="D13" s="29"/>
      <c r="E13" s="29"/>
      <c r="F13" s="29"/>
      <c r="G13" s="29"/>
      <c r="H13" s="29"/>
      <c r="I13" s="29"/>
      <c r="J13" s="29"/>
      <c r="K13" s="13">
        <v>85.158079844352159</v>
      </c>
      <c r="L13" s="14"/>
    </row>
    <row r="14" spans="1:12" x14ac:dyDescent="0.25">
      <c r="A14" s="1">
        <v>37302</v>
      </c>
      <c r="B14" s="29"/>
      <c r="C14" s="29"/>
      <c r="D14" s="29"/>
      <c r="E14" s="29"/>
      <c r="F14" s="29"/>
      <c r="G14" s="29"/>
      <c r="H14" s="29"/>
      <c r="I14" s="29"/>
      <c r="J14" s="29"/>
      <c r="K14" s="13">
        <v>85.889924046844015</v>
      </c>
      <c r="L14" s="14"/>
    </row>
    <row r="15" spans="1:12" x14ac:dyDescent="0.25">
      <c r="A15" s="1">
        <v>37391</v>
      </c>
      <c r="B15" s="29"/>
      <c r="C15" s="29"/>
      <c r="D15" s="29"/>
      <c r="E15" s="29"/>
      <c r="F15" s="29"/>
      <c r="G15" s="29"/>
      <c r="H15" s="29"/>
      <c r="I15" s="29"/>
      <c r="J15" s="29"/>
      <c r="K15" s="13">
        <v>86.345642982751514</v>
      </c>
      <c r="L15" s="14"/>
    </row>
    <row r="16" spans="1:12" x14ac:dyDescent="0.25">
      <c r="A16" s="1">
        <v>37483</v>
      </c>
      <c r="B16" s="29"/>
      <c r="C16" s="29"/>
      <c r="D16" s="29"/>
      <c r="E16" s="29"/>
      <c r="F16" s="29"/>
      <c r="G16" s="29"/>
      <c r="H16" s="29"/>
      <c r="I16" s="29"/>
      <c r="J16" s="29"/>
      <c r="K16" s="13">
        <v>86.776667789127089</v>
      </c>
      <c r="L16" s="14"/>
    </row>
    <row r="17" spans="1:12" x14ac:dyDescent="0.25">
      <c r="A17" s="1">
        <v>37575</v>
      </c>
      <c r="B17" s="29"/>
      <c r="C17" s="29"/>
      <c r="D17" s="29"/>
      <c r="E17" s="29"/>
      <c r="F17" s="29"/>
      <c r="G17" s="29"/>
      <c r="H17" s="29"/>
      <c r="I17" s="29"/>
      <c r="J17" s="29"/>
      <c r="K17" s="13">
        <v>86.794627156059406</v>
      </c>
      <c r="L17" s="14"/>
    </row>
    <row r="18" spans="1:12" x14ac:dyDescent="0.25">
      <c r="A18" s="1">
        <v>37667</v>
      </c>
      <c r="B18" s="29"/>
      <c r="C18" s="29"/>
      <c r="D18" s="29"/>
      <c r="E18" s="29"/>
      <c r="F18" s="29"/>
      <c r="G18" s="29"/>
      <c r="H18" s="29"/>
      <c r="I18" s="29"/>
      <c r="J18" s="29"/>
      <c r="K18" s="13">
        <v>87.146331425150592</v>
      </c>
      <c r="L18" s="14"/>
    </row>
    <row r="19" spans="1:12" x14ac:dyDescent="0.25">
      <c r="A19" s="1">
        <v>37756</v>
      </c>
      <c r="B19" s="29"/>
      <c r="C19" s="29"/>
      <c r="D19" s="29"/>
      <c r="E19" s="29"/>
      <c r="F19" s="29"/>
      <c r="G19" s="29"/>
      <c r="H19" s="29"/>
      <c r="I19" s="29"/>
      <c r="J19" s="29"/>
      <c r="K19" s="13">
        <v>87.841508586822314</v>
      </c>
      <c r="L19" s="14"/>
    </row>
    <row r="20" spans="1:12" x14ac:dyDescent="0.25">
      <c r="A20" s="1">
        <v>37848</v>
      </c>
      <c r="B20" s="29"/>
      <c r="C20" s="29"/>
      <c r="D20" s="29"/>
      <c r="E20" s="29"/>
      <c r="F20" s="29"/>
      <c r="G20" s="29"/>
      <c r="H20" s="29"/>
      <c r="I20" s="29"/>
      <c r="J20" s="29"/>
      <c r="K20" s="13">
        <v>89.314176675272194</v>
      </c>
      <c r="L20" s="14"/>
    </row>
    <row r="21" spans="1:12" x14ac:dyDescent="0.25">
      <c r="A21" s="1">
        <v>37940</v>
      </c>
      <c r="B21" s="29"/>
      <c r="C21" s="29"/>
      <c r="D21" s="29"/>
      <c r="E21" s="29"/>
      <c r="F21" s="29"/>
      <c r="G21" s="29"/>
      <c r="H21" s="29"/>
      <c r="I21" s="29"/>
      <c r="J21" s="29"/>
      <c r="K21" s="13">
        <v>90.117110038537803</v>
      </c>
      <c r="L21" s="14"/>
    </row>
    <row r="22" spans="1:12" x14ac:dyDescent="0.25">
      <c r="A22" s="1">
        <v>38032</v>
      </c>
      <c r="B22" s="29"/>
      <c r="C22" s="29"/>
      <c r="D22" s="29"/>
      <c r="E22" s="29"/>
      <c r="F22" s="29"/>
      <c r="G22" s="29"/>
      <c r="H22" s="29"/>
      <c r="I22" s="29"/>
      <c r="J22" s="29"/>
      <c r="K22" s="13">
        <v>90.751674336812954</v>
      </c>
      <c r="L22" s="14"/>
    </row>
    <row r="23" spans="1:12" x14ac:dyDescent="0.25">
      <c r="A23" s="1">
        <v>38122</v>
      </c>
      <c r="B23" s="29"/>
      <c r="C23" s="29"/>
      <c r="D23" s="29"/>
      <c r="E23" s="29"/>
      <c r="F23" s="29"/>
      <c r="G23" s="29"/>
      <c r="H23" s="29"/>
      <c r="I23" s="29"/>
      <c r="J23" s="29"/>
      <c r="K23" s="13">
        <v>91.396714932465301</v>
      </c>
      <c r="L23" s="14"/>
    </row>
    <row r="24" spans="1:12" x14ac:dyDescent="0.25">
      <c r="A24" s="1">
        <v>38214</v>
      </c>
      <c r="B24" s="29"/>
      <c r="C24" s="29"/>
      <c r="D24" s="29"/>
      <c r="E24" s="29"/>
      <c r="F24" s="29"/>
      <c r="G24" s="29"/>
      <c r="H24" s="29"/>
      <c r="I24" s="29"/>
      <c r="J24" s="29"/>
      <c r="K24" s="13">
        <v>92.067946271560601</v>
      </c>
      <c r="L24" s="14"/>
    </row>
    <row r="25" spans="1:12" x14ac:dyDescent="0.25">
      <c r="A25" s="1">
        <v>38306</v>
      </c>
      <c r="B25" s="29"/>
      <c r="C25" s="29"/>
      <c r="D25" s="29"/>
      <c r="E25" s="29"/>
      <c r="F25" s="29"/>
      <c r="G25" s="29"/>
      <c r="H25" s="29"/>
      <c r="I25" s="29"/>
      <c r="J25" s="29"/>
      <c r="K25" s="13">
        <v>92.867138100048635</v>
      </c>
      <c r="L25" s="14"/>
    </row>
    <row r="26" spans="1:12" x14ac:dyDescent="0.25">
      <c r="A26" s="1">
        <v>38398</v>
      </c>
      <c r="B26" s="29"/>
      <c r="C26" s="29"/>
      <c r="D26" s="29"/>
      <c r="E26" s="29"/>
      <c r="F26" s="29"/>
      <c r="G26" s="29"/>
      <c r="H26" s="29"/>
      <c r="I26" s="29"/>
      <c r="J26" s="29"/>
      <c r="K26" s="13">
        <v>93.793542110973931</v>
      </c>
      <c r="L26" s="14"/>
    </row>
    <row r="27" spans="1:12" x14ac:dyDescent="0.25">
      <c r="A27" s="1">
        <v>38487</v>
      </c>
      <c r="B27" s="29"/>
      <c r="C27" s="29"/>
      <c r="D27" s="29"/>
      <c r="E27" s="29"/>
      <c r="F27" s="29"/>
      <c r="G27" s="29"/>
      <c r="H27" s="29"/>
      <c r="I27" s="29"/>
      <c r="J27" s="29"/>
      <c r="K27" s="13">
        <v>94.193138025217948</v>
      </c>
      <c r="L27" s="14"/>
    </row>
    <row r="28" spans="1:12" x14ac:dyDescent="0.25">
      <c r="A28" s="1">
        <v>38579</v>
      </c>
      <c r="B28" s="29"/>
      <c r="C28" s="29"/>
      <c r="D28" s="29"/>
      <c r="E28" s="29"/>
      <c r="F28" s="29"/>
      <c r="G28" s="29"/>
      <c r="H28" s="29"/>
      <c r="I28" s="29"/>
      <c r="J28" s="29"/>
      <c r="K28" s="13">
        <v>94.909267781644033</v>
      </c>
      <c r="L28" s="14"/>
    </row>
    <row r="29" spans="1:12" x14ac:dyDescent="0.25">
      <c r="A29" s="1">
        <v>38671</v>
      </c>
      <c r="B29" s="29"/>
      <c r="C29" s="29"/>
      <c r="D29" s="29"/>
      <c r="E29" s="29"/>
      <c r="F29" s="29"/>
      <c r="G29" s="29"/>
      <c r="H29" s="29"/>
      <c r="I29" s="29"/>
      <c r="J29" s="29"/>
      <c r="K29" s="13">
        <v>95.399408837505149</v>
      </c>
      <c r="L29" s="14"/>
    </row>
    <row r="30" spans="1:12" x14ac:dyDescent="0.25">
      <c r="A30" s="1">
        <v>38763</v>
      </c>
      <c r="B30" s="30">
        <v>95.752562319623408</v>
      </c>
      <c r="C30" s="29"/>
      <c r="D30" s="29"/>
      <c r="E30" s="29"/>
      <c r="F30" s="29"/>
      <c r="G30" s="29"/>
      <c r="H30" s="29"/>
      <c r="I30" s="29"/>
      <c r="J30" s="29"/>
      <c r="K30" s="13">
        <v>96.650578067123121</v>
      </c>
      <c r="L30" s="14"/>
    </row>
    <row r="31" spans="1:12" x14ac:dyDescent="0.25">
      <c r="A31" s="1">
        <v>38852</v>
      </c>
      <c r="B31" s="30">
        <v>96.471354903342458</v>
      </c>
      <c r="C31" s="29"/>
      <c r="D31" s="29"/>
      <c r="E31" s="29"/>
      <c r="F31" s="29"/>
      <c r="G31" s="29"/>
      <c r="H31" s="29"/>
      <c r="I31" s="29"/>
      <c r="J31" s="29"/>
      <c r="K31" s="13">
        <v>96.999289108392261</v>
      </c>
      <c r="L31" s="14"/>
    </row>
    <row r="32" spans="1:12" x14ac:dyDescent="0.25">
      <c r="A32" s="1">
        <v>38944</v>
      </c>
      <c r="B32" s="30">
        <v>97.136038523432205</v>
      </c>
      <c r="C32" s="29"/>
      <c r="D32" s="29"/>
      <c r="E32" s="29"/>
      <c r="F32" s="29"/>
      <c r="G32" s="29"/>
      <c r="H32" s="29"/>
      <c r="I32" s="29"/>
      <c r="J32" s="29"/>
      <c r="K32" s="13">
        <v>97.0247315448797</v>
      </c>
      <c r="L32" s="14"/>
    </row>
    <row r="33" spans="1:12" x14ac:dyDescent="0.25">
      <c r="A33" s="1">
        <v>39036</v>
      </c>
      <c r="B33" s="30">
        <v>97.746613179892705</v>
      </c>
      <c r="C33" s="29"/>
      <c r="D33" s="29"/>
      <c r="E33" s="29"/>
      <c r="F33" s="29"/>
      <c r="G33" s="29"/>
      <c r="H33" s="29"/>
      <c r="I33" s="29"/>
      <c r="J33" s="29"/>
      <c r="K33" s="13">
        <v>97.734126538706178</v>
      </c>
      <c r="L33" s="14"/>
    </row>
    <row r="34" spans="1:12" x14ac:dyDescent="0.25">
      <c r="A34" s="1">
        <v>39128</v>
      </c>
      <c r="B34" s="30">
        <v>98.05152327947016</v>
      </c>
      <c r="C34" s="30">
        <v>98.172120024633259</v>
      </c>
      <c r="D34" s="29"/>
      <c r="E34" s="29"/>
      <c r="F34" s="29"/>
      <c r="G34" s="29"/>
      <c r="H34" s="29"/>
      <c r="I34" s="29"/>
      <c r="J34" s="29"/>
      <c r="K34" s="13">
        <v>97.948142327982936</v>
      </c>
      <c r="L34" s="14"/>
    </row>
    <row r="35" spans="1:12" x14ac:dyDescent="0.25">
      <c r="A35" s="1">
        <v>39217</v>
      </c>
      <c r="B35" s="30">
        <v>98.654502245974456</v>
      </c>
      <c r="C35" s="30">
        <v>98.727962797473481</v>
      </c>
      <c r="D35" s="29"/>
      <c r="E35" s="29"/>
      <c r="F35" s="29"/>
      <c r="G35" s="29"/>
      <c r="H35" s="29"/>
      <c r="I35" s="29"/>
      <c r="J35" s="29"/>
      <c r="K35" s="13">
        <v>98.732368017360727</v>
      </c>
      <c r="L35" s="14"/>
    </row>
    <row r="36" spans="1:12" x14ac:dyDescent="0.25">
      <c r="A36" s="1">
        <v>39309</v>
      </c>
      <c r="B36" s="30">
        <v>99.303994486150842</v>
      </c>
      <c r="C36" s="30">
        <v>99.337256122595718</v>
      </c>
      <c r="D36" s="29"/>
      <c r="E36" s="29"/>
      <c r="F36" s="29"/>
      <c r="G36" s="29"/>
      <c r="H36" s="29"/>
      <c r="I36" s="29"/>
      <c r="J36" s="29"/>
      <c r="K36" s="13">
        <v>99.289108392262506</v>
      </c>
      <c r="L36" s="14"/>
    </row>
    <row r="37" spans="1:12" x14ac:dyDescent="0.25">
      <c r="A37" s="1">
        <v>39401</v>
      </c>
      <c r="B37" s="30">
        <v>100</v>
      </c>
      <c r="C37" s="30">
        <v>100</v>
      </c>
      <c r="D37" s="29"/>
      <c r="E37" s="29"/>
      <c r="F37" s="29"/>
      <c r="G37" s="29"/>
      <c r="H37" s="29"/>
      <c r="I37" s="29"/>
      <c r="J37" s="29"/>
      <c r="K37" s="13">
        <v>100</v>
      </c>
      <c r="L37" s="14"/>
    </row>
    <row r="38" spans="1:12" x14ac:dyDescent="0.25">
      <c r="A38" s="1">
        <v>39493</v>
      </c>
      <c r="B38" s="30">
        <v>100.82894652878826</v>
      </c>
      <c r="C38" s="30">
        <v>100.79574744887252</v>
      </c>
      <c r="D38" s="30">
        <v>100.17040454478293</v>
      </c>
      <c r="E38" s="30">
        <v>100.17471437015392</v>
      </c>
      <c r="F38" s="30">
        <v>100.47015226599947</v>
      </c>
      <c r="G38" s="29"/>
      <c r="H38" s="29"/>
      <c r="I38" s="29"/>
      <c r="J38" s="29"/>
      <c r="K38" s="13">
        <v>99.818161409810315</v>
      </c>
      <c r="L38" s="14"/>
    </row>
    <row r="39" spans="1:12" x14ac:dyDescent="0.25">
      <c r="A39" s="1">
        <v>39583</v>
      </c>
      <c r="B39" s="30">
        <v>101.58340749347595</v>
      </c>
      <c r="C39" s="30">
        <v>101.53357122316615</v>
      </c>
      <c r="D39" s="30">
        <v>100.67106416828643</v>
      </c>
      <c r="E39" s="30">
        <v>100.52280253932619</v>
      </c>
      <c r="F39" s="30">
        <v>100.56025102295902</v>
      </c>
      <c r="G39" s="29"/>
      <c r="H39" s="29"/>
      <c r="I39" s="29"/>
      <c r="J39" s="29"/>
      <c r="K39" s="13">
        <v>99.966326187001911</v>
      </c>
      <c r="L39" s="14"/>
    </row>
    <row r="40" spans="1:12" x14ac:dyDescent="0.25">
      <c r="A40" s="1">
        <v>39675</v>
      </c>
      <c r="B40" s="30">
        <v>102.34981063532966</v>
      </c>
      <c r="C40" s="30">
        <v>102.29302434206741</v>
      </c>
      <c r="D40" s="30">
        <v>101.19931768576464</v>
      </c>
      <c r="E40" s="30">
        <v>100.8433926608335</v>
      </c>
      <c r="F40" s="30">
        <v>100.43476944697822</v>
      </c>
      <c r="G40" s="29"/>
      <c r="H40" s="29"/>
      <c r="I40" s="29"/>
      <c r="J40" s="29"/>
      <c r="K40" s="13">
        <v>98.95237026228159</v>
      </c>
      <c r="L40" s="14"/>
    </row>
    <row r="41" spans="1:12" x14ac:dyDescent="0.25">
      <c r="A41" s="1">
        <v>39767</v>
      </c>
      <c r="B41" s="30">
        <v>103.12815595434948</v>
      </c>
      <c r="C41" s="30">
        <v>103.07410680557638</v>
      </c>
      <c r="D41" s="30">
        <v>101.75516509721754</v>
      </c>
      <c r="E41" s="30">
        <v>101.13648473467588</v>
      </c>
      <c r="F41" s="30">
        <v>100.09370753805709</v>
      </c>
      <c r="G41" s="29"/>
      <c r="H41" s="29"/>
      <c r="I41" s="29"/>
      <c r="J41" s="29"/>
      <c r="K41" s="13">
        <v>97.232760878512366</v>
      </c>
      <c r="L41" s="14"/>
    </row>
    <row r="42" spans="1:12" x14ac:dyDescent="0.25">
      <c r="A42" s="1">
        <v>39859</v>
      </c>
      <c r="B42" s="30">
        <v>103.94941421854563</v>
      </c>
      <c r="C42" s="30">
        <v>103.91210164656961</v>
      </c>
      <c r="D42" s="30">
        <v>102.14766849855278</v>
      </c>
      <c r="E42" s="30">
        <v>100.92880142762483</v>
      </c>
      <c r="F42" s="30">
        <v>98.418307658961666</v>
      </c>
      <c r="G42" s="30">
        <v>98.063115317654876</v>
      </c>
      <c r="H42" s="30">
        <v>97.111620877889948</v>
      </c>
      <c r="I42" s="29"/>
      <c r="J42" s="29"/>
      <c r="K42" s="13">
        <v>96.02723837318068</v>
      </c>
      <c r="L42" s="14"/>
    </row>
    <row r="43" spans="1:12" x14ac:dyDescent="0.25">
      <c r="A43" s="1">
        <v>39948</v>
      </c>
      <c r="B43" s="30">
        <v>104.73925558469324</v>
      </c>
      <c r="C43" s="30">
        <v>104.72232958614265</v>
      </c>
      <c r="D43" s="30">
        <v>102.83507885959202</v>
      </c>
      <c r="E43" s="30">
        <v>101.35620833942876</v>
      </c>
      <c r="F43" s="30">
        <v>98.093588139053239</v>
      </c>
      <c r="G43" s="30">
        <v>97.700597447066357</v>
      </c>
      <c r="H43" s="30">
        <v>96.776804729971914</v>
      </c>
      <c r="I43" s="29"/>
      <c r="J43" s="29"/>
      <c r="K43" s="13">
        <v>95.858121001234707</v>
      </c>
      <c r="L43" s="14"/>
    </row>
    <row r="44" spans="1:12" x14ac:dyDescent="0.25">
      <c r="A44" s="1">
        <v>40040</v>
      </c>
      <c r="B44" s="30">
        <v>105.52865082080218</v>
      </c>
      <c r="C44" s="30">
        <v>105.54007365717241</v>
      </c>
      <c r="D44" s="30">
        <v>103.62645827624301</v>
      </c>
      <c r="E44" s="30">
        <v>101.94542813685921</v>
      </c>
      <c r="F44" s="30">
        <v>98.000791341097866</v>
      </c>
      <c r="G44" s="30">
        <v>97.598023939231197</v>
      </c>
      <c r="H44" s="30">
        <v>96.734231062190091</v>
      </c>
      <c r="I44" s="29"/>
      <c r="J44" s="29"/>
      <c r="K44" s="13">
        <v>96.238260934635377</v>
      </c>
      <c r="L44" s="14"/>
    </row>
    <row r="45" spans="1:12" x14ac:dyDescent="0.25">
      <c r="A45" s="1">
        <v>40132</v>
      </c>
      <c r="B45" s="30">
        <v>106.31759992687353</v>
      </c>
      <c r="C45" s="30">
        <v>106.36533385965893</v>
      </c>
      <c r="D45" s="30">
        <v>104.52180674850567</v>
      </c>
      <c r="E45" s="30">
        <v>102.69646081991617</v>
      </c>
      <c r="F45" s="30">
        <v>98.139917265095889</v>
      </c>
      <c r="G45" s="30">
        <v>97.755394794149396</v>
      </c>
      <c r="H45" s="30">
        <v>96.983899874544477</v>
      </c>
      <c r="I45" s="29"/>
      <c r="J45" s="29"/>
      <c r="K45" s="13">
        <v>97.4220825382572</v>
      </c>
      <c r="L45" s="14"/>
    </row>
    <row r="46" spans="1:12" x14ac:dyDescent="0.25">
      <c r="A46" s="1">
        <v>40224</v>
      </c>
      <c r="B46" s="30">
        <v>107.14096302609211</v>
      </c>
      <c r="C46" s="30">
        <v>107.2544675554504</v>
      </c>
      <c r="D46" s="30">
        <v>105.80432293896757</v>
      </c>
      <c r="E46" s="30">
        <v>103.91617214055503</v>
      </c>
      <c r="F46" s="30">
        <v>98.676265226062114</v>
      </c>
      <c r="G46" s="30">
        <v>98.537320925697074</v>
      </c>
      <c r="H46" s="30">
        <v>98.299150888269907</v>
      </c>
      <c r="I46" s="30">
        <v>98.960668316693045</v>
      </c>
      <c r="J46" s="29"/>
      <c r="K46" s="13">
        <v>98.31855427096194</v>
      </c>
      <c r="L46" s="14"/>
    </row>
    <row r="47" spans="1:12" x14ac:dyDescent="0.25">
      <c r="A47" s="1">
        <v>40313</v>
      </c>
      <c r="B47" s="30">
        <v>107.91507582281265</v>
      </c>
      <c r="C47" s="30">
        <v>108.07221707611114</v>
      </c>
      <c r="D47" s="30">
        <v>106.79433005741861</v>
      </c>
      <c r="E47" s="30">
        <v>104.86808429408281</v>
      </c>
      <c r="F47" s="30">
        <v>99.213116867959755</v>
      </c>
      <c r="G47" s="30">
        <v>99.068736140572241</v>
      </c>
      <c r="H47" s="30">
        <v>98.823968772402765</v>
      </c>
      <c r="I47" s="30">
        <v>99.644998277786897</v>
      </c>
      <c r="J47" s="29"/>
      <c r="K47" s="13">
        <v>98.738354473004819</v>
      </c>
      <c r="L47" s="14"/>
    </row>
    <row r="48" spans="1:12" x14ac:dyDescent="0.25">
      <c r="A48" s="1">
        <v>40405</v>
      </c>
      <c r="B48" s="30">
        <v>108.67479844022034</v>
      </c>
      <c r="C48" s="30">
        <v>108.87493978348937</v>
      </c>
      <c r="D48" s="30">
        <v>107.7750267664463</v>
      </c>
      <c r="E48" s="30">
        <v>105.85906303245484</v>
      </c>
      <c r="F48" s="30">
        <v>99.915771505804287</v>
      </c>
      <c r="G48" s="30">
        <v>99.714251352650692</v>
      </c>
      <c r="H48" s="30">
        <v>99.331693248177913</v>
      </c>
      <c r="I48" s="30">
        <v>100.27620225875948</v>
      </c>
      <c r="J48" s="29"/>
      <c r="K48" s="13">
        <v>99.363939087813819</v>
      </c>
      <c r="L48" s="13">
        <v>99.363939087813819</v>
      </c>
    </row>
    <row r="49" spans="1:12" x14ac:dyDescent="0.25">
      <c r="A49" s="1">
        <v>40497</v>
      </c>
      <c r="B49" s="30">
        <v>109.4201308783155</v>
      </c>
      <c r="C49" s="30">
        <v>109.66263567758506</v>
      </c>
      <c r="D49" s="30">
        <v>108.74641306605066</v>
      </c>
      <c r="E49" s="30">
        <v>106.88910835567118</v>
      </c>
      <c r="F49" s="30">
        <v>100.78422913959572</v>
      </c>
      <c r="G49" s="30">
        <v>100.4738665619324</v>
      </c>
      <c r="H49" s="30">
        <v>99.82232431559531</v>
      </c>
      <c r="I49" s="30">
        <v>100.85428025961079</v>
      </c>
      <c r="J49" s="29"/>
      <c r="K49" s="14"/>
      <c r="L49" s="30">
        <v>99.836574310622211</v>
      </c>
    </row>
    <row r="50" spans="1:12" x14ac:dyDescent="0.25">
      <c r="A50" s="1">
        <v>40589</v>
      </c>
      <c r="B50" s="30">
        <v>110.10276303820004</v>
      </c>
      <c r="C50" s="30">
        <v>110.41592245190215</v>
      </c>
      <c r="D50" s="30">
        <v>109.81698295425353</v>
      </c>
      <c r="E50" s="30">
        <v>108.19943148863665</v>
      </c>
      <c r="F50" s="30">
        <v>102.17312726427838</v>
      </c>
      <c r="G50" s="30">
        <v>101.37861343900316</v>
      </c>
      <c r="H50" s="30">
        <v>99.830938531460959</v>
      </c>
      <c r="I50" s="30">
        <v>101.03441219793596</v>
      </c>
      <c r="J50" s="29"/>
      <c r="K50" s="14"/>
      <c r="L50" s="30">
        <v>100.5849748793355</v>
      </c>
    </row>
    <row r="51" spans="1:12" x14ac:dyDescent="0.25">
      <c r="A51" s="1">
        <v>40678</v>
      </c>
      <c r="B51" s="30">
        <v>110.83863915722942</v>
      </c>
      <c r="C51" s="30">
        <v>111.18131764203108</v>
      </c>
      <c r="D51" s="30">
        <v>110.72635083580249</v>
      </c>
      <c r="E51" s="30">
        <v>109.21112549157968</v>
      </c>
      <c r="F51" s="30">
        <v>103.23133589198585</v>
      </c>
      <c r="G51" s="30">
        <v>102.35401597445694</v>
      </c>
      <c r="H51" s="30">
        <v>100.47335215944051</v>
      </c>
      <c r="I51" s="30">
        <v>101.64416627150665</v>
      </c>
      <c r="J51" s="29"/>
      <c r="K51" s="14"/>
      <c r="L51" s="30">
        <v>101.28563124181539</v>
      </c>
    </row>
    <row r="52" spans="1:12" x14ac:dyDescent="0.25">
      <c r="A52" s="1">
        <v>40770</v>
      </c>
      <c r="B52" s="30">
        <v>111.57944913650557</v>
      </c>
      <c r="C52" s="30">
        <v>111.93943894147577</v>
      </c>
      <c r="D52" s="30">
        <v>111.58301070871941</v>
      </c>
      <c r="E52" s="30">
        <v>110.16540158940511</v>
      </c>
      <c r="F52" s="30">
        <v>104.31349251766244</v>
      </c>
      <c r="G52" s="30">
        <v>103.43110583887993</v>
      </c>
      <c r="H52" s="30">
        <v>101.28464175633998</v>
      </c>
      <c r="I52" s="30">
        <v>102.33872239791803</v>
      </c>
      <c r="J52" s="29"/>
      <c r="K52" s="14"/>
      <c r="L52" s="30">
        <v>102.10234637632357</v>
      </c>
    </row>
    <row r="53" spans="1:12" x14ac:dyDescent="0.25">
      <c r="A53" s="1">
        <v>40862</v>
      </c>
      <c r="B53" s="30">
        <v>112.32519297602846</v>
      </c>
      <c r="C53" s="30">
        <v>112.69028635023624</v>
      </c>
      <c r="D53" s="30">
        <v>112.38696257300427</v>
      </c>
      <c r="E53" s="30">
        <v>111.06225978211295</v>
      </c>
      <c r="F53" s="30">
        <v>105.41959714130817</v>
      </c>
      <c r="G53" s="30">
        <v>104.60988303227205</v>
      </c>
      <c r="H53" s="30">
        <v>102.26480732215933</v>
      </c>
      <c r="I53" s="30">
        <v>103.11808057717009</v>
      </c>
      <c r="J53" s="29"/>
      <c r="K53" s="14"/>
      <c r="L53" s="30">
        <v>102.93414368241854</v>
      </c>
    </row>
    <row r="54" spans="1:12" x14ac:dyDescent="0.25">
      <c r="A54" s="1">
        <v>40954</v>
      </c>
      <c r="B54" s="30">
        <v>113.09338361239915</v>
      </c>
      <c r="C54" s="30">
        <v>113.40593055742205</v>
      </c>
      <c r="D54" s="30">
        <v>113.01175593721618</v>
      </c>
      <c r="E54" s="30">
        <v>111.84166759532556</v>
      </c>
      <c r="F54" s="30">
        <v>106.61363122488319</v>
      </c>
      <c r="G54" s="30">
        <v>106.18532133929108</v>
      </c>
      <c r="H54" s="30">
        <v>103.7601180019338</v>
      </c>
      <c r="I54" s="30">
        <v>103.96771587871139</v>
      </c>
      <c r="J54" s="29"/>
      <c r="K54" s="14"/>
      <c r="L54" s="30">
        <v>103.8135056384929</v>
      </c>
    </row>
    <row r="55" spans="1:12" x14ac:dyDescent="0.25">
      <c r="A55" s="1">
        <v>41044</v>
      </c>
      <c r="B55" s="30">
        <v>113.84198999777504</v>
      </c>
      <c r="C55" s="30">
        <v>114.15340190917036</v>
      </c>
      <c r="D55" s="30">
        <v>113.76087198081319</v>
      </c>
      <c r="E55" s="30">
        <v>112.64770296754926</v>
      </c>
      <c r="F55" s="30">
        <v>107.74203925968312</v>
      </c>
      <c r="G55" s="30">
        <v>107.44948367675784</v>
      </c>
      <c r="H55" s="30">
        <v>104.93952784757869</v>
      </c>
      <c r="I55" s="30">
        <v>104.92248813586534</v>
      </c>
      <c r="J55" s="29"/>
      <c r="K55" s="14"/>
      <c r="L55" s="30">
        <v>104.71613922250909</v>
      </c>
    </row>
    <row r="56" spans="1:12" x14ac:dyDescent="0.25">
      <c r="A56" s="1">
        <v>41136</v>
      </c>
      <c r="B56" s="30">
        <v>114.58852506875678</v>
      </c>
      <c r="C56" s="30">
        <v>114.90477109459043</v>
      </c>
      <c r="D56" s="30">
        <v>114.50786021235446</v>
      </c>
      <c r="E56" s="30">
        <v>113.42033342440645</v>
      </c>
      <c r="F56" s="30">
        <v>108.86880270766821</v>
      </c>
      <c r="G56" s="30">
        <v>108.69734382933041</v>
      </c>
      <c r="H56" s="30">
        <v>106.14930600412929</v>
      </c>
      <c r="I56" s="30">
        <v>105.96787241808023</v>
      </c>
      <c r="J56" s="29"/>
      <c r="K56" s="14"/>
      <c r="L56" s="30">
        <v>105.30090266023122</v>
      </c>
    </row>
    <row r="57" spans="1:12" x14ac:dyDescent="0.25">
      <c r="A57" s="1">
        <v>41228</v>
      </c>
      <c r="B57" s="30">
        <v>115.33298882534513</v>
      </c>
      <c r="C57" s="30">
        <v>115.66003811368293</v>
      </c>
      <c r="D57" s="30">
        <v>115.25272063183995</v>
      </c>
      <c r="E57" s="30">
        <v>114.15955896589706</v>
      </c>
      <c r="F57" s="30">
        <v>109.99392156883836</v>
      </c>
      <c r="G57" s="30">
        <v>109.92890179700842</v>
      </c>
      <c r="H57" s="30">
        <v>107.38945247158551</v>
      </c>
      <c r="I57" s="30">
        <v>107.10386872535665</v>
      </c>
      <c r="J57" s="29"/>
      <c r="K57" s="14"/>
      <c r="L57" s="30">
        <v>105.86011033037752</v>
      </c>
    </row>
    <row r="58" spans="1:12" x14ac:dyDescent="0.25">
      <c r="A58" s="1">
        <v>41320</v>
      </c>
      <c r="B58" s="30">
        <v>116.07644907181387</v>
      </c>
      <c r="C58" s="30">
        <v>116.42562853088938</v>
      </c>
      <c r="D58" s="30">
        <v>115.99020314078889</v>
      </c>
      <c r="E58" s="30">
        <v>114.78240068638273</v>
      </c>
      <c r="F58" s="30">
        <v>111.19245075597854</v>
      </c>
      <c r="G58" s="30">
        <v>111.33405512926278</v>
      </c>
      <c r="H58" s="30">
        <v>108.85023620922696</v>
      </c>
      <c r="I58" s="30">
        <v>108.60433017578679</v>
      </c>
      <c r="J58" s="29"/>
      <c r="K58" s="14"/>
      <c r="L58" s="30">
        <v>107.02222541998727</v>
      </c>
    </row>
    <row r="59" spans="1:12" x14ac:dyDescent="0.25">
      <c r="A59" s="1">
        <v>41409</v>
      </c>
      <c r="B59" s="30">
        <v>116.81634307790473</v>
      </c>
      <c r="C59" s="30">
        <v>117.18612099154902</v>
      </c>
      <c r="D59" s="30">
        <v>116.73290797555518</v>
      </c>
      <c r="E59" s="30">
        <v>115.48800795939556</v>
      </c>
      <c r="F59" s="30">
        <v>112.28425847840491</v>
      </c>
      <c r="G59" s="30">
        <v>112.4570497073646</v>
      </c>
      <c r="H59" s="30">
        <v>110.07501171478285</v>
      </c>
      <c r="I59" s="30">
        <v>109.81200928594868</v>
      </c>
      <c r="J59" s="29"/>
      <c r="K59" s="14"/>
      <c r="L59" s="30">
        <v>107.61141956074383</v>
      </c>
    </row>
    <row r="60" spans="1:12" x14ac:dyDescent="0.25">
      <c r="A60" s="1">
        <v>41501</v>
      </c>
      <c r="B60" s="30">
        <v>117.55373864789225</v>
      </c>
      <c r="C60" s="30">
        <v>117.94794106010369</v>
      </c>
      <c r="D60" s="30">
        <v>117.47558503765805</v>
      </c>
      <c r="E60" s="30">
        <v>116.1934018792971</v>
      </c>
      <c r="F60" s="30">
        <v>113.3443996489024</v>
      </c>
      <c r="G60" s="30">
        <v>113.48778308078447</v>
      </c>
      <c r="H60" s="30">
        <v>111.25404794753271</v>
      </c>
      <c r="I60" s="30">
        <v>111.00075917393481</v>
      </c>
      <c r="J60" s="29"/>
      <c r="K60" s="14"/>
      <c r="L60" s="30">
        <v>108.50499280128709</v>
      </c>
    </row>
    <row r="61" spans="1:12" x14ac:dyDescent="0.25">
      <c r="A61" s="1">
        <v>41593</v>
      </c>
      <c r="B61" s="30">
        <v>118.28863578177604</v>
      </c>
      <c r="C61" s="30">
        <v>118.71108873655342</v>
      </c>
      <c r="D61" s="30">
        <v>118.21823432709748</v>
      </c>
      <c r="E61" s="30">
        <v>116.8985824460874</v>
      </c>
      <c r="F61" s="30">
        <v>114.37287426747096</v>
      </c>
      <c r="G61" s="30">
        <v>114.42625524952233</v>
      </c>
      <c r="H61" s="30">
        <v>112.38734490747655</v>
      </c>
      <c r="I61" s="30">
        <v>112.17057983974522</v>
      </c>
      <c r="J61" s="29"/>
      <c r="K61" s="14"/>
      <c r="L61" s="30">
        <v>109.54352876117784</v>
      </c>
    </row>
    <row r="62" spans="1:12" x14ac:dyDescent="0.25">
      <c r="A62" s="1">
        <v>41685</v>
      </c>
      <c r="B62" s="30">
        <v>119.00334465964499</v>
      </c>
      <c r="C62" s="30">
        <v>119.47727029977054</v>
      </c>
      <c r="D62" s="30">
        <v>118.96143403069178</v>
      </c>
      <c r="E62" s="30">
        <v>117.60322190412349</v>
      </c>
      <c r="F62" s="30">
        <v>115.39535352323868</v>
      </c>
      <c r="G62" s="30">
        <v>115.08736010040255</v>
      </c>
      <c r="H62" s="30">
        <v>113.52283087494027</v>
      </c>
      <c r="I62" s="30">
        <v>113.50049965182359</v>
      </c>
      <c r="J62" s="29"/>
      <c r="K62" s="14"/>
      <c r="L62" s="30">
        <v>110.4693088861451</v>
      </c>
    </row>
    <row r="63" spans="1:12" x14ac:dyDescent="0.25">
      <c r="A63" s="1">
        <v>41774</v>
      </c>
      <c r="B63" s="30">
        <v>119.74032084928652</v>
      </c>
      <c r="C63" s="30">
        <v>120.24239068046185</v>
      </c>
      <c r="D63" s="30">
        <v>119.70379650007708</v>
      </c>
      <c r="E63" s="30">
        <v>118.30810686694846</v>
      </c>
      <c r="F63" s="30">
        <v>116.3502265622983</v>
      </c>
      <c r="G63" s="30">
        <v>115.915352305046</v>
      </c>
      <c r="H63" s="30">
        <v>114.5454779771417</v>
      </c>
      <c r="I63" s="30">
        <v>114.56085052590508</v>
      </c>
      <c r="J63" s="29"/>
      <c r="K63" s="14"/>
      <c r="L63" s="30">
        <v>111.6145009466083</v>
      </c>
    </row>
    <row r="64" spans="1:12" x14ac:dyDescent="0.25">
      <c r="A64" s="1">
        <v>41866</v>
      </c>
      <c r="B64" s="30">
        <v>120.48187453078913</v>
      </c>
      <c r="C64" s="30">
        <v>121.00815615749971</v>
      </c>
      <c r="D64" s="30">
        <v>120.44589992207169</v>
      </c>
      <c r="E64" s="30">
        <v>119.01290957891932</v>
      </c>
      <c r="F64" s="30">
        <v>117.26316457377783</v>
      </c>
      <c r="G64" s="30">
        <v>116.72512575027734</v>
      </c>
      <c r="H64" s="30">
        <v>115.50321449440676</v>
      </c>
      <c r="I64" s="30">
        <v>115.53066083043342</v>
      </c>
      <c r="J64" s="29"/>
      <c r="K64" s="14"/>
      <c r="L64" s="30">
        <v>112.42755293149251</v>
      </c>
    </row>
    <row r="65" spans="1:12" x14ac:dyDescent="0.25">
      <c r="A65" s="1">
        <v>41958</v>
      </c>
      <c r="B65" s="30">
        <v>121.22800570415284</v>
      </c>
      <c r="C65" s="30">
        <v>121.77456673088342</v>
      </c>
      <c r="D65" s="30">
        <v>121.18774429667563</v>
      </c>
      <c r="E65" s="30">
        <v>119.71763004003613</v>
      </c>
      <c r="F65" s="30">
        <v>118.13416755767724</v>
      </c>
      <c r="G65" s="30">
        <v>117.51668043609662</v>
      </c>
      <c r="H65" s="30">
        <v>116.39604042673545</v>
      </c>
      <c r="I65" s="30">
        <v>116.40993056540832</v>
      </c>
      <c r="J65" s="29"/>
      <c r="K65" s="14"/>
      <c r="L65" s="30">
        <v>113.49699789725744</v>
      </c>
    </row>
    <row r="66" spans="1:12" x14ac:dyDescent="0.25">
      <c r="B66" s="28"/>
      <c r="C66" s="28"/>
      <c r="D66" s="28"/>
      <c r="E66" s="28"/>
      <c r="F66" s="28"/>
      <c r="G66" s="28"/>
      <c r="H66" s="28"/>
      <c r="I66" s="28"/>
      <c r="J66" s="28"/>
      <c r="K66" s="28"/>
      <c r="L66" s="28"/>
    </row>
    <row r="67" spans="1:12" x14ac:dyDescent="0.25">
      <c r="B67" s="28"/>
      <c r="C67" s="28"/>
      <c r="D67" s="28"/>
      <c r="E67" s="28"/>
      <c r="F67" s="28"/>
      <c r="G67" s="28"/>
      <c r="H67" s="28"/>
      <c r="I67" s="28"/>
      <c r="J67" s="28"/>
      <c r="K67" s="28"/>
      <c r="L67" s="28"/>
    </row>
    <row r="68" spans="1:12" x14ac:dyDescent="0.25">
      <c r="B68" s="28"/>
      <c r="C68" s="28"/>
      <c r="D68" s="28"/>
      <c r="E68" s="28"/>
      <c r="F68" s="28"/>
      <c r="G68" s="28"/>
      <c r="H68" s="28"/>
      <c r="I68" s="28"/>
      <c r="J68" s="28"/>
      <c r="K68" s="28"/>
      <c r="L68" s="28"/>
    </row>
    <row r="69" spans="1:12" x14ac:dyDescent="0.25">
      <c r="B69" s="28"/>
      <c r="C69" s="28"/>
      <c r="D69" s="28"/>
      <c r="E69" s="28"/>
      <c r="F69" s="28"/>
      <c r="G69" s="28"/>
      <c r="H69" s="28"/>
      <c r="I69" s="28"/>
      <c r="J69" s="28"/>
      <c r="K69" s="28"/>
      <c r="L69" s="28"/>
    </row>
    <row r="70" spans="1:12" x14ac:dyDescent="0.25">
      <c r="B70" s="28"/>
      <c r="C70" s="28"/>
      <c r="D70" s="28"/>
      <c r="E70" s="28"/>
      <c r="F70" s="28"/>
      <c r="G70" s="28"/>
      <c r="H70" s="28"/>
      <c r="I70" s="28"/>
      <c r="J70" s="28"/>
      <c r="K70" s="28"/>
      <c r="L70" s="28"/>
    </row>
    <row r="71" spans="1:12" x14ac:dyDescent="0.25">
      <c r="B71" s="28"/>
      <c r="C71" s="28"/>
      <c r="D71" s="28"/>
      <c r="E71" s="28"/>
      <c r="F71" s="28"/>
      <c r="G71" s="28"/>
      <c r="H71" s="28"/>
      <c r="I71" s="28"/>
      <c r="J71" s="28"/>
      <c r="K71" s="28"/>
      <c r="L71" s="28"/>
    </row>
    <row r="72" spans="1:12" x14ac:dyDescent="0.25">
      <c r="B72" s="28"/>
      <c r="C72" s="28"/>
      <c r="D72" s="28"/>
      <c r="E72" s="28"/>
      <c r="F72" s="28"/>
      <c r="G72" s="28"/>
      <c r="H72" s="28"/>
      <c r="I72" s="28"/>
      <c r="J72" s="28"/>
      <c r="K72" s="28"/>
      <c r="L72" s="28"/>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3"/>
  <dimension ref="A2:AG65"/>
  <sheetViews>
    <sheetView topLeftCell="W1" workbookViewId="0">
      <pane ySplit="5" topLeftCell="A42" activePane="bottomLeft" state="frozen"/>
      <selection pane="bottomLeft" activeCell="Z46" sqref="Z46"/>
    </sheetView>
  </sheetViews>
  <sheetFormatPr defaultRowHeight="15" x14ac:dyDescent="0.25"/>
  <cols>
    <col min="1" max="1" width="10.375" bestFit="1" customWidth="1"/>
    <col min="2" max="3" width="7.625" style="38" customWidth="1"/>
    <col min="4" max="4" width="9.75" style="38" customWidth="1"/>
    <col min="5" max="5" width="10.375" style="38" customWidth="1"/>
    <col min="6" max="6" width="8.5" customWidth="1"/>
    <col min="7" max="7" width="7.5" customWidth="1"/>
    <col min="8" max="8" width="8.125" customWidth="1"/>
    <col min="9" max="9" width="7.5" customWidth="1"/>
    <col min="10" max="10" width="8.75" customWidth="1"/>
    <col min="11" max="11" width="8.5" style="38" customWidth="1"/>
    <col min="12" max="12" width="12.125" style="38" customWidth="1"/>
    <col min="13" max="13" width="11.75" style="38" customWidth="1"/>
    <col min="14" max="14" width="11.5" style="38" customWidth="1"/>
    <col min="15" max="15" width="12.5" style="38" customWidth="1"/>
    <col min="16" max="16" width="8.25" customWidth="1"/>
    <col min="17" max="17" width="7.375" style="38" customWidth="1"/>
    <col min="18" max="18" width="9.75" customWidth="1"/>
    <col min="19" max="19" width="10.625" customWidth="1"/>
    <col min="20" max="20" width="9.875" customWidth="1"/>
    <col min="21" max="21" width="10.625" customWidth="1"/>
    <col min="27" max="27" width="10.375" bestFit="1" customWidth="1"/>
    <col min="28" max="28" width="19.375" bestFit="1" customWidth="1"/>
    <col min="29" max="29" width="24.375" bestFit="1" customWidth="1"/>
  </cols>
  <sheetData>
    <row r="2" spans="1:33" x14ac:dyDescent="0.25">
      <c r="B2" s="28" t="s">
        <v>47</v>
      </c>
      <c r="G2" s="28"/>
      <c r="H2" s="28"/>
      <c r="I2" s="28"/>
    </row>
    <row r="4" spans="1:33" x14ac:dyDescent="0.25">
      <c r="B4" s="29" t="s">
        <v>53</v>
      </c>
      <c r="D4" s="29" t="s">
        <v>53</v>
      </c>
      <c r="F4" s="29" t="s">
        <v>52</v>
      </c>
      <c r="G4" s="29"/>
      <c r="H4" s="29" t="s">
        <v>53</v>
      </c>
      <c r="I4" s="29"/>
      <c r="J4" s="29" t="s">
        <v>53</v>
      </c>
      <c r="K4" s="29"/>
      <c r="L4" s="29" t="s">
        <v>52</v>
      </c>
      <c r="M4" s="29"/>
      <c r="N4" s="29" t="s">
        <v>53</v>
      </c>
      <c r="O4" s="29"/>
      <c r="P4" s="29" t="s">
        <v>53</v>
      </c>
      <c r="Q4" s="29"/>
      <c r="R4" s="29" t="s">
        <v>52</v>
      </c>
      <c r="S4" s="29"/>
      <c r="T4" s="29" t="s">
        <v>53</v>
      </c>
    </row>
    <row r="5" spans="1:33" x14ac:dyDescent="0.25">
      <c r="B5" s="38" t="s">
        <v>61</v>
      </c>
      <c r="D5" s="38" t="s">
        <v>62</v>
      </c>
      <c r="F5" t="s">
        <v>48</v>
      </c>
      <c r="H5" t="s">
        <v>48</v>
      </c>
      <c r="J5" t="s">
        <v>49</v>
      </c>
      <c r="L5" s="38" t="s">
        <v>63</v>
      </c>
      <c r="N5" s="38" t="s">
        <v>63</v>
      </c>
      <c r="P5" t="s">
        <v>50</v>
      </c>
      <c r="R5" t="s">
        <v>51</v>
      </c>
      <c r="T5" t="s">
        <v>51</v>
      </c>
      <c r="AB5" t="s">
        <v>92</v>
      </c>
      <c r="AC5" t="s">
        <v>91</v>
      </c>
    </row>
    <row r="6" spans="1:33" x14ac:dyDescent="0.25">
      <c r="A6" s="33">
        <v>36845</v>
      </c>
      <c r="B6" s="33"/>
      <c r="C6" s="33"/>
      <c r="D6" s="40">
        <v>1.742014349307297</v>
      </c>
      <c r="E6" s="33"/>
      <c r="F6" s="17">
        <v>3.1732629935413428</v>
      </c>
      <c r="G6" s="17"/>
      <c r="H6" s="17">
        <v>2.7608774416428332</v>
      </c>
      <c r="I6" s="17"/>
      <c r="J6" s="17">
        <v>2.7608774416428332</v>
      </c>
      <c r="L6" s="45">
        <v>1.8049999999999999</v>
      </c>
      <c r="N6" s="45">
        <v>1.36</v>
      </c>
      <c r="P6" s="17">
        <v>2.7608774416428332</v>
      </c>
      <c r="R6" s="31">
        <v>1.8225</v>
      </c>
      <c r="S6" s="31"/>
      <c r="T6" s="17">
        <v>1.38</v>
      </c>
      <c r="AA6" s="65">
        <v>36571</v>
      </c>
      <c r="AB6" s="38">
        <v>3.1104504056351598</v>
      </c>
      <c r="AC6">
        <v>1.5167650329032334</v>
      </c>
      <c r="AD6">
        <v>3.1104504056351598</v>
      </c>
    </row>
    <row r="7" spans="1:33" x14ac:dyDescent="0.25">
      <c r="A7" s="33">
        <v>37210</v>
      </c>
      <c r="B7" s="33"/>
      <c r="C7" s="33"/>
      <c r="D7" s="40">
        <v>0.28804955761261297</v>
      </c>
      <c r="E7" s="33"/>
      <c r="F7" s="17">
        <v>0.61256888627964656</v>
      </c>
      <c r="G7" s="17"/>
      <c r="H7" s="17">
        <v>-0.38402954076016727</v>
      </c>
      <c r="I7" s="17"/>
      <c r="J7" s="17">
        <v>-0.38402954076016727</v>
      </c>
      <c r="L7" s="45">
        <v>-0.2225</v>
      </c>
      <c r="N7" s="45">
        <v>-0.1</v>
      </c>
      <c r="P7" s="17">
        <v>-0.38402954076016727</v>
      </c>
      <c r="R7" s="31">
        <v>-0.20749999999999999</v>
      </c>
      <c r="S7" s="31"/>
      <c r="T7" s="17">
        <v>-0.08</v>
      </c>
      <c r="AA7" s="65">
        <v>36661</v>
      </c>
      <c r="AB7" s="38">
        <v>4.1392096746878151</v>
      </c>
      <c r="AC7">
        <v>2.6502727090961522</v>
      </c>
      <c r="AD7">
        <v>4.1392096746878151</v>
      </c>
      <c r="AF7" s="33"/>
      <c r="AG7" s="17"/>
    </row>
    <row r="8" spans="1:33" x14ac:dyDescent="0.25">
      <c r="A8" s="33">
        <v>37575</v>
      </c>
      <c r="B8" s="17">
        <v>-1.5507363238976382</v>
      </c>
      <c r="C8" s="33"/>
      <c r="D8" s="40">
        <v>-0.58305839822097028</v>
      </c>
      <c r="E8" s="33"/>
      <c r="F8" s="17">
        <v>-0.85211548702747564</v>
      </c>
      <c r="G8" s="17"/>
      <c r="H8" s="17">
        <v>-1.582350163089842</v>
      </c>
      <c r="I8" s="17"/>
      <c r="J8" s="17">
        <v>-1.582350163089842</v>
      </c>
      <c r="L8" s="45">
        <v>-0.65750000000000008</v>
      </c>
      <c r="N8" s="45">
        <v>-0.68</v>
      </c>
      <c r="P8" s="17">
        <v>-1.582350163089842</v>
      </c>
      <c r="R8" s="31">
        <v>-0.64250000000000007</v>
      </c>
      <c r="S8" s="31"/>
      <c r="T8" s="17">
        <v>-0.67</v>
      </c>
      <c r="AA8" s="65">
        <v>36753</v>
      </c>
      <c r="AB8" s="38">
        <v>3.3075927106846619</v>
      </c>
      <c r="AC8">
        <v>2.389030534662071</v>
      </c>
      <c r="AD8">
        <v>3.3075927106846619</v>
      </c>
      <c r="AF8" s="33"/>
      <c r="AG8" s="17"/>
    </row>
    <row r="9" spans="1:33" x14ac:dyDescent="0.25">
      <c r="A9" s="33">
        <v>37940</v>
      </c>
      <c r="B9" s="17">
        <v>-0.65171839165799383</v>
      </c>
      <c r="C9" s="33"/>
      <c r="D9" s="40">
        <v>-1.178228596989328</v>
      </c>
      <c r="E9" s="33"/>
      <c r="F9" s="17">
        <v>-1.2616513459134069</v>
      </c>
      <c r="G9" s="17"/>
      <c r="H9" s="17">
        <v>-0.55923465707427056</v>
      </c>
      <c r="I9" s="17"/>
      <c r="J9" s="17">
        <v>-0.55923465707427056</v>
      </c>
      <c r="L9" s="45">
        <v>-0.84750000000000003</v>
      </c>
      <c r="N9" s="45">
        <v>-0.92</v>
      </c>
      <c r="P9" s="17">
        <v>-0.55923465707427056</v>
      </c>
      <c r="R9" s="31">
        <v>-0.83500000000000008</v>
      </c>
      <c r="S9" s="31"/>
      <c r="T9" s="17">
        <v>-0.91</v>
      </c>
      <c r="AA9" s="65">
        <v>36845</v>
      </c>
      <c r="AB9" s="38">
        <v>2.9783186670983226</v>
      </c>
      <c r="AC9">
        <v>1.742014349307289</v>
      </c>
      <c r="AD9">
        <v>2.9783186670983226</v>
      </c>
      <c r="AF9" s="33"/>
      <c r="AG9" s="17"/>
    </row>
    <row r="10" spans="1:33" x14ac:dyDescent="0.25">
      <c r="A10" s="33">
        <v>38306</v>
      </c>
      <c r="B10" s="17">
        <v>-0.12232908132469333</v>
      </c>
      <c r="C10" s="33"/>
      <c r="D10" s="40">
        <v>-8.5551715386600335E-3</v>
      </c>
      <c r="E10" s="33"/>
      <c r="F10" s="17">
        <v>-0.2300492835709349</v>
      </c>
      <c r="G10" s="17"/>
      <c r="H10" s="17">
        <v>9.6071863439206595E-2</v>
      </c>
      <c r="I10" s="17"/>
      <c r="J10" s="17">
        <v>9.6071863439206595E-2</v>
      </c>
      <c r="L10" s="45">
        <v>0.33499999999999996</v>
      </c>
      <c r="N10" s="45">
        <v>0.42</v>
      </c>
      <c r="P10" s="17">
        <v>9.6071863439206595E-2</v>
      </c>
      <c r="R10" s="31">
        <v>0.34249999999999997</v>
      </c>
      <c r="S10" s="31"/>
      <c r="T10" s="17">
        <v>0.42</v>
      </c>
      <c r="AA10" s="65">
        <v>36937</v>
      </c>
      <c r="AB10" s="38">
        <v>1.7240497915667272</v>
      </c>
      <c r="AC10">
        <v>0.56459580479495997</v>
      </c>
      <c r="AD10">
        <v>1.7240497915667272</v>
      </c>
      <c r="AF10" s="33"/>
      <c r="AG10" s="17"/>
    </row>
    <row r="11" spans="1:33" x14ac:dyDescent="0.25">
      <c r="A11" s="33">
        <v>38671</v>
      </c>
      <c r="B11" s="17">
        <v>0.16971658901084652</v>
      </c>
      <c r="C11" s="33"/>
      <c r="D11" s="40">
        <v>0.76745243439511057</v>
      </c>
      <c r="E11" s="33"/>
      <c r="F11" s="17">
        <v>0.49354676078432647</v>
      </c>
      <c r="G11" s="17"/>
      <c r="H11" s="17">
        <v>0.50537991150795847</v>
      </c>
      <c r="I11" s="17"/>
      <c r="J11" s="17">
        <v>0.50537991150795847</v>
      </c>
      <c r="L11" s="45">
        <v>0.76249999999999996</v>
      </c>
      <c r="N11" s="45">
        <v>0.94</v>
      </c>
      <c r="P11" s="17">
        <v>0.50537991150795847</v>
      </c>
      <c r="R11" s="31">
        <v>0.77</v>
      </c>
      <c r="S11" s="31"/>
      <c r="T11" s="17">
        <v>0.94</v>
      </c>
      <c r="AA11" s="65">
        <v>37026</v>
      </c>
      <c r="AB11" s="38">
        <v>1.4687908004935668</v>
      </c>
      <c r="AC11">
        <v>6.2165984849568777E-2</v>
      </c>
      <c r="AD11">
        <v>1.4687908004935668</v>
      </c>
      <c r="AF11" s="33"/>
      <c r="AG11" s="17"/>
    </row>
    <row r="12" spans="1:33" x14ac:dyDescent="0.25">
      <c r="A12" s="33">
        <v>39036</v>
      </c>
      <c r="B12" s="17">
        <v>9.9634418326601804E-2</v>
      </c>
      <c r="C12" s="33"/>
      <c r="D12" s="40">
        <v>3.0643445383003787</v>
      </c>
      <c r="E12" s="33"/>
      <c r="F12" s="17">
        <v>0.78759925037321921</v>
      </c>
      <c r="G12" s="17"/>
      <c r="H12" s="17">
        <v>0.52809094817945379</v>
      </c>
      <c r="I12" s="17"/>
      <c r="J12" s="17">
        <v>0.52809094817945379</v>
      </c>
      <c r="K12" s="17"/>
      <c r="L12" s="45">
        <v>2.5474999999999999</v>
      </c>
      <c r="M12" s="17"/>
      <c r="N12" s="45">
        <v>2.78</v>
      </c>
      <c r="O12" s="17"/>
      <c r="P12" s="17">
        <v>0.52809094817945379</v>
      </c>
      <c r="Q12" s="17"/>
      <c r="R12" s="31">
        <v>2.5649999999999999</v>
      </c>
      <c r="S12" s="31"/>
      <c r="T12" s="17">
        <v>2.79</v>
      </c>
      <c r="AA12" s="65">
        <v>37118</v>
      </c>
      <c r="AB12" s="38">
        <v>0.29938687839672046</v>
      </c>
      <c r="AC12">
        <v>-2.0498068058854995E-2</v>
      </c>
      <c r="AD12">
        <v>0.29938687839672046</v>
      </c>
      <c r="AF12" s="33"/>
      <c r="AG12" s="17"/>
    </row>
    <row r="13" spans="1:33" x14ac:dyDescent="0.25">
      <c r="A13" s="33">
        <v>39401</v>
      </c>
      <c r="B13" s="17">
        <v>6.0524093819807945E-2</v>
      </c>
      <c r="C13" s="33"/>
      <c r="D13" s="40">
        <v>4.9154335074370614</v>
      </c>
      <c r="E13" s="33"/>
      <c r="F13" s="17">
        <v>0.26914152483399789</v>
      </c>
      <c r="G13" s="17"/>
      <c r="H13" s="17">
        <v>0.37071452293464802</v>
      </c>
      <c r="I13" s="17"/>
      <c r="J13" s="17">
        <v>0.37071452293464802</v>
      </c>
      <c r="K13" s="17"/>
      <c r="L13" s="45">
        <v>3.4024999999999999</v>
      </c>
      <c r="M13" s="17"/>
      <c r="N13" s="45">
        <v>3.77</v>
      </c>
      <c r="O13" s="17"/>
      <c r="P13" s="17">
        <v>0.37071452293464802</v>
      </c>
      <c r="Q13" s="17"/>
      <c r="R13" s="31">
        <v>3.4375</v>
      </c>
      <c r="S13" s="31"/>
      <c r="T13" s="17">
        <v>3.79</v>
      </c>
      <c r="AA13" s="65">
        <v>37210</v>
      </c>
      <c r="AB13" s="38">
        <v>-0.22382468518163226</v>
      </c>
      <c r="AC13">
        <v>0.28804955761261664</v>
      </c>
      <c r="AD13">
        <v>-0.22382468518163226</v>
      </c>
      <c r="AF13" s="33"/>
      <c r="AG13" s="17"/>
    </row>
    <row r="14" spans="1:33" x14ac:dyDescent="0.25">
      <c r="A14" s="33">
        <v>39767</v>
      </c>
      <c r="B14" s="17">
        <v>-4.1513809978776379</v>
      </c>
      <c r="C14" s="33"/>
      <c r="D14" s="40">
        <v>-1.6616235384026012</v>
      </c>
      <c r="E14" s="33"/>
      <c r="F14" s="17">
        <v>-2.0655418546399176</v>
      </c>
      <c r="G14" s="17"/>
      <c r="H14" s="17">
        <v>-4.5976544030718571</v>
      </c>
      <c r="I14" s="17"/>
      <c r="J14" s="17">
        <v>-4.5976544030718571</v>
      </c>
      <c r="K14" s="17"/>
      <c r="L14" s="45">
        <v>0.19500000000000006</v>
      </c>
      <c r="M14" s="17"/>
      <c r="N14" s="45">
        <v>-3.8</v>
      </c>
      <c r="O14" s="17"/>
      <c r="P14" s="17">
        <v>-4.5976544030718571</v>
      </c>
      <c r="Q14" s="17"/>
      <c r="R14" s="31">
        <v>0.24749999999999994</v>
      </c>
      <c r="S14" s="31"/>
      <c r="T14" s="17">
        <v>-3.77</v>
      </c>
      <c r="AA14" s="65">
        <v>37302</v>
      </c>
      <c r="AB14" s="38">
        <v>-0.21148740916881514</v>
      </c>
      <c r="AC14">
        <v>-0.58220484517058779</v>
      </c>
      <c r="AD14">
        <v>-0.21148740916881514</v>
      </c>
      <c r="AF14" s="33"/>
      <c r="AG14" s="17"/>
    </row>
    <row r="15" spans="1:33" x14ac:dyDescent="0.25">
      <c r="A15" s="33">
        <v>40132</v>
      </c>
      <c r="B15" s="17">
        <v>-5.9197676165673272</v>
      </c>
      <c r="C15" s="17">
        <v>-5.9197676165673272</v>
      </c>
      <c r="D15" s="40">
        <v>-4.7103146091449055</v>
      </c>
      <c r="E15" s="40">
        <v>-4.7103146091449055</v>
      </c>
      <c r="F15" s="17">
        <v>-6.5404111009605543</v>
      </c>
      <c r="G15" s="17">
        <v>-6.5404111009605543</v>
      </c>
      <c r="H15" s="17">
        <v>-6.1488898463699684</v>
      </c>
      <c r="I15" s="17">
        <v>-6.1488898463699684</v>
      </c>
      <c r="J15" s="17">
        <v>-6.1488898463699684</v>
      </c>
      <c r="K15" s="17">
        <v>-6.1488898463699684</v>
      </c>
      <c r="L15" s="45">
        <v>-7.19</v>
      </c>
      <c r="M15" s="45">
        <v>-7.19</v>
      </c>
      <c r="N15" s="45">
        <v>-7.16</v>
      </c>
      <c r="O15" s="45">
        <v>-7.16</v>
      </c>
      <c r="P15" s="17">
        <v>-6.1488898463699684</v>
      </c>
      <c r="Q15" s="17"/>
      <c r="R15" s="31">
        <v>-7.0975000000000001</v>
      </c>
      <c r="S15" s="31"/>
      <c r="T15" s="17">
        <v>-7.1</v>
      </c>
      <c r="AA15" s="65">
        <v>37391</v>
      </c>
      <c r="AB15" s="38">
        <v>-0.50656655207859802</v>
      </c>
      <c r="AC15">
        <v>7.215618978549232E-2</v>
      </c>
      <c r="AD15">
        <v>-0.50656655207859802</v>
      </c>
    </row>
    <row r="16" spans="1:33" x14ac:dyDescent="0.25">
      <c r="A16" s="33">
        <v>40497</v>
      </c>
      <c r="B16" s="33"/>
      <c r="C16" s="5">
        <v>-4.3526192874805503</v>
      </c>
      <c r="D16" s="33"/>
      <c r="E16" s="41">
        <v>-2.2855808960843937</v>
      </c>
      <c r="F16" s="5"/>
      <c r="G16" s="5">
        <v>-5.5550132357176665</v>
      </c>
      <c r="H16" s="17"/>
      <c r="I16" s="5">
        <v>-5.443942161421262</v>
      </c>
      <c r="K16" s="5">
        <v>-5.153793308773416</v>
      </c>
      <c r="L16" s="4"/>
      <c r="M16" s="5">
        <v>-3.7250000000000001</v>
      </c>
      <c r="N16" s="5"/>
      <c r="O16" s="8">
        <v>-1.9</v>
      </c>
      <c r="P16" s="17">
        <v>-5.1672591369916461</v>
      </c>
      <c r="Q16" s="17">
        <v>-5.1672591369916461</v>
      </c>
      <c r="R16" s="31">
        <v>-3.6274999999999999</v>
      </c>
      <c r="S16" s="31">
        <v>-3.6274999999999999</v>
      </c>
      <c r="T16" s="17">
        <v>-1.66</v>
      </c>
      <c r="U16" s="17">
        <v>-1.66</v>
      </c>
      <c r="AA16" s="65">
        <v>37483</v>
      </c>
      <c r="AB16" s="38">
        <v>-0.80903949686255716</v>
      </c>
      <c r="AC16">
        <v>-0.62775247189801342</v>
      </c>
      <c r="AD16">
        <v>-0.80903949686255716</v>
      </c>
    </row>
    <row r="17" spans="1:30" x14ac:dyDescent="0.25">
      <c r="A17" s="33">
        <v>40862</v>
      </c>
      <c r="B17" s="33"/>
      <c r="C17" s="5">
        <v>-2.5492258171256026</v>
      </c>
      <c r="D17" s="33"/>
      <c r="E17" s="41">
        <v>-0.85135414098731488</v>
      </c>
      <c r="F17" s="5"/>
      <c r="G17" s="5">
        <v>-4.8175239447372888</v>
      </c>
      <c r="H17" s="17"/>
      <c r="I17" s="5">
        <v>-4.387875085046204</v>
      </c>
      <c r="K17" s="5">
        <v>-3.5853342488222779</v>
      </c>
      <c r="L17" s="5"/>
      <c r="M17" s="8">
        <v>-0.83499999999999996</v>
      </c>
      <c r="N17" s="5"/>
      <c r="O17" s="8">
        <v>-0.4</v>
      </c>
      <c r="P17" s="5"/>
      <c r="Q17" s="5">
        <v>-3.9710477562303481</v>
      </c>
      <c r="R17" s="31"/>
      <c r="S17" s="32">
        <v>-0.57500000000000007</v>
      </c>
      <c r="T17" s="17"/>
      <c r="U17" s="5">
        <v>-0.18</v>
      </c>
      <c r="AA17" s="65">
        <v>37575</v>
      </c>
      <c r="AB17" s="38">
        <v>-1.5628860096975976</v>
      </c>
      <c r="AC17">
        <v>-0.5830583982209937</v>
      </c>
      <c r="AD17">
        <v>-1.5628860096975976</v>
      </c>
    </row>
    <row r="18" spans="1:30" x14ac:dyDescent="0.25">
      <c r="A18" s="33">
        <v>41228</v>
      </c>
      <c r="B18" s="33"/>
      <c r="C18" s="5">
        <v>-0.67908993074209434</v>
      </c>
      <c r="D18" s="33"/>
      <c r="E18" s="41">
        <v>8.1672875325899952E-3</v>
      </c>
      <c r="F18" s="5"/>
      <c r="G18" s="5">
        <v>-3.7071755967008784</v>
      </c>
      <c r="H18" s="17"/>
      <c r="I18" s="5">
        <v>-3.5628756575919596</v>
      </c>
      <c r="K18" s="5">
        <v>-1.6116721414033748</v>
      </c>
      <c r="L18" s="5"/>
      <c r="M18" s="8">
        <v>0.1225</v>
      </c>
      <c r="N18" s="5"/>
      <c r="O18" s="8">
        <v>0.37</v>
      </c>
      <c r="P18" s="5"/>
      <c r="Q18" s="5">
        <v>-2.3820030675294674</v>
      </c>
      <c r="R18" s="31"/>
      <c r="S18" s="32">
        <v>0.31</v>
      </c>
      <c r="T18" s="17"/>
      <c r="U18" s="5">
        <v>0.52</v>
      </c>
      <c r="AA18" s="65">
        <v>37667</v>
      </c>
      <c r="AB18" s="38">
        <v>-1.9136003160079522</v>
      </c>
      <c r="AC18">
        <v>-0.32900591154572828</v>
      </c>
      <c r="AD18">
        <v>-1.9136003160079522</v>
      </c>
    </row>
    <row r="19" spans="1:30" x14ac:dyDescent="0.25">
      <c r="A19" s="33">
        <v>41593</v>
      </c>
      <c r="B19" s="33"/>
      <c r="C19" s="33"/>
      <c r="D19" s="33"/>
      <c r="E19" s="33"/>
      <c r="F19" s="5"/>
      <c r="G19" s="5">
        <v>-2.8033632060129463</v>
      </c>
      <c r="H19" s="17"/>
      <c r="I19" s="5">
        <v>-2.4096072398183424</v>
      </c>
      <c r="K19" s="5">
        <v>0.11383404125791685</v>
      </c>
      <c r="L19" s="5"/>
      <c r="M19" s="8">
        <v>0.50750000000000006</v>
      </c>
      <c r="N19" s="5"/>
      <c r="O19" s="8">
        <v>0.53</v>
      </c>
      <c r="P19" s="5"/>
      <c r="Q19" s="5">
        <v>-0.86093415278831742</v>
      </c>
      <c r="R19" s="31"/>
      <c r="S19" s="32">
        <v>0.67</v>
      </c>
      <c r="T19" s="17"/>
      <c r="U19" s="5">
        <v>0.68</v>
      </c>
      <c r="AA19" s="65">
        <v>37756</v>
      </c>
      <c r="AB19" s="38">
        <v>-1.8434168473982562</v>
      </c>
      <c r="AC19">
        <v>-1.3917727322200033</v>
      </c>
      <c r="AD19">
        <v>-1.8434168473982562</v>
      </c>
    </row>
    <row r="20" spans="1:30" x14ac:dyDescent="0.25">
      <c r="A20" s="33">
        <v>41958</v>
      </c>
      <c r="B20" s="33"/>
      <c r="C20" s="33"/>
      <c r="D20" s="33"/>
      <c r="E20" s="33"/>
      <c r="F20" s="5"/>
      <c r="G20" s="5">
        <v>-1.7163489330601465</v>
      </c>
      <c r="H20" s="17"/>
      <c r="I20" s="5">
        <v>-1.3160200972350822</v>
      </c>
      <c r="AA20" s="65">
        <v>37848</v>
      </c>
      <c r="AB20" s="38">
        <v>-0.87754252219592077</v>
      </c>
      <c r="AC20">
        <v>-0.97625546329380974</v>
      </c>
      <c r="AD20">
        <v>-0.87754252219592077</v>
      </c>
    </row>
    <row r="21" spans="1:30" x14ac:dyDescent="0.25">
      <c r="A21" s="33">
        <v>42323</v>
      </c>
      <c r="B21" s="33"/>
      <c r="C21" s="33"/>
      <c r="D21" s="33"/>
      <c r="E21" s="33"/>
      <c r="F21" s="5"/>
      <c r="G21" s="5">
        <v>-0.51089485406716051</v>
      </c>
      <c r="H21" s="17"/>
      <c r="I21" s="5">
        <v>-9.5074549039381395E-2</v>
      </c>
      <c r="AA21" s="65">
        <v>37940</v>
      </c>
      <c r="AB21" s="38">
        <v>-0.65385134826574121</v>
      </c>
      <c r="AC21">
        <v>-1.1782285969893125</v>
      </c>
      <c r="AD21">
        <v>-0.65385134826574121</v>
      </c>
    </row>
    <row r="22" spans="1:30" x14ac:dyDescent="0.25">
      <c r="A22" s="33">
        <v>42689</v>
      </c>
      <c r="B22" s="33"/>
      <c r="C22" s="33"/>
      <c r="D22" s="33"/>
      <c r="E22" s="33"/>
      <c r="F22" s="5"/>
      <c r="G22" s="5">
        <v>-1.3233893963715104E-2</v>
      </c>
      <c r="H22" s="17"/>
      <c r="I22" s="5">
        <v>5.4862189079756263E-3</v>
      </c>
      <c r="AA22" s="65">
        <v>38032</v>
      </c>
      <c r="AB22" s="38">
        <v>-0.59439081585358033</v>
      </c>
      <c r="AC22">
        <v>-0.21914996572698664</v>
      </c>
      <c r="AD22">
        <v>-0.59439081585358033</v>
      </c>
    </row>
    <row r="23" spans="1:30" x14ac:dyDescent="0.25">
      <c r="H23" s="17"/>
      <c r="I23" s="17"/>
      <c r="AA23" s="65">
        <v>38122</v>
      </c>
      <c r="AB23" s="38">
        <v>-0.50959685617148887</v>
      </c>
      <c r="AC23">
        <v>-0.12321013116033733</v>
      </c>
      <c r="AD23">
        <v>-0.50959685617148887</v>
      </c>
    </row>
    <row r="24" spans="1:30" x14ac:dyDescent="0.25">
      <c r="H24" s="17"/>
      <c r="I24" s="17"/>
      <c r="AA24" s="65">
        <v>38214</v>
      </c>
      <c r="AB24" s="38">
        <v>-0.38694495991619549</v>
      </c>
      <c r="AC24">
        <v>-5.156725438693649E-2</v>
      </c>
      <c r="AD24">
        <v>-0.38694495991619549</v>
      </c>
    </row>
    <row r="25" spans="1:30" x14ac:dyDescent="0.25">
      <c r="H25" s="17"/>
      <c r="I25" s="17"/>
      <c r="AA25" s="65">
        <v>38306</v>
      </c>
      <c r="AB25" s="38">
        <v>-0.12240396442082194</v>
      </c>
      <c r="AC25">
        <v>-8.5551715386497119E-3</v>
      </c>
      <c r="AD25">
        <v>-0.12240396442082194</v>
      </c>
    </row>
    <row r="26" spans="1:30" x14ac:dyDescent="0.25">
      <c r="AA26" s="65">
        <v>38398</v>
      </c>
      <c r="AB26" s="38">
        <v>0.27162857934283496</v>
      </c>
      <c r="AC26">
        <v>-9.8421620013248376E-2</v>
      </c>
      <c r="AD26">
        <v>0.27162857934283496</v>
      </c>
    </row>
    <row r="27" spans="1:30" x14ac:dyDescent="0.25">
      <c r="AA27" s="65">
        <v>38487</v>
      </c>
      <c r="AB27" s="38">
        <v>9.9354205887773564E-2</v>
      </c>
      <c r="AC27">
        <v>0.15251872450061416</v>
      </c>
      <c r="AD27">
        <v>9.9354205887773564E-2</v>
      </c>
    </row>
    <row r="28" spans="1:30" x14ac:dyDescent="0.25">
      <c r="AA28" s="65">
        <v>38579</v>
      </c>
      <c r="AB28" s="38">
        <v>0.25815430166449399</v>
      </c>
      <c r="AC28">
        <v>0.91337098435335073</v>
      </c>
      <c r="AD28">
        <v>0.25815430166449399</v>
      </c>
    </row>
    <row r="29" spans="1:30" x14ac:dyDescent="0.25">
      <c r="AA29" s="65">
        <v>38671</v>
      </c>
      <c r="AB29" s="38">
        <v>0.16957273314975152</v>
      </c>
      <c r="AC29">
        <v>0.76745243439511834</v>
      </c>
      <c r="AD29">
        <v>0.16957273314975152</v>
      </c>
    </row>
    <row r="30" spans="1:30" x14ac:dyDescent="0.25">
      <c r="AA30" s="65">
        <v>38763</v>
      </c>
      <c r="AB30" s="38">
        <v>0.86233908794798741</v>
      </c>
      <c r="AC30">
        <v>1.6760490324619584</v>
      </c>
      <c r="AD30">
        <v>0.86233908794798741</v>
      </c>
    </row>
    <row r="31" spans="1:30" x14ac:dyDescent="0.25">
      <c r="AA31" s="65">
        <v>38852</v>
      </c>
      <c r="AB31" s="38">
        <v>0.60355350160401677</v>
      </c>
      <c r="AC31">
        <v>2.47940505988747</v>
      </c>
      <c r="AD31">
        <v>0.60355350160401677</v>
      </c>
    </row>
    <row r="32" spans="1:30" x14ac:dyDescent="0.25">
      <c r="AA32" s="65">
        <v>38944</v>
      </c>
      <c r="AB32" s="38">
        <v>3.0850628969686321E-3</v>
      </c>
      <c r="AC32">
        <v>3.3502789582857879</v>
      </c>
      <c r="AD32">
        <v>3.0850628969686321E-3</v>
      </c>
    </row>
    <row r="33" spans="27:30" x14ac:dyDescent="0.25">
      <c r="AA33" s="65">
        <v>39036</v>
      </c>
      <c r="AB33" s="38">
        <v>9.9584816184504016E-2</v>
      </c>
      <c r="AC33">
        <v>3.0643445383003778</v>
      </c>
      <c r="AD33">
        <v>9.9584816184504016E-2</v>
      </c>
    </row>
    <row r="34" spans="27:30" x14ac:dyDescent="0.25">
      <c r="AA34" s="65">
        <v>39128</v>
      </c>
      <c r="AB34" s="38">
        <v>-0.23788658239034208</v>
      </c>
      <c r="AC34">
        <v>3.6077325144432875</v>
      </c>
      <c r="AD34">
        <v>-0.23788658239034208</v>
      </c>
    </row>
    <row r="35" spans="27:30" x14ac:dyDescent="0.25">
      <c r="AA35" s="65">
        <v>39217</v>
      </c>
      <c r="AB35" s="38">
        <v>-8.2516687814285949E-2</v>
      </c>
      <c r="AC35">
        <v>3.8733907230927205</v>
      </c>
      <c r="AD35">
        <v>-8.2516687814285949E-2</v>
      </c>
    </row>
    <row r="36" spans="27:30" x14ac:dyDescent="0.25">
      <c r="AA36" s="65">
        <v>39309</v>
      </c>
      <c r="AB36" s="38">
        <v>0.16603998540457879</v>
      </c>
      <c r="AC36">
        <v>4.1280546702248238</v>
      </c>
      <c r="AD36">
        <v>0.16603998540457879</v>
      </c>
    </row>
    <row r="37" spans="27:30" x14ac:dyDescent="0.25">
      <c r="AA37" s="65">
        <v>39401</v>
      </c>
      <c r="AB37" s="38">
        <v>6.0505785377134809E-2</v>
      </c>
      <c r="AC37">
        <v>4.9154335074370392</v>
      </c>
      <c r="AD37">
        <v>6.0505785377134809E-2</v>
      </c>
    </row>
    <row r="38" spans="27:30" x14ac:dyDescent="0.25">
      <c r="AA38" s="65">
        <v>39493</v>
      </c>
      <c r="AB38" s="38">
        <v>-0.74236181336290452</v>
      </c>
      <c r="AC38">
        <v>3.4185625333518965</v>
      </c>
      <c r="AD38">
        <v>-0.74236181336290452</v>
      </c>
    </row>
    <row r="39" spans="27:30" x14ac:dyDescent="0.25">
      <c r="AA39" s="65">
        <v>39583</v>
      </c>
      <c r="AB39" s="38">
        <v>-1.0020220531195903</v>
      </c>
      <c r="AC39">
        <v>3.1261595706342611</v>
      </c>
      <c r="AD39">
        <v>-1.0020220531195903</v>
      </c>
    </row>
    <row r="40" spans="27:30" x14ac:dyDescent="0.25">
      <c r="AA40" s="65">
        <v>39675</v>
      </c>
      <c r="AB40" s="38">
        <v>-2.2837361539865237</v>
      </c>
      <c r="AC40">
        <v>2.7902812466826292</v>
      </c>
      <c r="AD40">
        <v>-2.2837361539865237</v>
      </c>
    </row>
    <row r="41" spans="27:30" x14ac:dyDescent="0.25">
      <c r="AA41" s="65">
        <v>39767</v>
      </c>
      <c r="AB41" s="38">
        <v>-4.2400124507146062</v>
      </c>
      <c r="AC41">
        <v>-1.6616235384025999</v>
      </c>
      <c r="AD41">
        <v>-4.2400124507146062</v>
      </c>
    </row>
    <row r="42" spans="27:30" x14ac:dyDescent="0.25">
      <c r="AA42" s="65">
        <v>39859</v>
      </c>
      <c r="AB42" s="38">
        <v>-6.4466470481576765</v>
      </c>
      <c r="AC42">
        <v>-5.0291604268300674</v>
      </c>
      <c r="AD42">
        <v>-6.4466470481576765</v>
      </c>
    </row>
    <row r="43" spans="27:30" x14ac:dyDescent="0.25">
      <c r="AA43" s="65">
        <v>39948</v>
      </c>
      <c r="AB43" s="38">
        <v>-7.1259288033892769</v>
      </c>
      <c r="AC43">
        <v>-4.6953443651935727</v>
      </c>
      <c r="AD43">
        <v>-7.1259288033892769</v>
      </c>
    </row>
    <row r="44" spans="27:30" x14ac:dyDescent="0.25">
      <c r="AA44" s="65">
        <v>40040</v>
      </c>
      <c r="AB44" s="38">
        <v>-7.0298321849805099</v>
      </c>
      <c r="AC44">
        <v>-4.737986335232506</v>
      </c>
      <c r="AD44">
        <v>-7.0298321849805099</v>
      </c>
    </row>
    <row r="45" spans="27:30" x14ac:dyDescent="0.25">
      <c r="AA45" s="65">
        <v>40132</v>
      </c>
      <c r="AB45" s="38">
        <v>-6.1022231778828244</v>
      </c>
      <c r="AC45">
        <v>-4.7103146091448869</v>
      </c>
      <c r="AD45">
        <v>-6.1022231778828244</v>
      </c>
    </row>
    <row r="46" spans="27:30" x14ac:dyDescent="0.25">
      <c r="AA46" s="65">
        <v>40224</v>
      </c>
      <c r="AB46" s="38">
        <v>-5.7435981161239509</v>
      </c>
      <c r="AC46">
        <v>-3.6959244793518584</v>
      </c>
      <c r="AD46">
        <v>-5.7435981161239509</v>
      </c>
    </row>
    <row r="47" spans="27:30" x14ac:dyDescent="0.25">
      <c r="AA47" s="65">
        <v>40313</v>
      </c>
      <c r="AB47" s="38"/>
      <c r="AC47">
        <v>-3.1867634483466025</v>
      </c>
    </row>
    <row r="48" spans="27:30" x14ac:dyDescent="0.25">
      <c r="AA48" s="65">
        <v>40405</v>
      </c>
      <c r="AB48" s="38"/>
      <c r="AC48">
        <v>-2.7276268989640857</v>
      </c>
    </row>
    <row r="49" spans="27:30" x14ac:dyDescent="0.25">
      <c r="AA49" s="65">
        <v>40497</v>
      </c>
      <c r="AB49" s="38">
        <v>-4.450187455916967</v>
      </c>
      <c r="AC49">
        <v>-2.2855808960844004</v>
      </c>
      <c r="AD49">
        <v>-4.450187455916967</v>
      </c>
    </row>
    <row r="50" spans="27:30" x14ac:dyDescent="0.25">
      <c r="AA50" s="65">
        <v>40589</v>
      </c>
      <c r="AB50" s="38"/>
      <c r="AC50">
        <v>-1.8077581152782605</v>
      </c>
    </row>
    <row r="51" spans="27:30" x14ac:dyDescent="0.25">
      <c r="AA51" s="65">
        <v>40678</v>
      </c>
      <c r="AB51" s="38"/>
      <c r="AC51">
        <v>-1.4646847879082425</v>
      </c>
    </row>
    <row r="52" spans="27:30" x14ac:dyDescent="0.25">
      <c r="AA52" s="65">
        <v>40770</v>
      </c>
      <c r="AB52" s="38"/>
      <c r="AC52">
        <v>-1.1329473252537567</v>
      </c>
    </row>
    <row r="53" spans="27:30" x14ac:dyDescent="0.25">
      <c r="AA53" s="65">
        <v>40862</v>
      </c>
      <c r="AB53" s="38">
        <v>-2.5822815654847844</v>
      </c>
      <c r="AC53">
        <v>-0.85135414098730156</v>
      </c>
      <c r="AD53">
        <v>-2.5822815654847844</v>
      </c>
    </row>
    <row r="54" spans="27:30" x14ac:dyDescent="0.25">
      <c r="AA54" s="65">
        <v>40954</v>
      </c>
      <c r="AB54" s="38"/>
      <c r="AC54">
        <v>-0.60099688999181855</v>
      </c>
    </row>
    <row r="55" spans="27:30" x14ac:dyDescent="0.25">
      <c r="AA55" s="65">
        <v>41044</v>
      </c>
      <c r="AB55" s="38"/>
      <c r="AC55">
        <v>-0.37712687222822222</v>
      </c>
    </row>
    <row r="56" spans="27:30" x14ac:dyDescent="0.25">
      <c r="AA56" s="65">
        <v>41136</v>
      </c>
      <c r="AB56" s="38"/>
      <c r="AC56">
        <v>-0.17295690929505428</v>
      </c>
    </row>
    <row r="57" spans="27:30" x14ac:dyDescent="0.25">
      <c r="AA57" s="65">
        <v>41228</v>
      </c>
      <c r="AB57" s="38">
        <v>-0.68140623891196694</v>
      </c>
      <c r="AC57">
        <v>8.1672875325837016E-3</v>
      </c>
      <c r="AD57">
        <v>-0.68140623891196694</v>
      </c>
    </row>
    <row r="58" spans="27:30" x14ac:dyDescent="0.25">
      <c r="AA58" s="65">
        <v>41320</v>
      </c>
      <c r="AC58">
        <v>0.17469663984496761</v>
      </c>
    </row>
    <row r="59" spans="27:30" x14ac:dyDescent="0.25">
      <c r="AA59" s="65">
        <v>41409</v>
      </c>
      <c r="AC59">
        <v>0.32925209520514004</v>
      </c>
    </row>
    <row r="60" spans="27:30" x14ac:dyDescent="0.25">
      <c r="AA60" s="65">
        <v>41501</v>
      </c>
      <c r="AC60">
        <v>0.47124493630814956</v>
      </c>
    </row>
    <row r="61" spans="27:30" x14ac:dyDescent="0.25">
      <c r="AA61" s="65">
        <v>41593</v>
      </c>
    </row>
    <row r="62" spans="27:30" x14ac:dyDescent="0.25">
      <c r="AA62" s="65">
        <v>41685</v>
      </c>
    </row>
    <row r="63" spans="27:30" x14ac:dyDescent="0.25">
      <c r="AA63" s="65">
        <v>41774</v>
      </c>
    </row>
    <row r="64" spans="27:30" x14ac:dyDescent="0.25">
      <c r="AA64" s="65">
        <v>41866</v>
      </c>
    </row>
    <row r="65" spans="27:27" x14ac:dyDescent="0.25">
      <c r="AA65" s="65">
        <v>41958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19"/>
  <dimension ref="A1:BB158"/>
  <sheetViews>
    <sheetView topLeftCell="Z1" zoomScaleNormal="100" workbookViewId="0">
      <pane ySplit="5" topLeftCell="A6" activePane="bottomLeft" state="frozen"/>
      <selection pane="bottomLeft" activeCell="AE6" sqref="AE6"/>
    </sheetView>
  </sheetViews>
  <sheetFormatPr defaultRowHeight="15" x14ac:dyDescent="0.25"/>
  <cols>
    <col min="2" max="2" width="8.5" style="38" customWidth="1"/>
    <col min="3" max="3" width="7.25" style="38" customWidth="1"/>
    <col min="4" max="4" width="7.875" style="38" customWidth="1"/>
    <col min="5" max="5" width="7.5" style="38" customWidth="1"/>
    <col min="6" max="6" width="9" style="38"/>
    <col min="7" max="7" width="10.375" style="38" customWidth="1"/>
    <col min="8" max="8" width="8.625" customWidth="1"/>
    <col min="9" max="10" width="7.5" customWidth="1"/>
    <col min="11" max="11" width="8.375" customWidth="1"/>
    <col min="13" max="13" width="8" customWidth="1"/>
    <col min="14" max="14" width="8.875" customWidth="1"/>
    <col min="15" max="15" width="8.375" customWidth="1"/>
    <col min="16" max="16" width="12.625" style="38" customWidth="1"/>
    <col min="17" max="17" width="11.25" style="38" customWidth="1"/>
    <col min="18" max="18" width="13" style="38" customWidth="1"/>
    <col min="19" max="19" width="10.75" style="38" customWidth="1"/>
    <col min="21" max="21" width="6" customWidth="1"/>
    <col min="22" max="22" width="7.5" customWidth="1"/>
    <col min="23" max="23" width="7.75" customWidth="1"/>
    <col min="24" max="24" width="10" customWidth="1"/>
    <col min="25" max="25" width="10.375" customWidth="1"/>
    <col min="26" max="26" width="10.75" customWidth="1"/>
    <col min="27" max="27" width="9.375" customWidth="1"/>
    <col min="30" max="30" width="10.375" bestFit="1" customWidth="1"/>
    <col min="31" max="31" width="25.75" style="38" bestFit="1" customWidth="1"/>
    <col min="32" max="32" width="26.625" bestFit="1" customWidth="1"/>
    <col min="33" max="33" width="24.375" bestFit="1" customWidth="1"/>
    <col min="34" max="34" width="24.375" style="38" customWidth="1"/>
    <col min="41" max="41" width="10.375" bestFit="1" customWidth="1"/>
    <col min="42" max="42" width="15.625" customWidth="1"/>
    <col min="45" max="45" width="10.75" customWidth="1"/>
    <col min="52" max="52" width="10.75" customWidth="1"/>
  </cols>
  <sheetData>
    <row r="1" spans="1:54" x14ac:dyDescent="0.25">
      <c r="A1" s="28"/>
      <c r="AP1" s="66" t="s">
        <v>86</v>
      </c>
      <c r="AS1" s="68"/>
      <c r="AT1" s="68" t="s">
        <v>97</v>
      </c>
      <c r="AU1" s="69"/>
      <c r="AV1" s="69"/>
      <c r="AW1" s="69"/>
      <c r="AX1" s="69"/>
      <c r="AY1" s="69"/>
      <c r="AZ1" s="68" t="s">
        <v>96</v>
      </c>
      <c r="BA1" s="68" t="s">
        <v>98</v>
      </c>
    </row>
    <row r="2" spans="1:54" ht="15" customHeight="1" x14ac:dyDescent="0.25">
      <c r="B2" t="s">
        <v>54</v>
      </c>
      <c r="AP2" s="78" t="s">
        <v>87</v>
      </c>
      <c r="AS2" s="68"/>
      <c r="AT2" s="68" t="s">
        <v>100</v>
      </c>
      <c r="AU2" s="69"/>
      <c r="AV2" s="69"/>
      <c r="AW2" s="69"/>
      <c r="AX2" s="69"/>
      <c r="AY2" s="69"/>
      <c r="AZ2" s="68" t="s">
        <v>99</v>
      </c>
      <c r="BA2" s="68" t="s">
        <v>101</v>
      </c>
    </row>
    <row r="3" spans="1:54" x14ac:dyDescent="0.25">
      <c r="B3" s="38" t="s">
        <v>56</v>
      </c>
      <c r="D3" s="38" t="s">
        <v>57</v>
      </c>
      <c r="F3" s="38" t="s">
        <v>58</v>
      </c>
      <c r="H3" t="s">
        <v>56</v>
      </c>
      <c r="J3" t="s">
        <v>57</v>
      </c>
      <c r="L3" t="s">
        <v>56</v>
      </c>
      <c r="N3" t="s">
        <v>57</v>
      </c>
      <c r="P3" s="38" t="s">
        <v>58</v>
      </c>
      <c r="R3" s="38" t="s">
        <v>58</v>
      </c>
      <c r="T3" t="s">
        <v>56</v>
      </c>
      <c r="V3" t="s">
        <v>57</v>
      </c>
      <c r="X3" t="s">
        <v>58</v>
      </c>
      <c r="Z3" t="s">
        <v>58</v>
      </c>
      <c r="AP3" s="79"/>
      <c r="AS3" s="68"/>
      <c r="AT3" s="68" t="s">
        <v>103</v>
      </c>
      <c r="AU3" s="69"/>
      <c r="AV3" s="69"/>
      <c r="AW3" s="69"/>
      <c r="AX3" s="69"/>
      <c r="AY3" s="69"/>
      <c r="AZ3" s="68" t="s">
        <v>102</v>
      </c>
      <c r="BA3" s="68" t="s">
        <v>103</v>
      </c>
    </row>
    <row r="4" spans="1:54" x14ac:dyDescent="0.25">
      <c r="B4" s="29" t="s">
        <v>55</v>
      </c>
      <c r="D4" s="29" t="s">
        <v>55</v>
      </c>
      <c r="F4" s="29" t="s">
        <v>55</v>
      </c>
      <c r="H4" s="29" t="s">
        <v>52</v>
      </c>
      <c r="J4" s="29" t="s">
        <v>52</v>
      </c>
      <c r="L4" s="29" t="s">
        <v>55</v>
      </c>
      <c r="N4" s="29" t="s">
        <v>55</v>
      </c>
      <c r="P4" s="29" t="s">
        <v>52</v>
      </c>
      <c r="Q4" s="29"/>
      <c r="R4" s="29" t="s">
        <v>55</v>
      </c>
      <c r="T4" s="29" t="s">
        <v>55</v>
      </c>
      <c r="V4" s="29" t="s">
        <v>55</v>
      </c>
      <c r="X4" s="29" t="s">
        <v>52</v>
      </c>
      <c r="Y4" s="29"/>
      <c r="Z4" s="29" t="s">
        <v>55</v>
      </c>
      <c r="AP4" s="79"/>
      <c r="AS4" s="68"/>
      <c r="AT4" s="68" t="s">
        <v>105</v>
      </c>
      <c r="AU4" s="69"/>
      <c r="AV4" s="69"/>
      <c r="AW4" s="69"/>
      <c r="AX4" s="69"/>
      <c r="AY4" s="69"/>
      <c r="AZ4" s="68" t="s">
        <v>104</v>
      </c>
      <c r="BA4" s="68" t="s">
        <v>105</v>
      </c>
    </row>
    <row r="5" spans="1:54" x14ac:dyDescent="0.25">
      <c r="B5" s="9" t="s">
        <v>61</v>
      </c>
      <c r="D5" s="9" t="s">
        <v>61</v>
      </c>
      <c r="F5" s="9" t="s">
        <v>62</v>
      </c>
      <c r="G5" s="33"/>
      <c r="H5" s="9" t="s">
        <v>48</v>
      </c>
      <c r="J5" s="9" t="s">
        <v>48</v>
      </c>
      <c r="L5" s="9" t="s">
        <v>49</v>
      </c>
      <c r="N5" s="9" t="s">
        <v>49</v>
      </c>
      <c r="P5" s="9" t="s">
        <v>63</v>
      </c>
      <c r="R5" s="9" t="s">
        <v>63</v>
      </c>
      <c r="T5" s="9" t="s">
        <v>50</v>
      </c>
      <c r="V5" s="9" t="s">
        <v>50</v>
      </c>
      <c r="X5" s="9" t="s">
        <v>51</v>
      </c>
      <c r="Z5" s="9" t="s">
        <v>51</v>
      </c>
      <c r="AE5" s="38" t="s">
        <v>118</v>
      </c>
      <c r="AF5" t="s">
        <v>85</v>
      </c>
      <c r="AG5" t="s">
        <v>88</v>
      </c>
      <c r="AH5" s="38" t="s">
        <v>111</v>
      </c>
      <c r="AI5" t="s">
        <v>93</v>
      </c>
      <c r="AP5" s="79"/>
      <c r="AS5" s="68"/>
      <c r="AT5" s="68" t="s">
        <v>107</v>
      </c>
      <c r="AU5" s="69"/>
      <c r="AV5" s="69"/>
      <c r="AW5" s="69"/>
      <c r="AX5" s="69"/>
      <c r="AY5" s="69"/>
      <c r="AZ5" s="68" t="s">
        <v>106</v>
      </c>
      <c r="BA5" s="68" t="s">
        <v>107</v>
      </c>
    </row>
    <row r="6" spans="1:54" x14ac:dyDescent="0.25">
      <c r="A6" s="33">
        <v>36845</v>
      </c>
      <c r="F6" s="7">
        <v>1.110442565810225</v>
      </c>
      <c r="H6" s="7">
        <v>2.4900595116460256</v>
      </c>
      <c r="J6" s="7">
        <v>1.7378244532658904</v>
      </c>
      <c r="K6" s="34"/>
      <c r="P6" s="35">
        <v>1.0416666666666667</v>
      </c>
      <c r="R6" s="43">
        <v>1.1100000000000001</v>
      </c>
      <c r="S6" s="7"/>
      <c r="X6" s="35">
        <v>1.0416666666666667</v>
      </c>
      <c r="Z6" s="7">
        <v>1.1100000000000001</v>
      </c>
      <c r="AA6" s="38"/>
      <c r="AD6" s="65">
        <v>36571</v>
      </c>
      <c r="AE6" s="76">
        <v>0.80421303862816662</v>
      </c>
      <c r="AF6">
        <v>1.1735361240574982</v>
      </c>
      <c r="AG6">
        <f>100*LN(BA14/BA10)</f>
        <v>1.6966247225250828</v>
      </c>
      <c r="AH6" s="38">
        <f>100*AT14/AT10-100</f>
        <v>2.5611524035253268</v>
      </c>
      <c r="AP6" s="79"/>
      <c r="AS6" s="68"/>
      <c r="AT6" s="68" t="s">
        <v>109</v>
      </c>
      <c r="AU6" s="69"/>
      <c r="AV6" s="69"/>
      <c r="AW6" s="69"/>
      <c r="AX6" s="69"/>
      <c r="AY6" s="69"/>
      <c r="AZ6" s="68" t="s">
        <v>108</v>
      </c>
      <c r="BA6" s="68" t="s">
        <v>109</v>
      </c>
    </row>
    <row r="7" spans="1:54" x14ac:dyDescent="0.25">
      <c r="A7" s="33">
        <v>37210</v>
      </c>
      <c r="B7" s="33"/>
      <c r="C7" s="33"/>
      <c r="D7" s="33"/>
      <c r="E7" s="33"/>
      <c r="F7" s="7">
        <v>2.6480849607735037</v>
      </c>
      <c r="G7" s="33"/>
      <c r="H7" s="7">
        <v>1.9061568878616653</v>
      </c>
      <c r="J7" s="7">
        <v>1.7873841520434475</v>
      </c>
      <c r="K7" s="34"/>
      <c r="P7" s="35">
        <v>2.4666666666666668</v>
      </c>
      <c r="R7" s="43">
        <v>2.6466666666666665</v>
      </c>
      <c r="S7" s="7"/>
      <c r="X7" s="35">
        <v>2.4666666666666668</v>
      </c>
      <c r="Z7" s="7">
        <v>2.6466666666666665</v>
      </c>
      <c r="AA7" s="38"/>
      <c r="AD7" s="65">
        <v>36661</v>
      </c>
      <c r="AE7" s="76">
        <v>0.85703607284161198</v>
      </c>
      <c r="AF7">
        <v>0.96513051368925062</v>
      </c>
      <c r="AG7" s="38">
        <f t="shared" ref="AG7:AG46" si="0">100*LN(BA15/BA11)</f>
        <v>1.6567061476926108</v>
      </c>
      <c r="AH7" s="38">
        <f t="shared" ref="AH7:AH46" si="1">100*AT15/AT11-100</f>
        <v>2.4287838920031959</v>
      </c>
      <c r="AP7" s="80"/>
      <c r="AS7" s="68"/>
      <c r="AT7" s="68" t="s">
        <v>79</v>
      </c>
      <c r="AU7" s="69"/>
      <c r="AV7" s="69"/>
      <c r="AW7" s="69"/>
      <c r="AX7" s="69"/>
      <c r="AY7" s="69"/>
      <c r="AZ7" s="68" t="s">
        <v>110</v>
      </c>
      <c r="BA7" s="68" t="s">
        <v>79</v>
      </c>
    </row>
    <row r="8" spans="1:54" x14ac:dyDescent="0.25">
      <c r="A8" s="33">
        <v>37575</v>
      </c>
      <c r="B8" s="35">
        <v>1.8</v>
      </c>
      <c r="C8" s="33"/>
      <c r="D8" s="35">
        <v>1.6</v>
      </c>
      <c r="E8" s="33"/>
      <c r="F8" s="7">
        <v>2.0996469190054525</v>
      </c>
      <c r="G8" s="33"/>
      <c r="H8" s="7">
        <v>1.3635548832206856</v>
      </c>
      <c r="J8" s="7">
        <v>1.731736167946063</v>
      </c>
      <c r="K8" s="34"/>
      <c r="L8" s="35">
        <v>1.8</v>
      </c>
      <c r="N8" s="35">
        <v>1.6</v>
      </c>
      <c r="P8" s="35">
        <v>2.208333333333333</v>
      </c>
      <c r="R8" s="43">
        <v>2.1</v>
      </c>
      <c r="S8" s="7"/>
      <c r="T8" s="35">
        <v>1.8</v>
      </c>
      <c r="V8" s="35">
        <v>1.6</v>
      </c>
      <c r="X8" s="35">
        <v>2.208333333333333</v>
      </c>
      <c r="Z8" s="7">
        <v>2.1</v>
      </c>
      <c r="AA8" s="38"/>
      <c r="AD8" s="65">
        <v>36753</v>
      </c>
      <c r="AE8" s="76">
        <v>0.84835357520435062</v>
      </c>
      <c r="AF8">
        <v>0.89209611883218753</v>
      </c>
      <c r="AG8" s="38">
        <f t="shared" si="0"/>
        <v>1.7289905119682945</v>
      </c>
      <c r="AH8" s="38">
        <f t="shared" si="1"/>
        <v>2.4855465015705533</v>
      </c>
      <c r="AS8" s="68"/>
      <c r="AT8" s="68"/>
      <c r="AU8" s="69"/>
      <c r="AV8" s="69"/>
      <c r="AW8" s="69"/>
      <c r="AX8" s="69"/>
      <c r="AY8" s="69"/>
      <c r="AZ8" s="68"/>
      <c r="BA8" s="68"/>
    </row>
    <row r="9" spans="1:54" x14ac:dyDescent="0.25">
      <c r="A9" s="33">
        <v>37940</v>
      </c>
      <c r="B9" s="35">
        <v>1.9</v>
      </c>
      <c r="C9" s="33"/>
      <c r="D9" s="35">
        <v>1.4</v>
      </c>
      <c r="E9" s="33"/>
      <c r="F9" s="7">
        <v>2.0448594230589943</v>
      </c>
      <c r="G9" s="33"/>
      <c r="H9" s="7">
        <v>2.0334000817371356</v>
      </c>
      <c r="J9" s="7">
        <v>1.5252482105626797</v>
      </c>
      <c r="K9" s="34"/>
      <c r="L9" s="35">
        <v>1.9</v>
      </c>
      <c r="N9" s="35">
        <v>1.4</v>
      </c>
      <c r="P9" s="35">
        <v>2.4750000000000001</v>
      </c>
      <c r="R9" s="43">
        <v>2.0433333333333334</v>
      </c>
      <c r="S9" s="7"/>
      <c r="T9" s="35">
        <v>1.9</v>
      </c>
      <c r="V9" s="35">
        <v>1.4</v>
      </c>
      <c r="X9" s="35">
        <v>2.4750000000000001</v>
      </c>
      <c r="Z9" s="7">
        <v>2.0433333333333334</v>
      </c>
      <c r="AA9" s="38"/>
      <c r="AD9" s="65">
        <v>36845</v>
      </c>
      <c r="AE9" s="76">
        <v>1.0855199846025287</v>
      </c>
      <c r="AF9">
        <v>1.1041429729380514</v>
      </c>
      <c r="AG9" s="38">
        <f t="shared" si="0"/>
        <v>1.8060721016449881</v>
      </c>
      <c r="AH9" s="38">
        <f t="shared" si="1"/>
        <v>2.4878043259272857</v>
      </c>
      <c r="AS9" s="68"/>
      <c r="AT9" s="68"/>
      <c r="AU9" s="69"/>
      <c r="AV9" s="69"/>
      <c r="AW9" s="69"/>
      <c r="AX9" s="69"/>
      <c r="AY9" s="69"/>
      <c r="AZ9" s="68"/>
      <c r="BA9" s="68"/>
    </row>
    <row r="10" spans="1:54" x14ac:dyDescent="0.25">
      <c r="A10" s="33">
        <v>38306</v>
      </c>
      <c r="B10" s="7">
        <v>3</v>
      </c>
      <c r="C10" s="33"/>
      <c r="D10" s="35">
        <v>2.2000000000000002</v>
      </c>
      <c r="E10" s="35"/>
      <c r="F10" s="7">
        <v>1.1719501273640187</v>
      </c>
      <c r="G10" s="33"/>
      <c r="H10" s="7">
        <v>2.6161991925767847</v>
      </c>
      <c r="J10" s="7">
        <v>2.0924097164149114</v>
      </c>
      <c r="K10" s="34"/>
      <c r="L10" s="35">
        <v>3</v>
      </c>
      <c r="N10" s="35">
        <v>2.2000000000000002</v>
      </c>
      <c r="P10" s="35">
        <v>1.0999999999999999</v>
      </c>
      <c r="R10" s="43">
        <v>1.1733333333333333</v>
      </c>
      <c r="S10" s="7"/>
      <c r="T10" s="35">
        <v>3</v>
      </c>
      <c r="V10" s="35">
        <v>2.2000000000000002</v>
      </c>
      <c r="X10" s="35">
        <v>1.0999999999999999</v>
      </c>
      <c r="Z10" s="7">
        <v>1.1733333333333333</v>
      </c>
      <c r="AA10" s="38"/>
      <c r="AD10" s="65">
        <v>36937</v>
      </c>
      <c r="AE10" s="76">
        <v>1.5183879352497633</v>
      </c>
      <c r="AF10">
        <v>1.5613087497036042</v>
      </c>
      <c r="AG10" s="38">
        <f t="shared" si="0"/>
        <v>1.7995063160153004</v>
      </c>
      <c r="AH10" s="38">
        <f t="shared" si="1"/>
        <v>2.2919003814224936</v>
      </c>
      <c r="AO10" s="67">
        <v>36250</v>
      </c>
      <c r="AP10">
        <v>90.315999999999988</v>
      </c>
      <c r="AS10" s="70">
        <v>36161</v>
      </c>
      <c r="AT10" s="71">
        <v>86.914000000000001</v>
      </c>
      <c r="AU10" s="72"/>
      <c r="AV10" s="69"/>
      <c r="AW10" s="69"/>
      <c r="AX10" s="69"/>
      <c r="AY10" s="69"/>
      <c r="AZ10" s="70">
        <v>36161</v>
      </c>
      <c r="BA10" s="71">
        <v>89.123999999999995</v>
      </c>
    </row>
    <row r="11" spans="1:54" x14ac:dyDescent="0.25">
      <c r="A11" s="33">
        <v>38671</v>
      </c>
      <c r="B11" s="35">
        <v>3.3</v>
      </c>
      <c r="C11" s="35"/>
      <c r="D11" s="35">
        <v>2.2999999999999998</v>
      </c>
      <c r="E11" s="35"/>
      <c r="F11" s="7">
        <v>1.4593863497459614</v>
      </c>
      <c r="G11" s="33"/>
      <c r="H11" s="7">
        <v>2.9892633692937487</v>
      </c>
      <c r="J11" s="7">
        <v>2.2615133681363364</v>
      </c>
      <c r="K11" s="34"/>
      <c r="L11" s="35">
        <v>3.3</v>
      </c>
      <c r="N11" s="35">
        <v>2.2999999999999998</v>
      </c>
      <c r="P11" s="35">
        <v>1.0999999999999999</v>
      </c>
      <c r="R11" s="43">
        <v>1.4633333333333336</v>
      </c>
      <c r="S11" s="7"/>
      <c r="T11" s="35">
        <v>3.3</v>
      </c>
      <c r="V11" s="35">
        <v>2.2999999999999998</v>
      </c>
      <c r="X11" s="35">
        <v>1.0999999999999999</v>
      </c>
      <c r="Z11" s="7">
        <v>1.4633333333333336</v>
      </c>
      <c r="AA11" s="38"/>
      <c r="AD11" s="65">
        <v>37026</v>
      </c>
      <c r="AE11" s="76">
        <v>2.7243221140330549</v>
      </c>
      <c r="AF11">
        <v>2.7685820504231562</v>
      </c>
      <c r="AG11" s="38">
        <f t="shared" si="0"/>
        <v>1.8760968176603117</v>
      </c>
      <c r="AH11" s="38">
        <f t="shared" si="1"/>
        <v>2.32875029318798</v>
      </c>
      <c r="AO11" s="67">
        <v>36341</v>
      </c>
      <c r="AP11">
        <v>90.612666666666669</v>
      </c>
      <c r="AS11" s="70">
        <v>36251</v>
      </c>
      <c r="AT11" s="71">
        <v>87.41</v>
      </c>
      <c r="AU11" s="72"/>
      <c r="AV11" s="69"/>
      <c r="AW11" s="69"/>
      <c r="AX11" s="69"/>
      <c r="AY11" s="69"/>
      <c r="AZ11" s="70">
        <v>36251</v>
      </c>
      <c r="BA11" s="71">
        <v>89.433999999999997</v>
      </c>
    </row>
    <row r="12" spans="1:54" x14ac:dyDescent="0.25">
      <c r="A12" s="33">
        <v>39036</v>
      </c>
      <c r="B12" s="35">
        <v>1.9</v>
      </c>
      <c r="C12" s="35"/>
      <c r="D12" s="35">
        <v>2.2999999999999998</v>
      </c>
      <c r="E12" s="35"/>
      <c r="F12" s="7">
        <v>1.1382076887100838</v>
      </c>
      <c r="G12" s="33"/>
      <c r="H12" s="7">
        <v>2.746000000000004</v>
      </c>
      <c r="J12" s="7">
        <v>2.2915000000000019</v>
      </c>
      <c r="K12" s="34"/>
      <c r="L12" s="35">
        <v>1.9</v>
      </c>
      <c r="M12" s="35"/>
      <c r="N12" s="35">
        <v>2.2999999999999998</v>
      </c>
      <c r="P12" s="35">
        <v>1.4166666666666667</v>
      </c>
      <c r="R12" s="43">
        <v>1.1366666666666667</v>
      </c>
      <c r="S12" s="7"/>
      <c r="T12" s="35">
        <v>1.9</v>
      </c>
      <c r="U12" s="35"/>
      <c r="V12" s="35">
        <v>2.2999999999999998</v>
      </c>
      <c r="X12" s="35">
        <v>1.4166666666666667</v>
      </c>
      <c r="Z12" s="7">
        <v>1.1366666666666667</v>
      </c>
      <c r="AA12" s="38"/>
      <c r="AD12" s="65">
        <v>37118</v>
      </c>
      <c r="AE12" s="76">
        <v>2.8368703656353795</v>
      </c>
      <c r="AF12">
        <v>2.7558798971486786</v>
      </c>
      <c r="AG12" s="38">
        <f t="shared" si="0"/>
        <v>1.6931426033449444</v>
      </c>
      <c r="AH12" s="38">
        <f t="shared" si="1"/>
        <v>1.7567627592946167</v>
      </c>
      <c r="AO12" s="67">
        <v>36433</v>
      </c>
      <c r="AP12">
        <v>90.812666666666658</v>
      </c>
      <c r="AS12" s="70">
        <v>36342</v>
      </c>
      <c r="AT12" s="71">
        <v>87.867999999999995</v>
      </c>
      <c r="AU12" s="72"/>
      <c r="AV12" s="69"/>
      <c r="AW12" s="69"/>
      <c r="AX12" s="69"/>
      <c r="AY12" s="69"/>
      <c r="AZ12" s="70">
        <v>36342</v>
      </c>
      <c r="BA12" s="71">
        <v>89.734999999999999</v>
      </c>
    </row>
    <row r="13" spans="1:54" x14ac:dyDescent="0.25">
      <c r="A13" s="33">
        <v>39401</v>
      </c>
      <c r="B13" s="35">
        <v>3.6</v>
      </c>
      <c r="C13" s="35"/>
      <c r="D13" s="35">
        <v>2.5</v>
      </c>
      <c r="E13" s="35"/>
      <c r="F13" s="7">
        <v>2.1915980155947423</v>
      </c>
      <c r="G13" s="33"/>
      <c r="H13" s="7">
        <v>2.7424911918712214</v>
      </c>
      <c r="J13" s="7">
        <v>2.3504396748508016</v>
      </c>
      <c r="K13" s="34"/>
      <c r="L13" s="35">
        <v>3.5</v>
      </c>
      <c r="M13" s="35"/>
      <c r="N13" s="35">
        <v>2.4</v>
      </c>
      <c r="P13" s="35">
        <v>1.4666666666666666</v>
      </c>
      <c r="R13" s="43">
        <v>2.19</v>
      </c>
      <c r="S13" s="7"/>
      <c r="T13" s="35">
        <v>3.5</v>
      </c>
      <c r="U13" s="35"/>
      <c r="V13" s="35">
        <v>2.4</v>
      </c>
      <c r="X13" s="35">
        <v>1.4666666666666666</v>
      </c>
      <c r="Z13" s="7">
        <v>2.19</v>
      </c>
      <c r="AA13" s="38"/>
      <c r="AD13" s="65">
        <v>37210</v>
      </c>
      <c r="AE13" s="76">
        <v>2.5374138434394169</v>
      </c>
      <c r="AF13">
        <v>2.6135913454121877</v>
      </c>
      <c r="AG13" s="38">
        <f t="shared" si="0"/>
        <v>1.7183296112867914</v>
      </c>
      <c r="AH13" s="38">
        <f t="shared" si="1"/>
        <v>1.2545693491921384</v>
      </c>
      <c r="AO13" s="67">
        <v>36525</v>
      </c>
      <c r="AP13">
        <v>91.14533333333334</v>
      </c>
      <c r="AS13" s="70">
        <v>36434</v>
      </c>
      <c r="AT13" s="71">
        <v>88.350999999999999</v>
      </c>
      <c r="AU13" s="72"/>
      <c r="AV13" s="69"/>
      <c r="AW13" s="69"/>
      <c r="AX13" s="69"/>
      <c r="AY13" s="69"/>
      <c r="AZ13" s="70">
        <v>36434</v>
      </c>
      <c r="BA13" s="71">
        <v>90.096999999999994</v>
      </c>
    </row>
    <row r="14" spans="1:54" x14ac:dyDescent="0.25">
      <c r="A14" s="33">
        <v>39767</v>
      </c>
      <c r="B14" s="35">
        <v>1.7</v>
      </c>
      <c r="C14" s="35"/>
      <c r="D14" s="35">
        <v>2</v>
      </c>
      <c r="E14" s="35"/>
      <c r="F14" s="7">
        <v>2.0938293248620474</v>
      </c>
      <c r="G14" s="33"/>
      <c r="H14" s="7">
        <v>3.3124044416741327</v>
      </c>
      <c r="J14" s="7">
        <v>2.3448887156886755</v>
      </c>
      <c r="K14" s="34"/>
      <c r="L14" s="35">
        <v>1.7</v>
      </c>
      <c r="M14" s="35"/>
      <c r="N14" s="35">
        <v>2</v>
      </c>
      <c r="P14" s="35">
        <v>2.7</v>
      </c>
      <c r="R14" s="43">
        <v>2.0933333333333333</v>
      </c>
      <c r="S14" s="7"/>
      <c r="T14" s="35">
        <v>1.7</v>
      </c>
      <c r="U14" s="35"/>
      <c r="V14" s="35">
        <v>2</v>
      </c>
      <c r="X14" s="35">
        <v>2.7</v>
      </c>
      <c r="Z14" s="7">
        <v>2.0933333333333333</v>
      </c>
      <c r="AA14" s="38"/>
      <c r="AD14" s="65">
        <v>37302</v>
      </c>
      <c r="AE14" s="76">
        <v>2.6706720409663518</v>
      </c>
      <c r="AF14">
        <v>2.8270789997028265</v>
      </c>
      <c r="AG14" s="38">
        <f t="shared" si="0"/>
        <v>1.4563781915929654</v>
      </c>
      <c r="AH14" s="38">
        <f t="shared" si="1"/>
        <v>0.78194400271979703</v>
      </c>
      <c r="AO14" s="67">
        <v>36616</v>
      </c>
      <c r="AP14">
        <v>91.62166666666667</v>
      </c>
      <c r="AQ14">
        <f>100*LN(AP14/AP10)</f>
        <v>1.4353147491153959</v>
      </c>
      <c r="AS14" s="70">
        <v>36526</v>
      </c>
      <c r="AT14" s="71">
        <v>89.14</v>
      </c>
      <c r="AU14" s="38">
        <f>100*AT14/AT10-100</f>
        <v>2.5611524035253268</v>
      </c>
      <c r="AV14" s="69"/>
      <c r="AW14" s="69"/>
      <c r="AX14" s="69"/>
      <c r="AY14" s="69"/>
      <c r="AZ14" s="70">
        <v>36526</v>
      </c>
      <c r="BA14" s="71">
        <v>90.649000000000001</v>
      </c>
      <c r="BB14" s="38">
        <f>100*BA14/BA10-100</f>
        <v>1.711099142767381</v>
      </c>
    </row>
    <row r="15" spans="1:54" x14ac:dyDescent="0.25">
      <c r="A15" s="33">
        <v>40132</v>
      </c>
      <c r="B15" s="35">
        <v>1.2</v>
      </c>
      <c r="C15" s="35">
        <v>1.2</v>
      </c>
      <c r="D15" s="35">
        <v>1.5</v>
      </c>
      <c r="E15" s="35">
        <v>1.5</v>
      </c>
      <c r="F15" s="7">
        <v>2.2921461680294706</v>
      </c>
      <c r="G15" s="7">
        <v>2.2921461680294706</v>
      </c>
      <c r="H15" s="7">
        <v>0.1809087616506444</v>
      </c>
      <c r="I15" s="7">
        <v>0.1809087616506444</v>
      </c>
      <c r="J15" s="7">
        <v>1.5151543432246894</v>
      </c>
      <c r="K15" s="7">
        <v>1.5151543432246894</v>
      </c>
      <c r="L15" s="35">
        <v>1.5</v>
      </c>
      <c r="M15" s="35">
        <v>1.5</v>
      </c>
      <c r="N15" s="35">
        <v>1.7</v>
      </c>
      <c r="O15" s="35">
        <v>1.7</v>
      </c>
      <c r="P15" s="35">
        <v>1.9</v>
      </c>
      <c r="Q15" s="35"/>
      <c r="R15" s="43">
        <v>2.2933333333333334</v>
      </c>
      <c r="S15" s="7"/>
      <c r="T15" s="35">
        <v>1.5</v>
      </c>
      <c r="U15" s="35"/>
      <c r="V15" s="35">
        <v>1.7</v>
      </c>
      <c r="X15" s="35">
        <v>1.7</v>
      </c>
      <c r="Z15" s="7">
        <v>1.9666666666666668</v>
      </c>
      <c r="AA15" s="38"/>
      <c r="AD15" s="65">
        <v>37391</v>
      </c>
      <c r="AE15" s="76">
        <v>1.9803458141559915</v>
      </c>
      <c r="AF15">
        <v>1.9496349122041974</v>
      </c>
      <c r="AG15" s="38">
        <f t="shared" si="0"/>
        <v>1.6612460048070314</v>
      </c>
      <c r="AH15" s="38">
        <f t="shared" si="1"/>
        <v>1.0871226178261963</v>
      </c>
      <c r="AN15" s="38"/>
      <c r="AO15" s="67">
        <v>36707</v>
      </c>
      <c r="AP15">
        <v>91.826666666666668</v>
      </c>
      <c r="AQ15" s="38">
        <f t="shared" ref="AQ15:AQ58" si="2">100*LN(AP15/AP11)</f>
        <v>1.3308730048922139</v>
      </c>
      <c r="AS15" s="70">
        <v>36617</v>
      </c>
      <c r="AT15" s="71">
        <v>89.533000000000001</v>
      </c>
      <c r="AU15" s="38">
        <f t="shared" ref="AU15:AU59" si="3">100*AT15/AT11-100</f>
        <v>2.4287838920031959</v>
      </c>
      <c r="AV15" s="69"/>
      <c r="AW15" s="69"/>
      <c r="AX15" s="69"/>
      <c r="AY15" s="69"/>
      <c r="AZ15" s="70">
        <v>36617</v>
      </c>
      <c r="BA15" s="71">
        <v>90.927999999999997</v>
      </c>
      <c r="BB15" s="38">
        <f t="shared" ref="BB15:BB59" si="4">100*BA15/BA11-100</f>
        <v>1.6705056242592207</v>
      </c>
    </row>
    <row r="16" spans="1:54" x14ac:dyDescent="0.25">
      <c r="A16" s="33">
        <v>40497</v>
      </c>
      <c r="B16" s="36"/>
      <c r="C16" s="37">
        <v>0.95</v>
      </c>
      <c r="D16" s="42"/>
      <c r="E16" s="37">
        <v>0.95</v>
      </c>
      <c r="F16" s="33"/>
      <c r="G16" s="8">
        <v>1.7623976803642212</v>
      </c>
      <c r="I16" s="8">
        <v>1.7790034212660233</v>
      </c>
      <c r="J16" s="7"/>
      <c r="K16" s="8">
        <v>1.3886552246256789</v>
      </c>
      <c r="L16" s="35"/>
      <c r="M16" s="37">
        <v>1.2</v>
      </c>
      <c r="O16" s="37">
        <v>0.8</v>
      </c>
      <c r="P16" s="35">
        <v>2.1</v>
      </c>
      <c r="Q16" s="35">
        <v>2.1</v>
      </c>
      <c r="R16" s="43">
        <v>1.9966666666666668</v>
      </c>
      <c r="S16" s="43">
        <v>1.9966666666666668</v>
      </c>
      <c r="T16" s="35">
        <v>1.1000000000000001</v>
      </c>
      <c r="U16" s="35">
        <v>1.1000000000000001</v>
      </c>
      <c r="V16" s="35">
        <v>0.8</v>
      </c>
      <c r="W16" s="35">
        <v>0.8</v>
      </c>
      <c r="X16" s="35">
        <v>2</v>
      </c>
      <c r="Y16" s="35">
        <v>2</v>
      </c>
      <c r="Z16" s="7">
        <v>1.9966666666666668</v>
      </c>
      <c r="AA16" s="7">
        <v>1.9966666666666668</v>
      </c>
      <c r="AD16" s="65">
        <v>37483</v>
      </c>
      <c r="AE16" s="76">
        <v>1.8411467074429075</v>
      </c>
      <c r="AF16">
        <v>1.8668003148939782</v>
      </c>
      <c r="AG16" s="38">
        <f t="shared" si="0"/>
        <v>1.9515623527997901</v>
      </c>
      <c r="AH16" s="38">
        <f t="shared" si="1"/>
        <v>1.5801994892725304</v>
      </c>
      <c r="AN16" s="38"/>
      <c r="AO16" s="67">
        <v>36798</v>
      </c>
      <c r="AP16">
        <v>92.25233333333334</v>
      </c>
      <c r="AQ16" s="38">
        <f t="shared" si="2"/>
        <v>1.5728799574889152</v>
      </c>
      <c r="AS16" s="70">
        <v>36708</v>
      </c>
      <c r="AT16" s="71">
        <v>90.052000000000007</v>
      </c>
      <c r="AU16" s="38">
        <f t="shared" si="3"/>
        <v>2.4855465015705533</v>
      </c>
      <c r="AV16" s="69"/>
      <c r="AW16" s="69"/>
      <c r="AX16" s="69"/>
      <c r="AY16" s="69"/>
      <c r="AZ16" s="70">
        <v>36708</v>
      </c>
      <c r="BA16" s="71">
        <v>91.3</v>
      </c>
      <c r="BB16" s="38">
        <f t="shared" si="4"/>
        <v>1.7440240708753549</v>
      </c>
    </row>
    <row r="17" spans="1:54" x14ac:dyDescent="0.25">
      <c r="A17" s="33">
        <v>40862</v>
      </c>
      <c r="B17" s="36"/>
      <c r="C17" s="37">
        <v>1.35</v>
      </c>
      <c r="D17" s="42"/>
      <c r="E17" s="37">
        <v>1.1499999999999999</v>
      </c>
      <c r="F17" s="33"/>
      <c r="G17" s="8">
        <v>1.3449687720472243</v>
      </c>
      <c r="I17" s="8">
        <v>1.3444962522987547</v>
      </c>
      <c r="J17" s="7"/>
      <c r="K17" s="8">
        <v>0.98381644614671249</v>
      </c>
      <c r="L17" s="35"/>
      <c r="M17" s="37">
        <v>1.35</v>
      </c>
      <c r="O17" s="37">
        <v>0.95</v>
      </c>
      <c r="P17" s="37"/>
      <c r="Q17" s="37">
        <v>1.9</v>
      </c>
      <c r="R17" s="37"/>
      <c r="S17" s="44">
        <v>1.6166666666666665</v>
      </c>
      <c r="T17" s="36"/>
      <c r="U17" s="37">
        <v>2.35</v>
      </c>
      <c r="W17" s="37">
        <v>1.35</v>
      </c>
      <c r="Y17" s="37">
        <v>1.6</v>
      </c>
      <c r="AA17" s="8">
        <v>1.5366666666666668</v>
      </c>
      <c r="AD17" s="65">
        <v>37575</v>
      </c>
      <c r="AE17" s="76">
        <v>2.151522654122314</v>
      </c>
      <c r="AF17">
        <v>2.0779046710137949</v>
      </c>
      <c r="AG17" s="38">
        <f t="shared" si="0"/>
        <v>1.7967034951714991</v>
      </c>
      <c r="AH17" s="38">
        <f t="shared" si="1"/>
        <v>2.0014178982385289</v>
      </c>
      <c r="AN17" s="38"/>
      <c r="AO17" s="67">
        <v>36889</v>
      </c>
      <c r="AP17">
        <v>92.668666666666653</v>
      </c>
      <c r="AQ17" s="38">
        <f t="shared" si="2"/>
        <v>1.6575105368944583</v>
      </c>
      <c r="AS17" s="70">
        <v>36800</v>
      </c>
      <c r="AT17" s="71">
        <v>90.549000000000007</v>
      </c>
      <c r="AU17" s="38">
        <f t="shared" si="3"/>
        <v>2.4878043259272857</v>
      </c>
      <c r="AV17" s="69"/>
      <c r="AW17" s="69"/>
      <c r="AX17" s="69"/>
      <c r="AY17" s="69"/>
      <c r="AZ17" s="70">
        <v>36800</v>
      </c>
      <c r="BA17" s="71">
        <v>91.739000000000004</v>
      </c>
      <c r="BB17" s="38">
        <f t="shared" si="4"/>
        <v>1.822480215767456</v>
      </c>
    </row>
    <row r="18" spans="1:54" x14ac:dyDescent="0.25">
      <c r="A18" s="33">
        <v>41228</v>
      </c>
      <c r="B18" s="36"/>
      <c r="C18" s="37">
        <v>1.55</v>
      </c>
      <c r="D18" s="42"/>
      <c r="E18" s="37">
        <v>1.35</v>
      </c>
      <c r="F18" s="33"/>
      <c r="G18" s="8">
        <v>1.7494755997199629</v>
      </c>
      <c r="I18" s="8">
        <v>1.2071349091277161</v>
      </c>
      <c r="J18" s="7"/>
      <c r="K18" s="8">
        <v>1.0844052876093802</v>
      </c>
      <c r="L18" s="36"/>
      <c r="M18" s="37">
        <v>1.55</v>
      </c>
      <c r="O18" s="37">
        <v>1.25</v>
      </c>
      <c r="P18" s="37"/>
      <c r="Q18" s="37">
        <v>1.5</v>
      </c>
      <c r="R18" s="37"/>
      <c r="S18" s="44">
        <v>1.6799999999999997</v>
      </c>
      <c r="T18" s="36"/>
      <c r="U18" s="37">
        <v>1.55</v>
      </c>
      <c r="W18" s="37">
        <v>1.55</v>
      </c>
      <c r="Y18" s="37">
        <v>1.7</v>
      </c>
      <c r="AA18" s="8">
        <v>1.7833333333333334</v>
      </c>
      <c r="AD18" s="65">
        <v>37667</v>
      </c>
      <c r="AE18" s="76">
        <v>2.9851483315020602</v>
      </c>
      <c r="AF18">
        <v>3.071626734511459</v>
      </c>
      <c r="AG18" s="38">
        <f t="shared" si="0"/>
        <v>1.6919766671313892</v>
      </c>
      <c r="AH18" s="38">
        <f t="shared" si="1"/>
        <v>2.4984765386959111</v>
      </c>
      <c r="AN18" s="38"/>
      <c r="AO18" s="67">
        <v>36980</v>
      </c>
      <c r="AP18">
        <v>93.158333333333346</v>
      </c>
      <c r="AQ18" s="38">
        <f t="shared" si="2"/>
        <v>1.663277511604462</v>
      </c>
      <c r="AR18" s="38"/>
      <c r="AS18" s="70">
        <v>36892</v>
      </c>
      <c r="AT18" s="71">
        <v>91.183000000000007</v>
      </c>
      <c r="AU18" s="38">
        <f t="shared" si="3"/>
        <v>2.2919003814224936</v>
      </c>
      <c r="AV18" s="69"/>
      <c r="AW18" s="69"/>
      <c r="AX18" s="69"/>
      <c r="AY18" s="69"/>
      <c r="AZ18" s="70">
        <v>36892</v>
      </c>
      <c r="BA18" s="71">
        <v>92.295000000000002</v>
      </c>
      <c r="BB18" s="38">
        <f t="shared" si="4"/>
        <v>1.8157949894648624</v>
      </c>
    </row>
    <row r="19" spans="1:54" x14ac:dyDescent="0.25">
      <c r="A19" s="33">
        <v>41593</v>
      </c>
      <c r="B19" s="33"/>
      <c r="C19" s="33"/>
      <c r="D19" s="33"/>
      <c r="E19" s="33"/>
      <c r="F19" s="33"/>
      <c r="G19" s="33"/>
      <c r="I19" s="8">
        <v>1.4392803598200832</v>
      </c>
      <c r="J19" s="7"/>
      <c r="K19" s="8">
        <v>1.3635939685994192</v>
      </c>
      <c r="L19" s="36"/>
      <c r="M19" s="37">
        <v>1.55</v>
      </c>
      <c r="O19" s="37">
        <v>1.35</v>
      </c>
      <c r="P19" s="37"/>
      <c r="Q19" s="37">
        <v>2</v>
      </c>
      <c r="R19" s="37"/>
      <c r="S19" s="44">
        <v>2.063333333333333</v>
      </c>
      <c r="T19" s="36"/>
      <c r="U19" s="37">
        <v>1.55</v>
      </c>
      <c r="W19" s="37">
        <v>1.55</v>
      </c>
      <c r="Y19" s="37">
        <v>2</v>
      </c>
      <c r="AA19" s="8">
        <v>2.0733333333333337</v>
      </c>
      <c r="AD19" s="65">
        <v>37756</v>
      </c>
      <c r="AE19" s="76">
        <v>1.8626039862408732</v>
      </c>
      <c r="AF19">
        <v>2.3319686369957173</v>
      </c>
      <c r="AG19" s="38">
        <f t="shared" si="0"/>
        <v>1.4846463420210876</v>
      </c>
      <c r="AH19" s="38">
        <f t="shared" si="1"/>
        <v>1.7794285961085876</v>
      </c>
      <c r="AN19" s="38"/>
      <c r="AO19" s="67">
        <v>37071</v>
      </c>
      <c r="AP19">
        <v>93.504999999999995</v>
      </c>
      <c r="AQ19" s="38">
        <f t="shared" si="2"/>
        <v>1.8112168792295362</v>
      </c>
      <c r="AR19" s="38"/>
      <c r="AS19" s="70">
        <v>36982</v>
      </c>
      <c r="AT19" s="71">
        <v>91.617999999999995</v>
      </c>
      <c r="AU19" s="38">
        <f t="shared" si="3"/>
        <v>2.32875029318798</v>
      </c>
      <c r="AV19" s="69"/>
      <c r="AW19" s="69"/>
      <c r="AX19" s="69"/>
      <c r="AY19" s="69"/>
      <c r="AZ19" s="70">
        <v>36982</v>
      </c>
      <c r="BA19" s="71">
        <v>92.65</v>
      </c>
      <c r="BB19" s="38">
        <f t="shared" si="4"/>
        <v>1.8938060883336334</v>
      </c>
    </row>
    <row r="20" spans="1:54" x14ac:dyDescent="0.25">
      <c r="A20" s="33">
        <v>41958</v>
      </c>
      <c r="B20" s="33"/>
      <c r="C20" s="33"/>
      <c r="D20" s="33"/>
      <c r="E20" s="33"/>
      <c r="F20" s="33"/>
      <c r="G20" s="33"/>
      <c r="I20" s="8">
        <v>1.6203307559468971</v>
      </c>
      <c r="J20" s="7"/>
      <c r="K20" s="8">
        <v>1.5391814751394506</v>
      </c>
      <c r="AD20" s="65">
        <v>37848</v>
      </c>
      <c r="AE20" s="76">
        <v>1.5856933593750151</v>
      </c>
      <c r="AF20">
        <v>2.3893281777297792</v>
      </c>
      <c r="AG20" s="38">
        <f t="shared" si="0"/>
        <v>1.3979494717463412</v>
      </c>
      <c r="AH20" s="38">
        <f t="shared" si="1"/>
        <v>1.9219612814507769</v>
      </c>
      <c r="AN20" s="38"/>
      <c r="AO20" s="67">
        <v>37162</v>
      </c>
      <c r="AP20">
        <v>93.922333333333327</v>
      </c>
      <c r="AQ20" s="38">
        <f t="shared" si="2"/>
        <v>1.7940623422882656</v>
      </c>
      <c r="AR20" s="38"/>
      <c r="AS20" s="70">
        <v>37073</v>
      </c>
      <c r="AT20" s="71">
        <v>91.634</v>
      </c>
      <c r="AU20" s="38">
        <f t="shared" si="3"/>
        <v>1.7567627592946167</v>
      </c>
      <c r="AV20" s="69"/>
      <c r="AW20" s="69"/>
      <c r="AX20" s="69"/>
      <c r="AY20" s="69"/>
      <c r="AZ20" s="70">
        <v>37073</v>
      </c>
      <c r="BA20" s="71">
        <v>92.858999999999995</v>
      </c>
      <c r="BB20" s="38">
        <f t="shared" si="4"/>
        <v>1.7075575027382257</v>
      </c>
    </row>
    <row r="21" spans="1:54" x14ac:dyDescent="0.25">
      <c r="A21" s="33">
        <v>42323</v>
      </c>
      <c r="B21" s="33"/>
      <c r="C21" s="33"/>
      <c r="D21" s="33"/>
      <c r="E21" s="33"/>
      <c r="F21" s="33"/>
      <c r="G21" s="33"/>
      <c r="I21" s="8">
        <v>1.6978344573130189</v>
      </c>
      <c r="J21" s="7"/>
      <c r="K21" s="8">
        <v>1.6096626362530175</v>
      </c>
      <c r="AD21" s="65">
        <v>37940</v>
      </c>
      <c r="AE21" s="76">
        <v>1.2857800722266535</v>
      </c>
      <c r="AF21">
        <v>2.0241338456290157</v>
      </c>
      <c r="AG21" s="38">
        <f t="shared" si="0"/>
        <v>1.454312749261004</v>
      </c>
      <c r="AH21" s="38">
        <f t="shared" si="1"/>
        <v>1.9118905047048855</v>
      </c>
      <c r="AN21" s="38"/>
      <c r="AO21" s="67">
        <v>37256</v>
      </c>
      <c r="AP21">
        <v>94.276666666666685</v>
      </c>
      <c r="AQ21" s="38">
        <f t="shared" si="2"/>
        <v>1.7203314241345649</v>
      </c>
      <c r="AR21" s="38"/>
      <c r="AS21" s="70">
        <v>37165</v>
      </c>
      <c r="AT21" s="71">
        <v>91.685000000000002</v>
      </c>
      <c r="AU21" s="38">
        <f t="shared" si="3"/>
        <v>1.2545693491921384</v>
      </c>
      <c r="AV21" s="69"/>
      <c r="AW21" s="69"/>
      <c r="AX21" s="69"/>
      <c r="AY21" s="69"/>
      <c r="AZ21" s="70">
        <v>37165</v>
      </c>
      <c r="BA21" s="71">
        <v>93.328999999999994</v>
      </c>
      <c r="BB21" s="38">
        <f t="shared" si="4"/>
        <v>1.7331778196841015</v>
      </c>
    </row>
    <row r="22" spans="1:54" x14ac:dyDescent="0.25">
      <c r="A22" s="33">
        <v>42689</v>
      </c>
      <c r="B22" s="33"/>
      <c r="C22" s="33"/>
      <c r="D22" s="33"/>
      <c r="E22" s="33"/>
      <c r="F22" s="33"/>
      <c r="G22" s="33"/>
      <c r="I22" s="8">
        <v>1.8713802432894555</v>
      </c>
      <c r="J22" s="7"/>
      <c r="K22" s="8">
        <v>1.7893711337666707</v>
      </c>
      <c r="AD22" s="65">
        <v>38032</v>
      </c>
      <c r="AE22" s="76">
        <v>5.2745777340906928E-2</v>
      </c>
      <c r="AF22">
        <v>0.73521979757159461</v>
      </c>
      <c r="AG22" s="38">
        <f t="shared" si="0"/>
        <v>1.8113742062490785</v>
      </c>
      <c r="AH22" s="38">
        <f t="shared" si="1"/>
        <v>2.0203414302700935</v>
      </c>
      <c r="AN22" s="38"/>
      <c r="AO22" s="67">
        <v>37344</v>
      </c>
      <c r="AP22">
        <v>94.51066666666668</v>
      </c>
      <c r="AQ22" s="38">
        <f t="shared" si="2"/>
        <v>1.4412148421080178</v>
      </c>
      <c r="AR22" s="38"/>
      <c r="AS22" s="70">
        <v>37257</v>
      </c>
      <c r="AT22" s="71">
        <v>91.896000000000001</v>
      </c>
      <c r="AU22" s="38">
        <f t="shared" si="3"/>
        <v>0.78194400271979703</v>
      </c>
      <c r="AV22" s="69"/>
      <c r="AW22" s="69"/>
      <c r="AX22" s="69"/>
      <c r="AY22" s="69"/>
      <c r="AZ22" s="70">
        <v>37257</v>
      </c>
      <c r="BA22" s="71">
        <v>93.649000000000001</v>
      </c>
      <c r="BB22" s="38">
        <f t="shared" si="4"/>
        <v>1.4670350506527967</v>
      </c>
    </row>
    <row r="23" spans="1:54" x14ac:dyDescent="0.25">
      <c r="AD23" s="65">
        <v>38122</v>
      </c>
      <c r="AE23" s="76">
        <v>0.4059442694799551</v>
      </c>
      <c r="AF23">
        <v>1.2806373908331821</v>
      </c>
      <c r="AG23" s="38">
        <f t="shared" si="0"/>
        <v>2.0794514259351455</v>
      </c>
      <c r="AH23" s="38">
        <f t="shared" si="1"/>
        <v>2.6967388767477871</v>
      </c>
      <c r="AN23" s="38"/>
      <c r="AO23" s="67">
        <v>37435</v>
      </c>
      <c r="AP23">
        <v>94.895666666666671</v>
      </c>
      <c r="AQ23" s="38">
        <f t="shared" si="2"/>
        <v>1.4763131672196801</v>
      </c>
      <c r="AR23" s="38"/>
      <c r="AS23" s="70">
        <v>37347</v>
      </c>
      <c r="AT23" s="71">
        <v>92.614000000000004</v>
      </c>
      <c r="AU23" s="38">
        <f t="shared" si="3"/>
        <v>1.0871226178261963</v>
      </c>
      <c r="AV23" s="69"/>
      <c r="AW23" s="69"/>
      <c r="AX23" s="69"/>
      <c r="AY23" s="69"/>
      <c r="AZ23" s="70">
        <v>37347</v>
      </c>
      <c r="BA23" s="71">
        <v>94.201999999999998</v>
      </c>
      <c r="BB23" s="38">
        <f t="shared" si="4"/>
        <v>1.6751214247166786</v>
      </c>
    </row>
    <row r="24" spans="1:54" x14ac:dyDescent="0.25">
      <c r="AD24" s="65">
        <v>38214</v>
      </c>
      <c r="AE24" s="76">
        <v>0.55876662781336395</v>
      </c>
      <c r="AF24">
        <v>1.1992199934850658</v>
      </c>
      <c r="AG24" s="38">
        <f t="shared" si="0"/>
        <v>2.1450808579891518</v>
      </c>
      <c r="AH24" s="38">
        <f t="shared" si="1"/>
        <v>2.665725037155724</v>
      </c>
      <c r="AN24" s="38"/>
      <c r="AO24" s="67">
        <v>37529</v>
      </c>
      <c r="AP24">
        <v>95.350999999999999</v>
      </c>
      <c r="AQ24" s="38">
        <f t="shared" si="2"/>
        <v>1.5096620058501069</v>
      </c>
      <c r="AR24" s="38"/>
      <c r="AS24" s="70">
        <v>37438</v>
      </c>
      <c r="AT24" s="71">
        <v>93.081999999999994</v>
      </c>
      <c r="AU24" s="38">
        <f t="shared" si="3"/>
        <v>1.5801994892725304</v>
      </c>
      <c r="AV24" s="69"/>
      <c r="AW24" s="69"/>
      <c r="AX24" s="69"/>
      <c r="AY24" s="69"/>
      <c r="AZ24" s="70">
        <v>37438</v>
      </c>
      <c r="BA24" s="71">
        <v>94.688999999999993</v>
      </c>
      <c r="BB24" s="38">
        <f t="shared" si="4"/>
        <v>1.9707298161729057</v>
      </c>
    </row>
    <row r="25" spans="1:54" x14ac:dyDescent="0.25">
      <c r="AD25" s="65">
        <v>38306</v>
      </c>
      <c r="AE25" s="76">
        <v>0.47739264647819701</v>
      </c>
      <c r="AF25">
        <v>1.1652462787124003</v>
      </c>
      <c r="AG25" s="38">
        <f t="shared" si="0"/>
        <v>2.1892544438879091</v>
      </c>
      <c r="AH25" s="38">
        <f t="shared" si="1"/>
        <v>3.016535862676804</v>
      </c>
      <c r="AN25" s="38"/>
      <c r="AO25" s="67">
        <v>37621</v>
      </c>
      <c r="AP25">
        <v>95.684333333333328</v>
      </c>
      <c r="AQ25" s="38">
        <f t="shared" si="2"/>
        <v>1.4820857267057583</v>
      </c>
      <c r="AR25" s="38"/>
      <c r="AS25" s="70">
        <v>37530</v>
      </c>
      <c r="AT25" s="71">
        <v>93.52</v>
      </c>
      <c r="AU25" s="38">
        <f t="shared" si="3"/>
        <v>2.0014178982385289</v>
      </c>
      <c r="AV25" s="69"/>
      <c r="AW25" s="69"/>
      <c r="AX25" s="69"/>
      <c r="AY25" s="69"/>
      <c r="AZ25" s="70">
        <v>37530</v>
      </c>
      <c r="BA25" s="71">
        <v>95.021000000000001</v>
      </c>
      <c r="BB25" s="38">
        <f t="shared" si="4"/>
        <v>1.8129413151325053</v>
      </c>
    </row>
    <row r="26" spans="1:54" x14ac:dyDescent="0.25">
      <c r="AD26" s="65">
        <v>38398</v>
      </c>
      <c r="AE26" s="76">
        <v>0.26478798988773905</v>
      </c>
      <c r="AF26">
        <v>0.98016676616637755</v>
      </c>
      <c r="AG26" s="38">
        <f t="shared" si="0"/>
        <v>2.2953899313302553</v>
      </c>
      <c r="AH26" s="38">
        <f t="shared" si="1"/>
        <v>2.7785004422706692</v>
      </c>
      <c r="AN26" s="38"/>
      <c r="AO26" s="67">
        <v>37711</v>
      </c>
      <c r="AP26">
        <v>95.926666666666677</v>
      </c>
      <c r="AQ26" s="38">
        <f t="shared" si="2"/>
        <v>1.487130775780185</v>
      </c>
      <c r="AR26" s="38"/>
      <c r="AS26" s="70">
        <v>37622</v>
      </c>
      <c r="AT26" s="71">
        <v>94.191999999999993</v>
      </c>
      <c r="AU26" s="38">
        <f t="shared" si="3"/>
        <v>2.4984765386959111</v>
      </c>
      <c r="AV26" s="69"/>
      <c r="AW26" s="69"/>
      <c r="AX26" s="69"/>
      <c r="AY26" s="69"/>
      <c r="AZ26" s="70">
        <v>37622</v>
      </c>
      <c r="BA26" s="71">
        <v>95.247</v>
      </c>
      <c r="BB26" s="38">
        <f t="shared" si="4"/>
        <v>1.7063716644064613</v>
      </c>
    </row>
    <row r="27" spans="1:54" x14ac:dyDescent="0.25">
      <c r="AD27" s="65">
        <v>38487</v>
      </c>
      <c r="AE27" s="76">
        <v>0.29577330407403413</v>
      </c>
      <c r="AF27">
        <v>0.74063216422810196</v>
      </c>
      <c r="AG27" s="38">
        <f t="shared" si="0"/>
        <v>2.1745053450612359</v>
      </c>
      <c r="AH27" s="38">
        <f t="shared" si="1"/>
        <v>2.6527829428536052</v>
      </c>
      <c r="AN27" s="38"/>
      <c r="AO27" s="67">
        <v>37802</v>
      </c>
      <c r="AP27">
        <v>96.200333333333333</v>
      </c>
      <c r="AQ27" s="38">
        <f t="shared" si="2"/>
        <v>1.3654780196242584</v>
      </c>
      <c r="AR27" s="38"/>
      <c r="AS27" s="70">
        <v>37712</v>
      </c>
      <c r="AT27" s="71">
        <v>94.262</v>
      </c>
      <c r="AU27" s="38">
        <f t="shared" si="3"/>
        <v>1.7794285961085876</v>
      </c>
      <c r="AV27" s="69"/>
      <c r="AW27" s="69"/>
      <c r="AX27" s="69"/>
      <c r="AY27" s="69"/>
      <c r="AZ27" s="70">
        <v>37712</v>
      </c>
      <c r="BA27" s="71">
        <v>95.611000000000004</v>
      </c>
      <c r="BB27" s="38">
        <f t="shared" si="4"/>
        <v>1.4957219591940714</v>
      </c>
    </row>
    <row r="28" spans="1:54" x14ac:dyDescent="0.25">
      <c r="AD28" s="65">
        <v>38579</v>
      </c>
      <c r="AE28" s="76">
        <v>0.52455650423023492</v>
      </c>
      <c r="AF28">
        <v>1.2412677527309444</v>
      </c>
      <c r="AG28" s="38">
        <f t="shared" si="0"/>
        <v>2.0830619085266138</v>
      </c>
      <c r="AH28" s="38">
        <f t="shared" si="1"/>
        <v>3.1745379876796704</v>
      </c>
      <c r="AN28" s="38"/>
      <c r="AO28" s="67">
        <v>37894</v>
      </c>
      <c r="AP28">
        <v>96.583666666666659</v>
      </c>
      <c r="AQ28" s="38">
        <f t="shared" si="2"/>
        <v>1.2844825128461923</v>
      </c>
      <c r="AR28" s="38"/>
      <c r="AS28" s="70">
        <v>37803</v>
      </c>
      <c r="AT28" s="71">
        <v>94.870999999999995</v>
      </c>
      <c r="AU28" s="38">
        <f t="shared" si="3"/>
        <v>1.9219612814507769</v>
      </c>
      <c r="AV28" s="69"/>
      <c r="AW28" s="69"/>
      <c r="AX28" s="69"/>
      <c r="AY28" s="69"/>
      <c r="AZ28" s="70">
        <v>37803</v>
      </c>
      <c r="BA28" s="71">
        <v>96.022000000000006</v>
      </c>
      <c r="BB28" s="38">
        <f t="shared" si="4"/>
        <v>1.4077664776267653</v>
      </c>
    </row>
    <row r="29" spans="1:54" x14ac:dyDescent="0.25">
      <c r="AD29" s="65">
        <v>38671</v>
      </c>
      <c r="AE29" s="76">
        <v>0.72495232799066711</v>
      </c>
      <c r="AF29">
        <v>1.4484305755567821</v>
      </c>
      <c r="AG29" s="38">
        <f t="shared" si="0"/>
        <v>2.2852749024355847</v>
      </c>
      <c r="AH29" s="38">
        <f t="shared" si="1"/>
        <v>3.2469979528024169</v>
      </c>
      <c r="AN29" s="38"/>
      <c r="AO29" s="67">
        <v>37986</v>
      </c>
      <c r="AP29">
        <v>96.900999999999996</v>
      </c>
      <c r="AQ29" s="38">
        <f t="shared" si="2"/>
        <v>1.2635259729071746</v>
      </c>
      <c r="AR29" s="38"/>
      <c r="AS29" s="70">
        <v>37895</v>
      </c>
      <c r="AT29" s="71">
        <v>95.308000000000007</v>
      </c>
      <c r="AU29" s="38">
        <f t="shared" si="3"/>
        <v>1.9118905047048855</v>
      </c>
      <c r="AV29" s="69"/>
      <c r="AW29" s="69"/>
      <c r="AX29" s="69"/>
      <c r="AY29" s="69"/>
      <c r="AZ29" s="70">
        <v>37895</v>
      </c>
      <c r="BA29" s="71">
        <v>96.412999999999997</v>
      </c>
      <c r="BB29" s="38">
        <f t="shared" si="4"/>
        <v>1.4649393292009023</v>
      </c>
    </row>
    <row r="30" spans="1:54" x14ac:dyDescent="0.25">
      <c r="AD30" s="65">
        <v>38763</v>
      </c>
      <c r="AE30" s="76">
        <v>0.78235982983605001</v>
      </c>
      <c r="AF30">
        <v>1.2534747146422058</v>
      </c>
      <c r="AG30" s="38">
        <f t="shared" si="0"/>
        <v>2.0703186651763064</v>
      </c>
      <c r="AH30" s="38">
        <f t="shared" si="1"/>
        <v>3.0668759175821378</v>
      </c>
      <c r="AN30" s="38"/>
      <c r="AO30" s="67">
        <v>38077</v>
      </c>
      <c r="AP30">
        <v>97.403333333333322</v>
      </c>
      <c r="AQ30" s="38">
        <f t="shared" si="2"/>
        <v>1.5276422530568479</v>
      </c>
      <c r="AR30" s="38"/>
      <c r="AS30" s="70">
        <v>37987</v>
      </c>
      <c r="AT30" s="71">
        <v>96.094999999999999</v>
      </c>
      <c r="AU30" s="38">
        <f t="shared" si="3"/>
        <v>2.0203414302700935</v>
      </c>
      <c r="AV30" s="69"/>
      <c r="AW30" s="69"/>
      <c r="AX30" s="69"/>
      <c r="AY30" s="69"/>
      <c r="AZ30" s="70">
        <v>37987</v>
      </c>
      <c r="BA30" s="71">
        <v>96.988</v>
      </c>
      <c r="BB30" s="38">
        <f t="shared" si="4"/>
        <v>1.8278790933047731</v>
      </c>
    </row>
    <row r="31" spans="1:54" x14ac:dyDescent="0.25">
      <c r="AD31" s="65">
        <v>38852</v>
      </c>
      <c r="AE31" s="76">
        <v>1.5208452245053319</v>
      </c>
      <c r="AF31">
        <v>1.8039009880111607</v>
      </c>
      <c r="AG31" s="38">
        <f t="shared" si="0"/>
        <v>2.2468846462067091</v>
      </c>
      <c r="AH31" s="38">
        <f t="shared" si="1"/>
        <v>3.1960713279394497</v>
      </c>
      <c r="AN31" s="38"/>
      <c r="AO31" s="67">
        <v>38168</v>
      </c>
      <c r="AP31">
        <v>97.918000000000006</v>
      </c>
      <c r="AQ31" s="38">
        <f t="shared" si="2"/>
        <v>1.7697571049702192</v>
      </c>
      <c r="AR31" s="38"/>
      <c r="AS31" s="70">
        <v>38078</v>
      </c>
      <c r="AT31" s="71">
        <v>96.804000000000002</v>
      </c>
      <c r="AU31" s="38">
        <f t="shared" si="3"/>
        <v>2.6967388767477871</v>
      </c>
      <c r="AV31" s="69"/>
      <c r="AW31" s="69"/>
      <c r="AX31" s="69"/>
      <c r="AY31" s="69"/>
      <c r="AZ31" s="70">
        <v>38078</v>
      </c>
      <c r="BA31" s="71">
        <v>97.62</v>
      </c>
      <c r="BB31" s="38">
        <f t="shared" si="4"/>
        <v>2.1012226626643269</v>
      </c>
    </row>
    <row r="32" spans="1:54" x14ac:dyDescent="0.25">
      <c r="AD32" s="65">
        <v>38944</v>
      </c>
      <c r="AE32" s="76">
        <v>1.5913610006259769</v>
      </c>
      <c r="AF32">
        <v>1.4036755217943067</v>
      </c>
      <c r="AG32" s="38">
        <f t="shared" si="0"/>
        <v>2.3940186076914491</v>
      </c>
      <c r="AH32" s="38">
        <f t="shared" si="1"/>
        <v>2.780320821557936</v>
      </c>
      <c r="AN32" s="38"/>
      <c r="AO32" s="67">
        <v>38260</v>
      </c>
      <c r="AP32">
        <v>98.267999999999986</v>
      </c>
      <c r="AQ32" s="38">
        <f t="shared" si="2"/>
        <v>1.7288795279177012</v>
      </c>
      <c r="AR32" s="38"/>
      <c r="AS32" s="70">
        <v>38169</v>
      </c>
      <c r="AT32" s="71">
        <v>97.4</v>
      </c>
      <c r="AU32" s="38">
        <f t="shared" si="3"/>
        <v>2.665725037155724</v>
      </c>
      <c r="AV32" s="69"/>
      <c r="AW32" s="69"/>
      <c r="AX32" s="69"/>
      <c r="AY32" s="69"/>
      <c r="AZ32" s="70">
        <v>38169</v>
      </c>
      <c r="BA32" s="71">
        <v>98.103999999999999</v>
      </c>
      <c r="BB32" s="38">
        <f t="shared" si="4"/>
        <v>2.1682531086625829</v>
      </c>
    </row>
    <row r="33" spans="30:54" x14ac:dyDescent="0.25">
      <c r="AD33" s="65">
        <v>39036</v>
      </c>
      <c r="AE33" s="76">
        <v>1.5443775232106942</v>
      </c>
      <c r="AF33">
        <v>1.1316716905177575</v>
      </c>
      <c r="AG33" s="38">
        <f t="shared" si="0"/>
        <v>2.2448831539453074</v>
      </c>
      <c r="AH33" s="38">
        <f t="shared" si="1"/>
        <v>1.8673979737794895</v>
      </c>
      <c r="AN33" s="38"/>
      <c r="AO33" s="67">
        <v>38352</v>
      </c>
      <c r="AP33">
        <v>98.724000000000004</v>
      </c>
      <c r="AQ33" s="38">
        <f t="shared" si="2"/>
        <v>1.8638239213882482</v>
      </c>
      <c r="AR33" s="38"/>
      <c r="AS33" s="70">
        <v>38261</v>
      </c>
      <c r="AT33" s="71">
        <v>98.183000000000007</v>
      </c>
      <c r="AU33" s="38">
        <f t="shared" si="3"/>
        <v>3.016535862676804</v>
      </c>
      <c r="AV33" s="69"/>
      <c r="AW33" s="69"/>
      <c r="AX33" s="69"/>
      <c r="AY33" s="69"/>
      <c r="AZ33" s="70">
        <v>38261</v>
      </c>
      <c r="BA33" s="71">
        <v>98.546999999999997</v>
      </c>
      <c r="BB33" s="38">
        <f t="shared" si="4"/>
        <v>2.2133944592534078</v>
      </c>
    </row>
    <row r="34" spans="30:54" x14ac:dyDescent="0.25">
      <c r="AD34" s="65">
        <v>39128</v>
      </c>
      <c r="AE34" s="76">
        <v>1.9444096311172105</v>
      </c>
      <c r="AF34">
        <v>1.3967018773894491</v>
      </c>
      <c r="AG34" s="38">
        <f t="shared" si="0"/>
        <v>2.4770607486078422</v>
      </c>
      <c r="AH34" s="38">
        <f t="shared" si="1"/>
        <v>2.4294162720788961</v>
      </c>
      <c r="AN34" s="38"/>
      <c r="AO34" s="67">
        <v>38442</v>
      </c>
      <c r="AP34">
        <v>99.33</v>
      </c>
      <c r="AQ34" s="38">
        <f t="shared" si="2"/>
        <v>1.9587207029534215</v>
      </c>
      <c r="AR34" s="38"/>
      <c r="AS34" s="70">
        <v>38353</v>
      </c>
      <c r="AT34" s="71">
        <v>98.765000000000001</v>
      </c>
      <c r="AU34" s="38">
        <f t="shared" si="3"/>
        <v>2.7785004422706692</v>
      </c>
      <c r="AV34" s="69"/>
      <c r="AW34" s="69"/>
      <c r="AX34" s="69"/>
      <c r="AY34" s="69"/>
      <c r="AZ34" s="70">
        <v>38353</v>
      </c>
      <c r="BA34" s="71">
        <v>99.24</v>
      </c>
      <c r="BB34" s="38">
        <f t="shared" si="4"/>
        <v>2.3219367344413797</v>
      </c>
    </row>
    <row r="35" spans="30:54" x14ac:dyDescent="0.25">
      <c r="AD35" s="65">
        <v>39217</v>
      </c>
      <c r="AE35" s="76">
        <v>1.8108820418911931</v>
      </c>
      <c r="AF35">
        <v>1.1707648040580707</v>
      </c>
      <c r="AG35" s="38">
        <f t="shared" si="0"/>
        <v>2.1860012283470049</v>
      </c>
      <c r="AH35" s="38">
        <f t="shared" si="1"/>
        <v>2.545149588485387</v>
      </c>
      <c r="AN35" s="38"/>
      <c r="AO35" s="67">
        <v>38533</v>
      </c>
      <c r="AP35">
        <v>99.779333333333341</v>
      </c>
      <c r="AQ35" s="38">
        <f t="shared" si="2"/>
        <v>1.883068732607492</v>
      </c>
      <c r="AR35" s="38"/>
      <c r="AS35" s="70">
        <v>38443</v>
      </c>
      <c r="AT35" s="71">
        <v>99.372</v>
      </c>
      <c r="AU35" s="38">
        <f t="shared" si="3"/>
        <v>2.6527829428536052</v>
      </c>
      <c r="AV35" s="69"/>
      <c r="AW35" s="69"/>
      <c r="AX35" s="69"/>
      <c r="AY35" s="69"/>
      <c r="AZ35" s="70">
        <v>38443</v>
      </c>
      <c r="BA35" s="71">
        <v>99.766000000000005</v>
      </c>
      <c r="BB35" s="38">
        <f t="shared" si="4"/>
        <v>2.1983200163900847</v>
      </c>
    </row>
    <row r="36" spans="30:54" x14ac:dyDescent="0.25">
      <c r="AD36" s="65">
        <v>39309</v>
      </c>
      <c r="AE36" s="76">
        <v>1.9407062838814104</v>
      </c>
      <c r="AF36">
        <v>1.1597369437115281</v>
      </c>
      <c r="AG36" s="38">
        <f t="shared" si="0"/>
        <v>2.1512426670988631</v>
      </c>
      <c r="AH36" s="38">
        <f t="shared" si="1"/>
        <v>2.3749588521193488</v>
      </c>
      <c r="AN36" s="38"/>
      <c r="AO36" s="67">
        <v>38625</v>
      </c>
      <c r="AP36">
        <v>100.13066666666667</v>
      </c>
      <c r="AQ36" s="38">
        <f t="shared" si="2"/>
        <v>1.8777559632747716</v>
      </c>
      <c r="AR36" s="38"/>
      <c r="AS36" s="70">
        <v>38534</v>
      </c>
      <c r="AT36" s="71">
        <v>100.492</v>
      </c>
      <c r="AU36" s="38">
        <f t="shared" si="3"/>
        <v>3.1745379876796704</v>
      </c>
      <c r="AV36" s="69"/>
      <c r="AW36" s="69"/>
      <c r="AX36" s="69"/>
      <c r="AY36" s="69"/>
      <c r="AZ36" s="70">
        <v>38534</v>
      </c>
      <c r="BA36" s="71">
        <v>100.169</v>
      </c>
      <c r="BB36" s="38">
        <f t="shared" si="4"/>
        <v>2.1049090760825209</v>
      </c>
    </row>
    <row r="37" spans="30:54" x14ac:dyDescent="0.25">
      <c r="AD37" s="65">
        <v>39401</v>
      </c>
      <c r="AE37" s="76">
        <v>3.1430333085972073</v>
      </c>
      <c r="AF37">
        <v>2.167978228618769</v>
      </c>
      <c r="AG37" s="38">
        <f t="shared" si="0"/>
        <v>2.3359076133416692</v>
      </c>
      <c r="AH37" s="38">
        <f t="shared" si="1"/>
        <v>3.4561899597149051</v>
      </c>
      <c r="AN37" s="38"/>
      <c r="AO37" s="67">
        <v>38716</v>
      </c>
      <c r="AP37">
        <v>100.76033333333334</v>
      </c>
      <c r="AQ37" s="38">
        <f t="shared" si="2"/>
        <v>2.0416681695225027</v>
      </c>
      <c r="AR37" s="38"/>
      <c r="AS37" s="70">
        <v>38626</v>
      </c>
      <c r="AT37" s="71">
        <v>101.371</v>
      </c>
      <c r="AU37" s="38">
        <f t="shared" si="3"/>
        <v>3.2469979528024169</v>
      </c>
      <c r="AV37" s="69"/>
      <c r="AW37" s="69"/>
      <c r="AX37" s="69"/>
      <c r="AY37" s="69"/>
      <c r="AZ37" s="70">
        <v>38626</v>
      </c>
      <c r="BA37" s="71">
        <v>100.825</v>
      </c>
      <c r="BB37" s="38">
        <f t="shared" si="4"/>
        <v>2.3115873644048008</v>
      </c>
    </row>
    <row r="38" spans="30:54" x14ac:dyDescent="0.25">
      <c r="AD38" s="65">
        <v>39493</v>
      </c>
      <c r="AE38" s="76">
        <v>3.2373869776897863</v>
      </c>
      <c r="AF38">
        <v>2.382041314795905</v>
      </c>
      <c r="AG38" s="38">
        <f t="shared" si="0"/>
        <v>2.238448257612256</v>
      </c>
      <c r="AH38" s="38">
        <f t="shared" si="1"/>
        <v>3.4382882407665107</v>
      </c>
      <c r="AN38" s="38"/>
      <c r="AO38" s="67">
        <v>38807</v>
      </c>
      <c r="AP38">
        <v>101.295</v>
      </c>
      <c r="AQ38" s="38">
        <f t="shared" si="2"/>
        <v>1.9589411467650493</v>
      </c>
      <c r="AR38" s="38"/>
      <c r="AS38" s="70">
        <v>38718</v>
      </c>
      <c r="AT38" s="71">
        <v>101.794</v>
      </c>
      <c r="AU38" s="38">
        <f t="shared" si="3"/>
        <v>3.0668759175821378</v>
      </c>
      <c r="AV38" s="69"/>
      <c r="AW38" s="69"/>
      <c r="AX38" s="69"/>
      <c r="AY38" s="69"/>
      <c r="AZ38" s="70">
        <v>38718</v>
      </c>
      <c r="BA38" s="71">
        <v>101.316</v>
      </c>
      <c r="BB38" s="38">
        <f t="shared" si="4"/>
        <v>2.0918984280532129</v>
      </c>
    </row>
    <row r="39" spans="30:54" x14ac:dyDescent="0.25">
      <c r="AD39" s="65">
        <v>39583</v>
      </c>
      <c r="AE39" s="76">
        <v>3.7958256582614349</v>
      </c>
      <c r="AF39">
        <v>2.9171285939363645</v>
      </c>
      <c r="AG39" s="38">
        <f t="shared" si="0"/>
        <v>2.4213524047144022</v>
      </c>
      <c r="AH39" s="38">
        <f t="shared" si="1"/>
        <v>3.7029992962970084</v>
      </c>
      <c r="AN39" s="38"/>
      <c r="AO39" s="67">
        <v>38898</v>
      </c>
      <c r="AP39">
        <v>102.02433333333333</v>
      </c>
      <c r="AQ39" s="38">
        <f t="shared" si="2"/>
        <v>2.22502658794637</v>
      </c>
      <c r="AR39" s="38"/>
      <c r="AS39" s="70">
        <v>38808</v>
      </c>
      <c r="AT39" s="71">
        <v>102.548</v>
      </c>
      <c r="AU39" s="38">
        <f t="shared" si="3"/>
        <v>3.1960713279394497</v>
      </c>
      <c r="AV39" s="69"/>
      <c r="AW39" s="69"/>
      <c r="AX39" s="69"/>
      <c r="AY39" s="69"/>
      <c r="AZ39" s="70">
        <v>38808</v>
      </c>
      <c r="BA39" s="71">
        <v>102.033</v>
      </c>
      <c r="BB39" s="38">
        <f t="shared" si="4"/>
        <v>2.272317222300174</v>
      </c>
    </row>
    <row r="40" spans="30:54" x14ac:dyDescent="0.25">
      <c r="AD40" s="65">
        <v>39675</v>
      </c>
      <c r="AE40" s="76">
        <v>4.2843237069107314</v>
      </c>
      <c r="AF40">
        <v>3.2857608143958288</v>
      </c>
      <c r="AG40" s="38">
        <f t="shared" si="0"/>
        <v>2.4099822892440619</v>
      </c>
      <c r="AH40" s="38">
        <f t="shared" si="1"/>
        <v>4.2359016067865269</v>
      </c>
      <c r="AN40" s="38"/>
      <c r="AO40" s="67">
        <v>38989</v>
      </c>
      <c r="AP40">
        <v>102.599</v>
      </c>
      <c r="AQ40" s="38">
        <f t="shared" si="2"/>
        <v>2.4352186391677968</v>
      </c>
      <c r="AR40" s="38"/>
      <c r="AS40" s="70">
        <v>38899</v>
      </c>
      <c r="AT40" s="71">
        <v>103.286</v>
      </c>
      <c r="AU40" s="38">
        <f t="shared" si="3"/>
        <v>2.780320821557936</v>
      </c>
      <c r="AV40" s="69"/>
      <c r="AW40" s="69"/>
      <c r="AX40" s="69"/>
      <c r="AY40" s="69"/>
      <c r="AZ40" s="70">
        <v>38899</v>
      </c>
      <c r="BA40" s="71">
        <v>102.596</v>
      </c>
      <c r="BB40" s="38">
        <f t="shared" si="4"/>
        <v>2.422905290059802</v>
      </c>
    </row>
    <row r="41" spans="30:54" x14ac:dyDescent="0.25">
      <c r="AD41" s="65">
        <v>39767</v>
      </c>
      <c r="AE41" s="76">
        <v>2.4472869832623503</v>
      </c>
      <c r="AF41">
        <v>2.0707923268440984</v>
      </c>
      <c r="AG41" s="38">
        <f t="shared" si="0"/>
        <v>1.9635237642680357</v>
      </c>
      <c r="AH41" s="38">
        <f t="shared" si="1"/>
        <v>1.7007853378637634</v>
      </c>
      <c r="AN41" s="38"/>
      <c r="AO41" s="67">
        <v>39080</v>
      </c>
      <c r="AP41">
        <v>103.01766666666667</v>
      </c>
      <c r="AQ41" s="38">
        <f t="shared" si="2"/>
        <v>2.2155734887165006</v>
      </c>
      <c r="AR41" s="38"/>
      <c r="AS41" s="70">
        <v>38991</v>
      </c>
      <c r="AT41" s="71">
        <v>103.264</v>
      </c>
      <c r="AU41" s="38">
        <f t="shared" si="3"/>
        <v>1.8673979737794895</v>
      </c>
      <c r="AV41" s="69"/>
      <c r="AW41" s="69"/>
      <c r="AX41" s="69"/>
      <c r="AY41" s="69"/>
      <c r="AZ41" s="70">
        <v>38991</v>
      </c>
      <c r="BA41" s="71">
        <v>103.114</v>
      </c>
      <c r="BB41" s="38">
        <f t="shared" si="4"/>
        <v>2.2702702702702595</v>
      </c>
    </row>
    <row r="42" spans="30:54" x14ac:dyDescent="0.25">
      <c r="AD42" s="65">
        <v>39859</v>
      </c>
      <c r="AE42" s="76">
        <v>0.78843643062452506</v>
      </c>
      <c r="AF42">
        <v>2.1099558515646653</v>
      </c>
      <c r="AG42" s="38">
        <f t="shared" si="0"/>
        <v>1.5925911396871242</v>
      </c>
      <c r="AH42" s="38">
        <f t="shared" si="1"/>
        <v>0.31710121277305348</v>
      </c>
      <c r="AN42" s="38"/>
      <c r="AO42" s="67">
        <v>39171</v>
      </c>
      <c r="AP42">
        <v>103.65166666666669</v>
      </c>
      <c r="AQ42" s="38">
        <f t="shared" si="2"/>
        <v>2.2998866813183718</v>
      </c>
      <c r="AR42" s="38"/>
      <c r="AS42" s="70">
        <v>39083</v>
      </c>
      <c r="AT42" s="71">
        <v>104.267</v>
      </c>
      <c r="AU42" s="38">
        <f t="shared" si="3"/>
        <v>2.4294162720788961</v>
      </c>
      <c r="AV42" s="69"/>
      <c r="AW42" s="69"/>
      <c r="AX42" s="69"/>
      <c r="AY42" s="69"/>
      <c r="AZ42" s="70">
        <v>39083</v>
      </c>
      <c r="BA42" s="71">
        <v>103.857</v>
      </c>
      <c r="BB42" s="38">
        <f t="shared" si="4"/>
        <v>2.5079947885822662</v>
      </c>
    </row>
    <row r="43" spans="30:54" x14ac:dyDescent="0.25">
      <c r="AD43" s="65">
        <v>39948</v>
      </c>
      <c r="AE43" s="76">
        <v>-0.36693196102907022</v>
      </c>
      <c r="AF43">
        <v>1.6666612480351017</v>
      </c>
      <c r="AG43" s="38">
        <f t="shared" si="0"/>
        <v>1.5149904982119333</v>
      </c>
      <c r="AH43" s="38">
        <f t="shared" si="1"/>
        <v>-0.32003081098925179</v>
      </c>
      <c r="AN43" s="38"/>
      <c r="AO43" s="67">
        <v>39262</v>
      </c>
      <c r="AP43">
        <v>104.05966666666667</v>
      </c>
      <c r="AQ43" s="38">
        <f t="shared" si="2"/>
        <v>1.9753105652504734</v>
      </c>
      <c r="AR43" s="38"/>
      <c r="AS43" s="70">
        <v>39173</v>
      </c>
      <c r="AT43" s="71">
        <v>105.158</v>
      </c>
      <c r="AU43" s="38">
        <f t="shared" si="3"/>
        <v>2.545149588485387</v>
      </c>
      <c r="AV43" s="69"/>
      <c r="AW43" s="69"/>
      <c r="AX43" s="69"/>
      <c r="AY43" s="69"/>
      <c r="AZ43" s="70">
        <v>39173</v>
      </c>
      <c r="BA43" s="71">
        <v>104.288</v>
      </c>
      <c r="BB43" s="38">
        <f t="shared" si="4"/>
        <v>2.210069291307704</v>
      </c>
    </row>
    <row r="44" spans="30:54" x14ac:dyDescent="0.25">
      <c r="AD44" s="65">
        <v>40040</v>
      </c>
      <c r="AE44" s="76">
        <v>-1.0971642805947983</v>
      </c>
      <c r="AF44">
        <v>1.6502342979719857</v>
      </c>
      <c r="AG44" s="38">
        <f t="shared" si="0"/>
        <v>1.3908635844437558</v>
      </c>
      <c r="AH44" s="38">
        <f t="shared" si="1"/>
        <v>-0.63964143787765693</v>
      </c>
      <c r="AN44" s="38"/>
      <c r="AO44" s="67">
        <v>39353</v>
      </c>
      <c r="AP44">
        <v>104.50466666666667</v>
      </c>
      <c r="AQ44" s="38">
        <f t="shared" si="2"/>
        <v>1.8403541404578987</v>
      </c>
      <c r="AR44" s="38"/>
      <c r="AS44" s="70">
        <v>39264</v>
      </c>
      <c r="AT44" s="71">
        <v>105.739</v>
      </c>
      <c r="AU44" s="38">
        <f t="shared" si="3"/>
        <v>2.3749588521193488</v>
      </c>
      <c r="AV44" s="69"/>
      <c r="AW44" s="69"/>
      <c r="AX44" s="69"/>
      <c r="AY44" s="69"/>
      <c r="AZ44" s="70">
        <v>39264</v>
      </c>
      <c r="BA44" s="71">
        <v>104.827</v>
      </c>
      <c r="BB44" s="38">
        <f t="shared" si="4"/>
        <v>2.1745487153495304</v>
      </c>
    </row>
    <row r="45" spans="30:54" x14ac:dyDescent="0.25">
      <c r="AD45" s="65">
        <v>40132</v>
      </c>
      <c r="AE45" s="76">
        <v>-0.41576216932195587</v>
      </c>
      <c r="AF45">
        <v>2.2654860032381019</v>
      </c>
      <c r="AG45" s="38">
        <f t="shared" si="0"/>
        <v>1.6985468135160049</v>
      </c>
      <c r="AH45" s="38">
        <f t="shared" si="1"/>
        <v>1.486424298205236</v>
      </c>
      <c r="AN45" s="38"/>
      <c r="AO45" s="67">
        <v>39447</v>
      </c>
      <c r="AP45">
        <v>105.24266666666666</v>
      </c>
      <c r="AQ45" s="38">
        <f t="shared" si="2"/>
        <v>2.1368300201776833</v>
      </c>
      <c r="AR45" s="38"/>
      <c r="AS45" s="70">
        <v>39356</v>
      </c>
      <c r="AT45" s="71">
        <v>106.833</v>
      </c>
      <c r="AU45" s="38">
        <f t="shared" si="3"/>
        <v>3.4561899597149051</v>
      </c>
      <c r="AV45" s="69"/>
      <c r="AW45" s="69"/>
      <c r="AX45" s="69"/>
      <c r="AY45" s="69"/>
      <c r="AZ45" s="70">
        <v>39356</v>
      </c>
      <c r="BA45" s="71">
        <v>105.551</v>
      </c>
      <c r="BB45" s="38">
        <f t="shared" si="4"/>
        <v>2.3634036115367394</v>
      </c>
    </row>
    <row r="46" spans="30:54" x14ac:dyDescent="0.25">
      <c r="AD46" s="65">
        <v>40224</v>
      </c>
      <c r="AE46" s="76">
        <v>1.0153042179917577</v>
      </c>
      <c r="AF46">
        <v>2.5883695557004436</v>
      </c>
      <c r="AG46" s="38">
        <f t="shared" si="0"/>
        <v>1.7298751604915774</v>
      </c>
      <c r="AH46" s="38">
        <f t="shared" si="1"/>
        <v>2.3846054309850757</v>
      </c>
      <c r="AI46">
        <v>2</v>
      </c>
      <c r="AN46" s="38"/>
      <c r="AO46" s="67">
        <v>39538</v>
      </c>
      <c r="AP46">
        <v>105.90666666666665</v>
      </c>
      <c r="AQ46" s="38">
        <f>100*LN(AP46/AP42)</f>
        <v>2.15222845887229</v>
      </c>
      <c r="AR46" s="38"/>
      <c r="AS46" s="70">
        <v>39448</v>
      </c>
      <c r="AT46" s="71">
        <v>107.852</v>
      </c>
      <c r="AU46" s="38">
        <f t="shared" si="3"/>
        <v>3.4382882407665107</v>
      </c>
      <c r="AV46" s="69"/>
      <c r="AW46" s="69"/>
      <c r="AX46" s="69"/>
      <c r="AY46" s="69"/>
      <c r="AZ46" s="70">
        <v>39448</v>
      </c>
      <c r="BA46" s="71">
        <v>106.208</v>
      </c>
      <c r="BB46" s="38">
        <f t="shared" si="4"/>
        <v>2.2636894961341056</v>
      </c>
    </row>
    <row r="47" spans="30:54" x14ac:dyDescent="0.25">
      <c r="AD47" s="65">
        <v>40313</v>
      </c>
      <c r="AE47" s="76">
        <v>1.0457234454165509</v>
      </c>
      <c r="AF47">
        <v>2.0537729660697819</v>
      </c>
      <c r="AG47" s="38">
        <f>AG46+(AG49-AG46)*1/3</f>
        <v>1.4699167736610517</v>
      </c>
      <c r="AH47" s="38">
        <f>AH46+(AH49-AH46)*1/3</f>
        <v>1.9064036206567172</v>
      </c>
      <c r="AI47" s="38">
        <v>2</v>
      </c>
      <c r="AN47" s="38"/>
      <c r="AO47" s="67">
        <v>39629</v>
      </c>
      <c r="AP47">
        <v>106.455</v>
      </c>
      <c r="AQ47" s="38">
        <f t="shared" si="2"/>
        <v>2.2757908068187853</v>
      </c>
      <c r="AR47" s="38"/>
      <c r="AS47" s="70">
        <v>39539</v>
      </c>
      <c r="AT47" s="71">
        <v>109.05200000000001</v>
      </c>
      <c r="AU47" s="38">
        <f t="shared" si="3"/>
        <v>3.7029992962970084</v>
      </c>
      <c r="AV47" s="69"/>
      <c r="AW47" s="69"/>
      <c r="AX47" s="69"/>
      <c r="AY47" s="69"/>
      <c r="AZ47" s="70">
        <v>39539</v>
      </c>
      <c r="BA47" s="71">
        <v>106.84399999999999</v>
      </c>
      <c r="BB47" s="38">
        <f t="shared" si="4"/>
        <v>2.450905185639769</v>
      </c>
    </row>
    <row r="48" spans="30:54" x14ac:dyDescent="0.25">
      <c r="AD48" s="65">
        <v>40405</v>
      </c>
      <c r="AE48" s="76">
        <v>1.1685258200390225</v>
      </c>
      <c r="AF48">
        <v>1.7196372416401342</v>
      </c>
      <c r="AG48" s="38">
        <f>AG46+(AG49-AG46)*2/3</f>
        <v>1.2099583868305257</v>
      </c>
      <c r="AH48" s="38">
        <f>AH46+(AH49-AH46)*2/3</f>
        <v>1.4282018103283587</v>
      </c>
      <c r="AI48" s="38">
        <v>2</v>
      </c>
      <c r="AN48" s="38"/>
      <c r="AO48" s="67">
        <v>39721</v>
      </c>
      <c r="AP48">
        <v>107.18</v>
      </c>
      <c r="AQ48" s="38">
        <f t="shared" si="2"/>
        <v>2.5277936561648309</v>
      </c>
      <c r="AR48" s="38"/>
      <c r="AS48" s="70">
        <v>39630</v>
      </c>
      <c r="AT48" s="71">
        <v>110.218</v>
      </c>
      <c r="AU48" s="38">
        <f t="shared" si="3"/>
        <v>4.2359016067865269</v>
      </c>
      <c r="AV48" s="69"/>
      <c r="AW48" s="69"/>
      <c r="AX48" s="69"/>
      <c r="AY48" s="69"/>
      <c r="AZ48" s="70">
        <v>39630</v>
      </c>
      <c r="BA48" s="71">
        <v>107.384</v>
      </c>
      <c r="BB48" s="38">
        <f t="shared" si="4"/>
        <v>2.4392570616348763</v>
      </c>
    </row>
    <row r="49" spans="30:54" x14ac:dyDescent="0.25">
      <c r="AD49" s="65">
        <v>40497</v>
      </c>
      <c r="AE49" s="76">
        <v>1.4886192317303104</v>
      </c>
      <c r="AF49">
        <v>1.7469576901171524</v>
      </c>
      <c r="AG49" s="73">
        <f>E16</f>
        <v>0.95</v>
      </c>
      <c r="AH49" s="73">
        <f>C16</f>
        <v>0.95</v>
      </c>
      <c r="AI49" s="38">
        <v>2</v>
      </c>
      <c r="AN49" s="38"/>
      <c r="AO49" s="67">
        <v>39813</v>
      </c>
      <c r="AP49">
        <v>107.56833333333333</v>
      </c>
      <c r="AQ49" s="38">
        <f t="shared" si="2"/>
        <v>2.1857509777932402</v>
      </c>
      <c r="AR49" s="38"/>
      <c r="AS49" s="70">
        <v>39722</v>
      </c>
      <c r="AT49" s="71">
        <v>108.65</v>
      </c>
      <c r="AU49" s="38">
        <f t="shared" si="3"/>
        <v>1.7007853378637634</v>
      </c>
      <c r="AV49" s="69"/>
      <c r="AW49" s="69"/>
      <c r="AX49" s="69"/>
      <c r="AY49" s="69"/>
      <c r="AZ49" s="70">
        <v>39722</v>
      </c>
      <c r="BA49" s="71">
        <v>107.64400000000001</v>
      </c>
      <c r="BB49" s="38">
        <f t="shared" si="4"/>
        <v>1.9829276842474428</v>
      </c>
    </row>
    <row r="50" spans="30:54" x14ac:dyDescent="0.25">
      <c r="AD50" s="65">
        <v>40589</v>
      </c>
      <c r="AE50" s="76">
        <v>1.7461869366696636</v>
      </c>
      <c r="AF50">
        <v>1.345456145040651</v>
      </c>
      <c r="AG50" s="74">
        <f>AG49+(AG53-AG49)*1/4</f>
        <v>1</v>
      </c>
      <c r="AH50" s="74">
        <f>AH49+(AH53-AH49)*1/4</f>
        <v>1.05</v>
      </c>
      <c r="AI50" s="38">
        <v>2</v>
      </c>
      <c r="AN50" s="38"/>
      <c r="AO50" s="67">
        <v>39903</v>
      </c>
      <c r="AP50">
        <v>108.086</v>
      </c>
      <c r="AQ50" s="38">
        <f t="shared" si="2"/>
        <v>2.036900344800546</v>
      </c>
      <c r="AR50" s="38"/>
      <c r="AS50" s="70">
        <v>39814</v>
      </c>
      <c r="AT50" s="71">
        <v>108.194</v>
      </c>
      <c r="AU50" s="38">
        <f t="shared" si="3"/>
        <v>0.31710121277305348</v>
      </c>
      <c r="AV50" s="69"/>
      <c r="AW50" s="69"/>
      <c r="AX50" s="69"/>
      <c r="AY50" s="69"/>
      <c r="AZ50" s="70">
        <v>39814</v>
      </c>
      <c r="BA50" s="71">
        <v>107.913</v>
      </c>
      <c r="BB50" s="38">
        <f t="shared" si="4"/>
        <v>1.6053404639951765</v>
      </c>
    </row>
    <row r="51" spans="30:54" x14ac:dyDescent="0.25">
      <c r="AD51" s="65">
        <v>40678</v>
      </c>
      <c r="AE51" s="76">
        <v>2.0137968989513029</v>
      </c>
      <c r="AF51">
        <v>1.3919445443448535</v>
      </c>
      <c r="AG51" s="74">
        <f>AG49+(AG53-AG49)*2/4</f>
        <v>1.0499999999999998</v>
      </c>
      <c r="AH51" s="74">
        <f>AH49+(AH53-AH49)*2/4</f>
        <v>1.1499999999999999</v>
      </c>
      <c r="AI51" s="38">
        <v>2</v>
      </c>
      <c r="AN51" s="38"/>
      <c r="AO51" s="67">
        <v>39994</v>
      </c>
      <c r="AP51">
        <v>108.70800000000001</v>
      </c>
      <c r="AQ51" s="38">
        <f t="shared" si="2"/>
        <v>2.0943027830095278</v>
      </c>
      <c r="AR51" s="38"/>
      <c r="AS51" s="70">
        <v>39904</v>
      </c>
      <c r="AT51" s="71">
        <v>108.703</v>
      </c>
      <c r="AU51" s="38">
        <f t="shared" si="3"/>
        <v>-0.32003081098925179</v>
      </c>
      <c r="AV51" s="69"/>
      <c r="AW51" s="69"/>
      <c r="AX51" s="69"/>
      <c r="AY51" s="69"/>
      <c r="AZ51" s="70">
        <v>39904</v>
      </c>
      <c r="BA51" s="71">
        <v>108.47499999999999</v>
      </c>
      <c r="BB51" s="38">
        <f t="shared" si="4"/>
        <v>1.5265246527647776</v>
      </c>
    </row>
    <row r="52" spans="30:54" x14ac:dyDescent="0.25">
      <c r="AD52" s="65">
        <v>40770</v>
      </c>
      <c r="AE52" s="76">
        <v>2.1322855109313692</v>
      </c>
      <c r="AF52">
        <v>1.3876466195427328</v>
      </c>
      <c r="AG52" s="74">
        <f>AG49+(AG53-AG49)*3/4</f>
        <v>1.0999999999999999</v>
      </c>
      <c r="AH52" s="74">
        <f>AH49+(AH53-AH49)*3/4</f>
        <v>1.25</v>
      </c>
      <c r="AI52" s="38">
        <v>2</v>
      </c>
      <c r="AN52" s="38"/>
      <c r="AO52" s="67">
        <v>40086</v>
      </c>
      <c r="AP52">
        <v>109.06599999999999</v>
      </c>
      <c r="AQ52" s="38">
        <f t="shared" si="2"/>
        <v>1.7443539505659165</v>
      </c>
      <c r="AR52" s="38"/>
      <c r="AS52" s="70">
        <v>39995</v>
      </c>
      <c r="AT52" s="71">
        <v>109.51300000000001</v>
      </c>
      <c r="AU52" s="38">
        <f t="shared" si="3"/>
        <v>-0.63964143787765693</v>
      </c>
      <c r="AV52" s="69"/>
      <c r="AW52" s="69"/>
      <c r="AX52" s="69"/>
      <c r="AY52" s="69"/>
      <c r="AZ52" s="70">
        <v>39995</v>
      </c>
      <c r="BA52" s="71">
        <v>108.88800000000001</v>
      </c>
      <c r="BB52" s="38">
        <f t="shared" si="4"/>
        <v>1.4005810921552637</v>
      </c>
    </row>
    <row r="53" spans="30:54" x14ac:dyDescent="0.25">
      <c r="AD53" s="65">
        <v>40862</v>
      </c>
      <c r="AE53" s="76">
        <v>2.1975625707818636</v>
      </c>
      <c r="AF53">
        <v>1.3360122017630147</v>
      </c>
      <c r="AG53" s="73">
        <f>E17</f>
        <v>1.1499999999999999</v>
      </c>
      <c r="AH53" s="73">
        <f>C17</f>
        <v>1.35</v>
      </c>
      <c r="AI53" s="38">
        <v>2</v>
      </c>
      <c r="AN53" s="38"/>
      <c r="AO53" s="67">
        <v>40178</v>
      </c>
      <c r="AP53">
        <v>109.44466666666666</v>
      </c>
      <c r="AQ53" s="38">
        <f t="shared" si="2"/>
        <v>1.7292789753768207</v>
      </c>
      <c r="AR53" s="38"/>
      <c r="AS53" s="70">
        <v>40087</v>
      </c>
      <c r="AT53" s="71">
        <v>110.265</v>
      </c>
      <c r="AU53" s="38">
        <f t="shared" si="3"/>
        <v>1.486424298205236</v>
      </c>
      <c r="AV53" s="69"/>
      <c r="AW53" s="69"/>
      <c r="AX53" s="69"/>
      <c r="AY53" s="69"/>
      <c r="AZ53" s="70">
        <v>40087</v>
      </c>
      <c r="BA53" s="71">
        <v>109.488</v>
      </c>
      <c r="BB53" s="38">
        <f t="shared" si="4"/>
        <v>1.71305414142914</v>
      </c>
    </row>
    <row r="54" spans="30:54" x14ac:dyDescent="0.25">
      <c r="AD54" s="65">
        <v>40954</v>
      </c>
      <c r="AE54" s="76">
        <v>2.2503635805310238</v>
      </c>
      <c r="AF54">
        <v>1.3944071443006196</v>
      </c>
      <c r="AG54" s="74">
        <f>AG53+(AG57-AG53)*1/4</f>
        <v>1.2</v>
      </c>
      <c r="AH54" s="74">
        <f>AH53+(AH57-AH53)*1/4</f>
        <v>1.4000000000000001</v>
      </c>
      <c r="AI54" s="38">
        <v>2</v>
      </c>
      <c r="AN54" s="38"/>
      <c r="AO54" s="67">
        <v>40268</v>
      </c>
      <c r="AP54">
        <v>109.62566666666667</v>
      </c>
      <c r="AQ54" s="38">
        <f t="shared" si="2"/>
        <v>1.414432546692318</v>
      </c>
      <c r="AR54" s="38"/>
      <c r="AS54" s="70">
        <v>40179</v>
      </c>
      <c r="AT54" s="71">
        <v>110.774</v>
      </c>
      <c r="AU54" s="38">
        <f t="shared" si="3"/>
        <v>2.3846054309850757</v>
      </c>
      <c r="AV54" s="69"/>
      <c r="AW54" s="69"/>
      <c r="AX54" s="69"/>
      <c r="AY54" s="69"/>
      <c r="AZ54" s="70">
        <v>40179</v>
      </c>
      <c r="BA54" s="71">
        <v>109.79600000000001</v>
      </c>
      <c r="BB54" s="38">
        <f t="shared" si="4"/>
        <v>1.7449241518630743</v>
      </c>
    </row>
    <row r="55" spans="30:54" x14ac:dyDescent="0.25">
      <c r="AD55" s="65">
        <v>41044</v>
      </c>
      <c r="AE55" s="76">
        <v>2.3708837286111857</v>
      </c>
      <c r="AF55">
        <v>1.5230602574893897</v>
      </c>
      <c r="AG55" s="74">
        <f>AG53+(AG57-AG53)*2/4</f>
        <v>1.25</v>
      </c>
      <c r="AH55" s="74">
        <f>AH53+(AH57-AH53)*2/4</f>
        <v>1.4500000000000002</v>
      </c>
      <c r="AI55" s="38">
        <v>2</v>
      </c>
      <c r="AN55" s="38"/>
      <c r="AO55" s="67">
        <v>40359</v>
      </c>
      <c r="AP55">
        <v>109.90333333333335</v>
      </c>
      <c r="AQ55" s="38">
        <f t="shared" si="2"/>
        <v>1.0935803078040169</v>
      </c>
      <c r="AR55" s="38"/>
      <c r="AS55" s="70">
        <v>40269</v>
      </c>
      <c r="AT55" s="71">
        <v>110.864</v>
      </c>
      <c r="AU55" s="38">
        <f t="shared" si="3"/>
        <v>1.9879856121726078</v>
      </c>
      <c r="AV55" s="69"/>
      <c r="AW55" s="69"/>
      <c r="AX55" s="69"/>
      <c r="AY55" s="69"/>
      <c r="AZ55" s="70">
        <v>40269</v>
      </c>
      <c r="BA55" s="71">
        <v>110.14700000000001</v>
      </c>
      <c r="BB55" s="38">
        <f t="shared" si="4"/>
        <v>1.541368979027439</v>
      </c>
    </row>
    <row r="56" spans="30:54" x14ac:dyDescent="0.25">
      <c r="AD56" s="65">
        <v>41136</v>
      </c>
      <c r="AE56" s="76">
        <v>2.5116193716814705</v>
      </c>
      <c r="AF56">
        <v>1.6568242363042762</v>
      </c>
      <c r="AG56" s="74">
        <f>AG53+(AG57-AG53)*3/4</f>
        <v>1.3</v>
      </c>
      <c r="AH56" s="74">
        <f>AH53+(AH57-AH53)*3/4</f>
        <v>1.5</v>
      </c>
      <c r="AI56" s="38">
        <v>2</v>
      </c>
      <c r="AN56" s="38"/>
      <c r="AO56" s="67">
        <v>40451</v>
      </c>
      <c r="AP56">
        <v>110.21433333333334</v>
      </c>
      <c r="AQ56" s="38">
        <f t="shared" si="2"/>
        <v>1.0473751234205737</v>
      </c>
      <c r="AR56" s="38"/>
      <c r="AS56" s="70">
        <v>40360</v>
      </c>
      <c r="AT56" s="71">
        <v>111.136</v>
      </c>
      <c r="AU56" s="38">
        <f t="shared" si="3"/>
        <v>1.4820158337366394</v>
      </c>
      <c r="AV56" s="69"/>
      <c r="AW56" s="69"/>
      <c r="AX56" s="69"/>
      <c r="AY56" s="69"/>
      <c r="AZ56" s="70">
        <v>40360</v>
      </c>
      <c r="BA56" s="71">
        <v>110.35299999999999</v>
      </c>
      <c r="BB56" s="38">
        <f t="shared" si="4"/>
        <v>1.3454191462787293</v>
      </c>
    </row>
    <row r="57" spans="30:54" x14ac:dyDescent="0.25">
      <c r="AD57" s="65">
        <v>41228</v>
      </c>
      <c r="AE57" s="76">
        <v>2.5818522106769244</v>
      </c>
      <c r="AF57">
        <v>1.7343635161837128</v>
      </c>
      <c r="AG57" s="73">
        <f>E18</f>
        <v>1.35</v>
      </c>
      <c r="AH57" s="73">
        <f>C18</f>
        <v>1.55</v>
      </c>
      <c r="AI57" s="38">
        <v>2</v>
      </c>
      <c r="AN57" s="38"/>
      <c r="AO57" s="67">
        <v>40543</v>
      </c>
      <c r="AP57">
        <v>110.28833333333334</v>
      </c>
      <c r="AQ57" s="38">
        <f t="shared" si="2"/>
        <v>0.76790542379318538</v>
      </c>
      <c r="AR57" s="38"/>
      <c r="AS57" s="70">
        <v>40452</v>
      </c>
      <c r="AT57" s="71">
        <v>111.673</v>
      </c>
      <c r="AU57" s="38">
        <f t="shared" si="3"/>
        <v>1.2769237745431354</v>
      </c>
      <c r="AV57" s="69"/>
      <c r="AW57" s="69"/>
      <c r="AX57" s="69"/>
      <c r="AY57" s="69"/>
      <c r="AZ57" s="70">
        <v>40452</v>
      </c>
      <c r="BA57" s="71">
        <v>110.53400000000001</v>
      </c>
      <c r="BB57" s="38">
        <f t="shared" si="4"/>
        <v>0.95535583808272406</v>
      </c>
    </row>
    <row r="58" spans="30:54" x14ac:dyDescent="0.25">
      <c r="AD58" s="65">
        <v>41320</v>
      </c>
      <c r="AE58" s="76">
        <v>2.6956247367372081</v>
      </c>
      <c r="AF58">
        <v>1.8681033788547647</v>
      </c>
      <c r="AI58" s="38">
        <v>2</v>
      </c>
      <c r="AN58" s="38"/>
      <c r="AO58" s="67">
        <v>40633</v>
      </c>
      <c r="AP58">
        <v>110.63100000000001</v>
      </c>
      <c r="AQ58" s="38">
        <f t="shared" si="2"/>
        <v>0.9128807133690573</v>
      </c>
      <c r="AR58" s="38"/>
      <c r="AS58" s="70">
        <v>40544</v>
      </c>
      <c r="AT58" s="71">
        <v>112.747</v>
      </c>
      <c r="AU58" s="38">
        <f t="shared" si="3"/>
        <v>1.781103869138974</v>
      </c>
      <c r="AV58" s="69"/>
      <c r="AW58" s="69"/>
      <c r="AX58" s="69"/>
      <c r="AY58" s="69"/>
      <c r="AZ58" s="70">
        <v>40544</v>
      </c>
      <c r="BA58" s="71">
        <v>110.96299999999999</v>
      </c>
      <c r="BB58" s="38">
        <f t="shared" si="4"/>
        <v>1.0628802506466428</v>
      </c>
    </row>
    <row r="59" spans="30:54" x14ac:dyDescent="0.25">
      <c r="AD59" s="65">
        <v>41409</v>
      </c>
      <c r="AE59" s="76">
        <v>2.739520302411123</v>
      </c>
      <c r="AF59">
        <v>1.9715987847220597</v>
      </c>
      <c r="AI59" s="38">
        <v>2</v>
      </c>
      <c r="AN59" s="38"/>
      <c r="AS59" s="70">
        <v>40634</v>
      </c>
      <c r="AT59" s="71">
        <v>113.622</v>
      </c>
      <c r="AU59" s="38">
        <f t="shared" si="3"/>
        <v>2.4877327175638584</v>
      </c>
      <c r="AV59" s="69"/>
      <c r="AW59" s="69"/>
      <c r="AX59" s="69"/>
      <c r="AY59" s="69"/>
      <c r="AZ59" s="70">
        <v>40634</v>
      </c>
      <c r="BA59" s="71">
        <v>111.535</v>
      </c>
      <c r="BB59" s="38">
        <f t="shared" si="4"/>
        <v>1.260134184317323</v>
      </c>
    </row>
    <row r="60" spans="30:54" x14ac:dyDescent="0.25">
      <c r="AD60" s="65">
        <v>41501</v>
      </c>
      <c r="AE60" s="76">
        <v>2.6958737041144607</v>
      </c>
      <c r="AF60">
        <v>2.0141192511773385</v>
      </c>
      <c r="AI60" s="38">
        <v>2</v>
      </c>
      <c r="AN60" s="38"/>
    </row>
    <row r="61" spans="30:54" x14ac:dyDescent="0.25">
      <c r="AD61" s="65">
        <v>41593</v>
      </c>
      <c r="AE61" s="65"/>
      <c r="AI61" s="38">
        <v>2</v>
      </c>
      <c r="AN61" s="38"/>
    </row>
    <row r="62" spans="30:54" x14ac:dyDescent="0.25">
      <c r="AD62" s="65">
        <v>41685</v>
      </c>
      <c r="AE62" s="65"/>
      <c r="AI62" s="38">
        <v>2</v>
      </c>
      <c r="AN62" s="38"/>
    </row>
    <row r="63" spans="30:54" x14ac:dyDescent="0.25">
      <c r="AD63" s="65">
        <v>41774</v>
      </c>
      <c r="AE63" s="65"/>
      <c r="AI63" s="38">
        <v>2</v>
      </c>
      <c r="AN63" s="38"/>
    </row>
    <row r="64" spans="30:54" x14ac:dyDescent="0.25">
      <c r="AD64" s="65">
        <v>41866</v>
      </c>
      <c r="AE64" s="65"/>
      <c r="AI64" s="38">
        <v>2</v>
      </c>
      <c r="AN64" s="38"/>
    </row>
    <row r="65" spans="30:40" x14ac:dyDescent="0.25">
      <c r="AD65" s="65">
        <v>41958</v>
      </c>
      <c r="AE65" s="65"/>
      <c r="AI65" s="38">
        <v>2</v>
      </c>
      <c r="AN65" s="38"/>
    </row>
    <row r="66" spans="30:40" x14ac:dyDescent="0.25">
      <c r="AD66" s="65">
        <v>42050</v>
      </c>
      <c r="AE66" s="65"/>
      <c r="AI66" s="38">
        <v>2</v>
      </c>
      <c r="AN66" s="38"/>
    </row>
    <row r="67" spans="30:40" x14ac:dyDescent="0.25">
      <c r="AN67" s="38"/>
    </row>
    <row r="68" spans="30:40" x14ac:dyDescent="0.25">
      <c r="AN68" s="38"/>
    </row>
    <row r="69" spans="30:40" x14ac:dyDescent="0.25">
      <c r="AN69" s="38"/>
    </row>
    <row r="70" spans="30:40" x14ac:dyDescent="0.25">
      <c r="AN70" s="38"/>
    </row>
    <row r="71" spans="30:40" x14ac:dyDescent="0.25">
      <c r="AN71" s="38"/>
    </row>
    <row r="72" spans="30:40" x14ac:dyDescent="0.25">
      <c r="AN72" s="38"/>
    </row>
    <row r="73" spans="30:40" x14ac:dyDescent="0.25">
      <c r="AN73" s="38"/>
    </row>
    <row r="74" spans="30:40" x14ac:dyDescent="0.25">
      <c r="AN74" s="38"/>
    </row>
    <row r="75" spans="30:40" x14ac:dyDescent="0.25">
      <c r="AN75" s="38"/>
    </row>
    <row r="76" spans="30:40" x14ac:dyDescent="0.25">
      <c r="AN76" s="38"/>
    </row>
    <row r="77" spans="30:40" x14ac:dyDescent="0.25">
      <c r="AN77" s="38"/>
    </row>
    <row r="78" spans="30:40" x14ac:dyDescent="0.25">
      <c r="AN78" s="38"/>
    </row>
    <row r="79" spans="30:40" x14ac:dyDescent="0.25">
      <c r="AN79" s="38"/>
    </row>
    <row r="80" spans="30:40" x14ac:dyDescent="0.25">
      <c r="AN80" s="38"/>
    </row>
    <row r="81" spans="40:40" x14ac:dyDescent="0.25">
      <c r="AN81" s="38"/>
    </row>
    <row r="82" spans="40:40" x14ac:dyDescent="0.25">
      <c r="AN82" s="38"/>
    </row>
    <row r="83" spans="40:40" x14ac:dyDescent="0.25">
      <c r="AN83" s="38"/>
    </row>
    <row r="84" spans="40:40" x14ac:dyDescent="0.25">
      <c r="AN84" s="38"/>
    </row>
    <row r="85" spans="40:40" x14ac:dyDescent="0.25">
      <c r="AN85" s="38"/>
    </row>
    <row r="86" spans="40:40" x14ac:dyDescent="0.25">
      <c r="AN86" s="38"/>
    </row>
    <row r="87" spans="40:40" x14ac:dyDescent="0.25">
      <c r="AN87" s="38"/>
    </row>
    <row r="88" spans="40:40" x14ac:dyDescent="0.25">
      <c r="AN88" s="38"/>
    </row>
    <row r="89" spans="40:40" x14ac:dyDescent="0.25">
      <c r="AN89" s="38"/>
    </row>
    <row r="90" spans="40:40" x14ac:dyDescent="0.25">
      <c r="AN90" s="38"/>
    </row>
    <row r="91" spans="40:40" x14ac:dyDescent="0.25">
      <c r="AN91" s="38"/>
    </row>
    <row r="92" spans="40:40" x14ac:dyDescent="0.25">
      <c r="AN92" s="38"/>
    </row>
    <row r="93" spans="40:40" x14ac:dyDescent="0.25">
      <c r="AN93" s="38"/>
    </row>
    <row r="94" spans="40:40" x14ac:dyDescent="0.25">
      <c r="AN94" s="38"/>
    </row>
    <row r="95" spans="40:40" x14ac:dyDescent="0.25">
      <c r="AN95" s="38"/>
    </row>
    <row r="96" spans="40:40" x14ac:dyDescent="0.25">
      <c r="AN96" s="38"/>
    </row>
    <row r="97" spans="40:40" x14ac:dyDescent="0.25">
      <c r="AN97" s="38"/>
    </row>
    <row r="98" spans="40:40" x14ac:dyDescent="0.25">
      <c r="AN98" s="38"/>
    </row>
    <row r="99" spans="40:40" x14ac:dyDescent="0.25">
      <c r="AN99" s="38"/>
    </row>
    <row r="100" spans="40:40" x14ac:dyDescent="0.25">
      <c r="AN100" s="38"/>
    </row>
    <row r="101" spans="40:40" x14ac:dyDescent="0.25">
      <c r="AN101" s="38"/>
    </row>
    <row r="102" spans="40:40" x14ac:dyDescent="0.25">
      <c r="AN102" s="38"/>
    </row>
    <row r="103" spans="40:40" x14ac:dyDescent="0.25">
      <c r="AN103" s="38"/>
    </row>
    <row r="104" spans="40:40" x14ac:dyDescent="0.25">
      <c r="AN104" s="38"/>
    </row>
    <row r="105" spans="40:40" x14ac:dyDescent="0.25">
      <c r="AN105" s="38"/>
    </row>
    <row r="106" spans="40:40" x14ac:dyDescent="0.25">
      <c r="AN106" s="38"/>
    </row>
    <row r="107" spans="40:40" x14ac:dyDescent="0.25">
      <c r="AN107" s="38"/>
    </row>
    <row r="108" spans="40:40" x14ac:dyDescent="0.25">
      <c r="AN108" s="38"/>
    </row>
    <row r="109" spans="40:40" x14ac:dyDescent="0.25">
      <c r="AN109" s="38"/>
    </row>
    <row r="110" spans="40:40" x14ac:dyDescent="0.25">
      <c r="AN110" s="38"/>
    </row>
    <row r="111" spans="40:40" x14ac:dyDescent="0.25">
      <c r="AN111" s="38"/>
    </row>
    <row r="112" spans="40:40" x14ac:dyDescent="0.25">
      <c r="AN112" s="38"/>
    </row>
    <row r="113" spans="40:40" x14ac:dyDescent="0.25">
      <c r="AN113" s="38"/>
    </row>
    <row r="114" spans="40:40" x14ac:dyDescent="0.25">
      <c r="AN114" s="38"/>
    </row>
    <row r="115" spans="40:40" x14ac:dyDescent="0.25">
      <c r="AN115" s="38"/>
    </row>
    <row r="116" spans="40:40" x14ac:dyDescent="0.25">
      <c r="AN116" s="38"/>
    </row>
    <row r="117" spans="40:40" x14ac:dyDescent="0.25">
      <c r="AN117" s="38"/>
    </row>
    <row r="118" spans="40:40" x14ac:dyDescent="0.25">
      <c r="AN118" s="38"/>
    </row>
    <row r="119" spans="40:40" x14ac:dyDescent="0.25">
      <c r="AN119" s="38"/>
    </row>
    <row r="120" spans="40:40" x14ac:dyDescent="0.25">
      <c r="AN120" s="38"/>
    </row>
    <row r="121" spans="40:40" x14ac:dyDescent="0.25">
      <c r="AN121" s="38"/>
    </row>
    <row r="122" spans="40:40" x14ac:dyDescent="0.25">
      <c r="AN122" s="38"/>
    </row>
    <row r="123" spans="40:40" x14ac:dyDescent="0.25">
      <c r="AN123" s="38"/>
    </row>
    <row r="124" spans="40:40" x14ac:dyDescent="0.25">
      <c r="AN124" s="38"/>
    </row>
    <row r="125" spans="40:40" x14ac:dyDescent="0.25">
      <c r="AN125" s="38"/>
    </row>
    <row r="126" spans="40:40" x14ac:dyDescent="0.25">
      <c r="AN126" s="38"/>
    </row>
    <row r="127" spans="40:40" x14ac:dyDescent="0.25">
      <c r="AN127" s="38"/>
    </row>
    <row r="128" spans="40:40" x14ac:dyDescent="0.25">
      <c r="AN128" s="38"/>
    </row>
    <row r="129" spans="40:40" x14ac:dyDescent="0.25">
      <c r="AN129" s="38"/>
    </row>
    <row r="130" spans="40:40" x14ac:dyDescent="0.25">
      <c r="AN130" s="38"/>
    </row>
    <row r="131" spans="40:40" x14ac:dyDescent="0.25">
      <c r="AN131" s="38"/>
    </row>
    <row r="132" spans="40:40" x14ac:dyDescent="0.25">
      <c r="AN132" s="38"/>
    </row>
    <row r="133" spans="40:40" x14ac:dyDescent="0.25">
      <c r="AN133" s="38"/>
    </row>
    <row r="134" spans="40:40" x14ac:dyDescent="0.25">
      <c r="AN134" s="38"/>
    </row>
    <row r="135" spans="40:40" x14ac:dyDescent="0.25">
      <c r="AN135" s="38"/>
    </row>
    <row r="136" spans="40:40" x14ac:dyDescent="0.25">
      <c r="AN136" s="38"/>
    </row>
    <row r="137" spans="40:40" x14ac:dyDescent="0.25">
      <c r="AN137" s="38"/>
    </row>
    <row r="138" spans="40:40" x14ac:dyDescent="0.25">
      <c r="AN138" s="38"/>
    </row>
    <row r="139" spans="40:40" x14ac:dyDescent="0.25">
      <c r="AN139" s="38"/>
    </row>
    <row r="140" spans="40:40" x14ac:dyDescent="0.25">
      <c r="AN140" s="38"/>
    </row>
    <row r="141" spans="40:40" x14ac:dyDescent="0.25">
      <c r="AN141" s="38"/>
    </row>
    <row r="142" spans="40:40" x14ac:dyDescent="0.25">
      <c r="AN142" s="38"/>
    </row>
    <row r="143" spans="40:40" x14ac:dyDescent="0.25">
      <c r="AN143" s="38"/>
    </row>
    <row r="144" spans="40:40" x14ac:dyDescent="0.25">
      <c r="AN144" s="38"/>
    </row>
    <row r="145" spans="40:40" x14ac:dyDescent="0.25">
      <c r="AN145" s="38"/>
    </row>
    <row r="146" spans="40:40" x14ac:dyDescent="0.25">
      <c r="AN146" s="38"/>
    </row>
    <row r="147" spans="40:40" x14ac:dyDescent="0.25">
      <c r="AN147" s="38"/>
    </row>
    <row r="148" spans="40:40" x14ac:dyDescent="0.25">
      <c r="AN148" s="38"/>
    </row>
    <row r="149" spans="40:40" x14ac:dyDescent="0.25">
      <c r="AN149" s="38"/>
    </row>
    <row r="150" spans="40:40" x14ac:dyDescent="0.25">
      <c r="AN150" s="38"/>
    </row>
    <row r="151" spans="40:40" x14ac:dyDescent="0.25">
      <c r="AN151" s="38"/>
    </row>
    <row r="152" spans="40:40" x14ac:dyDescent="0.25">
      <c r="AN152" s="38"/>
    </row>
    <row r="153" spans="40:40" x14ac:dyDescent="0.25">
      <c r="AN153" s="38"/>
    </row>
    <row r="154" spans="40:40" x14ac:dyDescent="0.25">
      <c r="AN154" s="38"/>
    </row>
    <row r="155" spans="40:40" x14ac:dyDescent="0.25">
      <c r="AN155" s="38"/>
    </row>
    <row r="156" spans="40:40" x14ac:dyDescent="0.25">
      <c r="AN156" s="38"/>
    </row>
    <row r="157" spans="40:40" x14ac:dyDescent="0.25">
      <c r="AN157" s="38"/>
    </row>
    <row r="158" spans="40:40" x14ac:dyDescent="0.25">
      <c r="AN158" s="38"/>
    </row>
  </sheetData>
  <mergeCells count="1">
    <mergeCell ref="AP2:AP7"/>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Charts</vt:lpstr>
      </vt:variant>
      <vt:variant>
        <vt:i4>2</vt:i4>
      </vt:variant>
    </vt:vector>
  </HeadingPairs>
  <TitlesOfParts>
    <vt:vector size="16" baseType="lpstr">
      <vt:lpstr>1</vt:lpstr>
      <vt:lpstr>2</vt:lpstr>
      <vt:lpstr>3</vt:lpstr>
      <vt:lpstr>4</vt:lpstr>
      <vt:lpstr>5</vt:lpstr>
      <vt:lpstr>6</vt:lpstr>
      <vt:lpstr>7</vt:lpstr>
      <vt:lpstr>8-10</vt:lpstr>
      <vt:lpstr>11-13</vt:lpstr>
      <vt:lpstr>14-16</vt:lpstr>
      <vt:lpstr>17</vt:lpstr>
      <vt:lpstr>18</vt:lpstr>
      <vt:lpstr>19-22</vt:lpstr>
      <vt:lpstr>Blad3</vt:lpstr>
      <vt:lpstr>Figure 1</vt:lpstr>
      <vt:lpstr>Figure 2</vt:lpstr>
    </vt:vector>
  </TitlesOfParts>
  <Company>Sveriges riksbank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Björn Andersson</dc:creator>
  <cp:lastModifiedBy>Leosven</cp:lastModifiedBy>
  <dcterms:created xsi:type="dcterms:W3CDTF">2010-05-26T10:19:27Z</dcterms:created>
  <dcterms:modified xsi:type="dcterms:W3CDTF">2012-01-07T14:46:15Z</dcterms:modified>
</cp:coreProperties>
</file>