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Vital Statistics on Congress\Vital Stats 2019\Publication Files\Individual Excel\Chapter 6\"/>
    </mc:Choice>
  </mc:AlternateContent>
  <bookViews>
    <workbookView xWindow="1380" yWindow="45" windowWidth="15540" windowHeight="11505" tabRatio="601"/>
  </bookViews>
  <sheets>
    <sheet name="6-2" sheetId="3" r:id="rId1"/>
  </sheets>
  <definedNames>
    <definedName name="_xlnm.Print_Area" localSheetId="0">'6-2'!$A$1:$J$37</definedName>
  </definedNames>
  <calcPr calcId="162913"/>
</workbook>
</file>

<file path=xl/calcChain.xml><?xml version="1.0" encoding="utf-8"?>
<calcChain xmlns="http://schemas.openxmlformats.org/spreadsheetml/2006/main">
  <c r="I39" i="3" l="1"/>
  <c r="E39" i="3"/>
  <c r="C39" i="3"/>
  <c r="C38" i="3" l="1"/>
  <c r="E38" i="3"/>
  <c r="I38" i="3"/>
  <c r="I37" i="3" l="1"/>
  <c r="E37" i="3"/>
  <c r="C37" i="3"/>
  <c r="I36" i="3"/>
  <c r="E36" i="3"/>
  <c r="C36" i="3"/>
  <c r="I35" i="3"/>
  <c r="E35" i="3"/>
  <c r="C35" i="3"/>
  <c r="I34" i="3"/>
  <c r="E34" i="3"/>
  <c r="C34" i="3"/>
  <c r="I33" i="3"/>
  <c r="E33" i="3"/>
  <c r="C33" i="3"/>
  <c r="J32" i="3"/>
  <c r="I32" i="3"/>
  <c r="E32" i="3"/>
  <c r="C32" i="3"/>
  <c r="I31" i="3"/>
  <c r="E31" i="3"/>
  <c r="C31" i="3"/>
  <c r="H30" i="3"/>
  <c r="I30" i="3" s="1"/>
  <c r="G30" i="3"/>
  <c r="F30" i="3"/>
  <c r="D30" i="3"/>
  <c r="B30" i="3"/>
  <c r="C30" i="3" s="1"/>
  <c r="I29" i="3"/>
  <c r="E29" i="3"/>
  <c r="C29" i="3"/>
  <c r="I28" i="3"/>
  <c r="E28" i="3"/>
  <c r="C28" i="3"/>
  <c r="I27" i="3"/>
  <c r="E27" i="3"/>
  <c r="C27" i="3"/>
  <c r="I26" i="3"/>
  <c r="E26" i="3"/>
  <c r="C26" i="3"/>
  <c r="I25" i="3"/>
  <c r="E25" i="3"/>
  <c r="C25" i="3"/>
  <c r="I24" i="3"/>
  <c r="E24" i="3"/>
  <c r="C24" i="3"/>
  <c r="I23" i="3"/>
  <c r="E23" i="3"/>
  <c r="C23" i="3"/>
  <c r="I22" i="3"/>
  <c r="E22" i="3"/>
  <c r="C22" i="3"/>
  <c r="I21" i="3"/>
  <c r="E21" i="3"/>
  <c r="C21" i="3"/>
  <c r="I20" i="3"/>
  <c r="E20" i="3"/>
  <c r="C20" i="3"/>
  <c r="I19" i="3"/>
  <c r="E19" i="3"/>
  <c r="C19" i="3"/>
  <c r="I18" i="3"/>
  <c r="E18" i="3"/>
  <c r="C18" i="3"/>
  <c r="I17" i="3"/>
  <c r="E17" i="3"/>
  <c r="C17" i="3"/>
  <c r="I16" i="3"/>
  <c r="E16" i="3"/>
  <c r="C16" i="3"/>
  <c r="I15" i="3"/>
  <c r="E15" i="3"/>
  <c r="C15" i="3"/>
  <c r="I14" i="3"/>
  <c r="E14" i="3"/>
  <c r="C14" i="3"/>
  <c r="I13" i="3"/>
  <c r="E13" i="3"/>
  <c r="C13" i="3"/>
  <c r="I12" i="3"/>
  <c r="E12" i="3"/>
  <c r="C12" i="3"/>
  <c r="I11" i="3"/>
  <c r="E11" i="3"/>
  <c r="C11" i="3"/>
  <c r="I10" i="3"/>
  <c r="E10" i="3"/>
  <c r="C10" i="3"/>
  <c r="I9" i="3"/>
  <c r="E9" i="3"/>
  <c r="C9" i="3"/>
  <c r="I8" i="3"/>
  <c r="E8" i="3"/>
  <c r="C8" i="3"/>
  <c r="I7" i="3"/>
  <c r="E7" i="3"/>
  <c r="C7" i="3"/>
  <c r="I6" i="3"/>
  <c r="E6" i="3"/>
  <c r="C6" i="3"/>
  <c r="I5" i="3"/>
  <c r="E5" i="3"/>
  <c r="C5" i="3"/>
  <c r="I4" i="3"/>
  <c r="E4" i="3"/>
  <c r="C4" i="3"/>
  <c r="E30" i="3" l="1"/>
</calcChain>
</file>

<file path=xl/sharedStrings.xml><?xml version="1.0" encoding="utf-8"?>
<sst xmlns="http://schemas.openxmlformats.org/spreadsheetml/2006/main" count="56" uniqueCount="53">
  <si>
    <t>Congress</t>
  </si>
  <si>
    <t>Average no. of bills introduced per member</t>
  </si>
  <si>
    <t>80th (1947-1948)</t>
  </si>
  <si>
    <t>81st (1949-1950)</t>
  </si>
  <si>
    <t>84th (1955-1956)</t>
  </si>
  <si>
    <t>85th (1957-1958)</t>
  </si>
  <si>
    <t>86th (1959-1960)</t>
  </si>
  <si>
    <t>87th (1961-1962)</t>
  </si>
  <si>
    <t>88th (1963-1964)</t>
  </si>
  <si>
    <t>89th (1965-1966)</t>
  </si>
  <si>
    <t>90th (1967-1968)</t>
  </si>
  <si>
    <t>91st (1969-1971)</t>
  </si>
  <si>
    <t>94th (1975-1976)</t>
  </si>
  <si>
    <t>95th (1977-1978)</t>
  </si>
  <si>
    <t>96th (1979-1980)</t>
  </si>
  <si>
    <t>97th (1981-1982)</t>
  </si>
  <si>
    <t>98th (1983-1984)</t>
  </si>
  <si>
    <t>99th (1985-1986)</t>
  </si>
  <si>
    <t>100th (1987-1988)</t>
  </si>
  <si>
    <t>101st (1989-1990)</t>
  </si>
  <si>
    <t>104th (1995-1996)</t>
  </si>
  <si>
    <t>105th (1997-1998)</t>
  </si>
  <si>
    <t>106th (1999-2000)</t>
  </si>
  <si>
    <t>Bills passed</t>
  </si>
  <si>
    <t>Ratio of bills passed to bills introduced</t>
  </si>
  <si>
    <t>Hours per day in session</t>
  </si>
  <si>
    <t>Table 6-2</t>
  </si>
  <si>
    <t>Time in session: Days</t>
  </si>
  <si>
    <t>Time in session: Hours</t>
  </si>
  <si>
    <t>107th (2001-2002)</t>
  </si>
  <si>
    <t>108th (2003-2004)</t>
  </si>
  <si>
    <t>82nd (1951-1952)</t>
  </si>
  <si>
    <t>83rd (1953-1954)</t>
  </si>
  <si>
    <t>92nd (1971-1972)</t>
  </si>
  <si>
    <t>93rd (1973-1974)</t>
  </si>
  <si>
    <t>102nd (1991-1992)</t>
  </si>
  <si>
    <t>103rd (1993-1994)</t>
  </si>
  <si>
    <t>109th (2005-2006)</t>
  </si>
  <si>
    <t>110th (2007-2008)</t>
  </si>
  <si>
    <t>111th (2009-2010)</t>
  </si>
  <si>
    <t>112th (2011-2012)</t>
  </si>
  <si>
    <t>113th (2013-2014)</t>
  </si>
  <si>
    <r>
      <t>Bills introduced</t>
    </r>
    <r>
      <rPr>
        <vertAlign val="superscript"/>
        <sz val="10"/>
        <rFont val="Arial"/>
        <family val="2"/>
      </rPr>
      <t>a</t>
    </r>
  </si>
  <si>
    <r>
      <t>Recorded votes</t>
    </r>
    <r>
      <rPr>
        <vertAlign val="superscript"/>
        <sz val="10"/>
        <rFont val="Arial"/>
        <family val="2"/>
      </rPr>
      <t>b</t>
    </r>
  </si>
  <si>
    <r>
      <t>Committee, subcomittee meetings</t>
    </r>
    <r>
      <rPr>
        <vertAlign val="superscript"/>
        <sz val="10"/>
        <rFont val="Arial"/>
        <family val="2"/>
      </rPr>
      <t>c</t>
    </r>
  </si>
  <si>
    <t>n.a.</t>
  </si>
  <si>
    <r>
      <t>595</t>
    </r>
    <r>
      <rPr>
        <vertAlign val="superscript"/>
        <sz val="10"/>
        <rFont val="Arial"/>
        <family val="2"/>
      </rPr>
      <t>d</t>
    </r>
  </si>
  <si>
    <r>
      <t>2,340</t>
    </r>
    <r>
      <rPr>
        <vertAlign val="superscript"/>
        <sz val="10"/>
        <rFont val="Arial"/>
        <family val="2"/>
      </rPr>
      <t>e</t>
    </r>
  </si>
  <si>
    <t>a. This number includes all bills and joint resolutions introduced.
b. This number includes all yea and nay votes.
c. Figure includes all hearings and business meetings.
d. This number does not include one yea and nay vote that was ruled invalid for lack of a quorum.
e. Where final legislative calendars were not available, we compiled figures from Congressional Information Service Abstracts and the Congressional Record.</t>
  </si>
  <si>
    <t>Source: Congressional Record (thomas.loc.gov); Office of the Secretary, US Senate; Senate Daily Digest; "Resume of Congressional Activity," Congressional Record, 80th Congress - 113th Congress.Congressional Record (thomas.loc.gov); End of Session Committee Reports; Committee Websites.</t>
  </si>
  <si>
    <t>114th (2015-2016)</t>
  </si>
  <si>
    <t>115th (2017-2018)</t>
  </si>
  <si>
    <t>Senate Workload, 80th-115th Congresses, 1947-2018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</si>
</sst>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4" x14ac:knownFonts="1">
    <font>
      <sz val="10"/>
      <name val="Arial"/>
    </font>
    <font>
      <sz val="10"/>
      <name val="Arial"/>
      <family val="2"/>
    </font>
    <font>
      <b/>
      <sz val="10"/>
      <name val="Arial"/>
      <family val="2"/>
    </font>
    <font>
      <vertAlign val="superscript"/>
      <sz val="10"/>
      <name val="Arial"/>
      <family val="2"/>
    </font>
  </fonts>
  <fills count="2">
    <fill>
      <patternFill patternType="none"/>
    </fill>
    <fill>
      <patternFill patternType="gray125"/>
    </fill>
  </fills>
  <borders count="3">
    <border>
      <left/>
      <right/>
      <top/>
      <bottom/>
      <diagonal/>
    </border>
    <border>
      <left/>
      <right/>
      <top style="thin">
        <color indexed="64"/>
      </top>
      <bottom/>
      <diagonal/>
    </border>
    <border>
      <left/>
      <right/>
      <top style="thick">
        <color indexed="64"/>
      </top>
      <bottom style="thin">
        <color indexed="64"/>
      </bottom>
      <diagonal/>
    </border>
  </borders>
  <cellStyleXfs count="1">
    <xf numFmtId="0" fontId="0" fillId="0" borderId="0"/>
  </cellStyleXfs>
  <cellXfs count="24">
    <xf numFmtId="0" fontId="0" fillId="0" borderId="0" xfId="0"/>
    <xf numFmtId="0" fontId="1" fillId="0" borderId="0" xfId="0" applyFont="1"/>
    <xf numFmtId="0" fontId="1" fillId="0" borderId="0" xfId="0" applyFont="1" applyAlignment="1"/>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xf>
    <xf numFmtId="0" fontId="1" fillId="0" borderId="0" xfId="0" applyFont="1" applyBorder="1" applyAlignment="1"/>
    <xf numFmtId="0" fontId="1" fillId="0" borderId="0" xfId="0" applyFont="1" applyBorder="1" applyAlignment="1">
      <alignment horizontal="center"/>
    </xf>
    <xf numFmtId="0" fontId="1" fillId="0" borderId="0" xfId="0" applyFont="1" applyBorder="1"/>
    <xf numFmtId="164" fontId="1" fillId="0" borderId="0" xfId="0" applyNumberFormat="1" applyFont="1" applyAlignment="1">
      <alignment horizontal="center"/>
    </xf>
    <xf numFmtId="164" fontId="1" fillId="0" borderId="0" xfId="0" applyNumberFormat="1" applyFont="1" applyBorder="1" applyAlignment="1">
      <alignment horizontal="center"/>
    </xf>
    <xf numFmtId="3" fontId="1" fillId="0" borderId="0" xfId="0" applyNumberFormat="1" applyFont="1" applyAlignment="1">
      <alignment horizontal="center"/>
    </xf>
    <xf numFmtId="3" fontId="1" fillId="0" borderId="0" xfId="0" applyNumberFormat="1" applyFont="1" applyBorder="1" applyAlignment="1">
      <alignment horizontal="center"/>
    </xf>
    <xf numFmtId="3" fontId="1" fillId="0" borderId="0" xfId="0" applyNumberFormat="1" applyFont="1" applyFill="1" applyBorder="1" applyAlignment="1">
      <alignment horizontal="center"/>
    </xf>
    <xf numFmtId="0" fontId="1" fillId="0" borderId="0" xfId="0" applyFont="1" applyFill="1" applyBorder="1"/>
    <xf numFmtId="164" fontId="1" fillId="0" borderId="1" xfId="0" applyNumberFormat="1" applyFont="1" applyBorder="1" applyAlignment="1">
      <alignment horizontal="center"/>
    </xf>
    <xf numFmtId="165" fontId="1" fillId="0" borderId="0" xfId="0" applyNumberFormat="1" applyFont="1" applyAlignment="1">
      <alignment horizontal="center"/>
    </xf>
    <xf numFmtId="165" fontId="1" fillId="0" borderId="0" xfId="0" applyNumberFormat="1" applyFont="1" applyBorder="1" applyAlignment="1">
      <alignment horizontal="center"/>
    </xf>
    <xf numFmtId="0" fontId="1" fillId="0" borderId="2" xfId="0" applyFont="1" applyBorder="1"/>
    <xf numFmtId="0" fontId="1" fillId="0" borderId="2" xfId="0" applyFont="1" applyBorder="1" applyAlignment="1">
      <alignment horizontal="center" wrapText="1"/>
    </xf>
    <xf numFmtId="0" fontId="1" fillId="0" borderId="0" xfId="0" applyFont="1" applyBorder="1" applyAlignment="1">
      <alignment vertical="center" wrapText="1"/>
    </xf>
    <xf numFmtId="0" fontId="1" fillId="0" borderId="0" xfId="0" applyFont="1" applyAlignment="1">
      <alignment horizontal="left" vertical="center"/>
    </xf>
    <xf numFmtId="0" fontId="1" fillId="0" borderId="0" xfId="0" applyFont="1" applyFill="1" applyBorder="1" applyAlignment="1">
      <alignment horizontal="left" wrapText="1"/>
    </xf>
    <xf numFmtId="0" fontId="1" fillId="0" borderId="0" xfId="0" applyFont="1" applyFill="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J41"/>
  <sheetViews>
    <sheetView tabSelected="1" zoomScaleNormal="100" zoomScaleSheetLayoutView="100" zoomScalePageLayoutView="120" workbookViewId="0">
      <selection activeCell="E11" sqref="E11"/>
    </sheetView>
  </sheetViews>
  <sheetFormatPr defaultRowHeight="12.75" x14ac:dyDescent="0.2"/>
  <cols>
    <col min="1" max="1" width="18.28515625" style="1" customWidth="1"/>
    <col min="2" max="2" width="13.140625" style="1" customWidth="1"/>
    <col min="3" max="3" width="11.42578125" style="1" customWidth="1"/>
    <col min="4" max="4" width="9.140625" style="1"/>
    <col min="5" max="5" width="11.7109375" style="1" customWidth="1"/>
    <col min="6" max="6" width="10.85546875" style="1" customWidth="1"/>
    <col min="7" max="8" width="9.140625" style="1"/>
    <col min="9" max="9" width="10.140625" style="1" customWidth="1"/>
    <col min="10" max="10" width="14" style="1" customWidth="1"/>
    <col min="11" max="16384" width="9.140625" style="1"/>
  </cols>
  <sheetData>
    <row r="1" spans="1:10" ht="12.75" customHeight="1" x14ac:dyDescent="0.2">
      <c r="A1" s="3" t="s">
        <v>26</v>
      </c>
      <c r="B1" s="21" t="s">
        <v>52</v>
      </c>
      <c r="C1" s="21"/>
      <c r="D1" s="21"/>
      <c r="E1" s="21"/>
    </row>
    <row r="2" spans="1:10" ht="12.75" customHeight="1" thickBot="1" x14ac:dyDescent="0.25">
      <c r="A2" s="4"/>
      <c r="B2" s="3"/>
    </row>
    <row r="3" spans="1:10" ht="52.5" customHeight="1" thickTop="1" x14ac:dyDescent="0.2">
      <c r="A3" s="18" t="s">
        <v>0</v>
      </c>
      <c r="B3" s="19" t="s">
        <v>42</v>
      </c>
      <c r="C3" s="19" t="s">
        <v>1</v>
      </c>
      <c r="D3" s="19" t="s">
        <v>23</v>
      </c>
      <c r="E3" s="19" t="s">
        <v>24</v>
      </c>
      <c r="F3" s="19" t="s">
        <v>43</v>
      </c>
      <c r="G3" s="19" t="s">
        <v>27</v>
      </c>
      <c r="H3" s="19" t="s">
        <v>28</v>
      </c>
      <c r="I3" s="19" t="s">
        <v>25</v>
      </c>
      <c r="J3" s="19" t="s">
        <v>44</v>
      </c>
    </row>
    <row r="4" spans="1:10" x14ac:dyDescent="0.2">
      <c r="A4" s="1" t="s">
        <v>2</v>
      </c>
      <c r="B4" s="11">
        <v>3186</v>
      </c>
      <c r="C4" s="15">
        <f t="shared" ref="C4:C9" si="0">B4/96</f>
        <v>33.1875</v>
      </c>
      <c r="D4" s="11">
        <v>1670</v>
      </c>
      <c r="E4" s="16">
        <f>D4/B4</f>
        <v>0.52416823603264284</v>
      </c>
      <c r="F4" s="11">
        <v>248</v>
      </c>
      <c r="G4" s="5">
        <v>257</v>
      </c>
      <c r="H4" s="11">
        <v>1462</v>
      </c>
      <c r="I4" s="9">
        <f>H4/G4</f>
        <v>5.6887159533073932</v>
      </c>
      <c r="J4" s="5" t="s">
        <v>45</v>
      </c>
    </row>
    <row r="5" spans="1:10" x14ac:dyDescent="0.2">
      <c r="A5" s="1" t="s">
        <v>3</v>
      </c>
      <c r="B5" s="11">
        <v>4486</v>
      </c>
      <c r="C5" s="10">
        <f t="shared" si="0"/>
        <v>46.729166666666664</v>
      </c>
      <c r="D5" s="11">
        <v>2362</v>
      </c>
      <c r="E5" s="16">
        <f t="shared" ref="E5:E39" si="1">D5/B5</f>
        <v>0.52652697280427996</v>
      </c>
      <c r="F5" s="11">
        <v>455</v>
      </c>
      <c r="G5" s="5">
        <v>389</v>
      </c>
      <c r="H5" s="11">
        <v>2410</v>
      </c>
      <c r="I5" s="9">
        <f t="shared" ref="I5:I39" si="2">H5/G5</f>
        <v>6.1953727506426732</v>
      </c>
      <c r="J5" s="5" t="s">
        <v>45</v>
      </c>
    </row>
    <row r="6" spans="1:10" x14ac:dyDescent="0.2">
      <c r="A6" s="1" t="s">
        <v>31</v>
      </c>
      <c r="B6" s="11">
        <v>3665</v>
      </c>
      <c r="C6" s="10">
        <f t="shared" si="0"/>
        <v>38.177083333333336</v>
      </c>
      <c r="D6" s="11">
        <v>1849</v>
      </c>
      <c r="E6" s="16">
        <f t="shared" si="1"/>
        <v>0.50450204638472029</v>
      </c>
      <c r="F6" s="11">
        <v>331</v>
      </c>
      <c r="G6" s="5">
        <v>287</v>
      </c>
      <c r="H6" s="11">
        <v>1648</v>
      </c>
      <c r="I6" s="9">
        <f t="shared" si="2"/>
        <v>5.7421602787456445</v>
      </c>
      <c r="J6" s="5" t="s">
        <v>45</v>
      </c>
    </row>
    <row r="7" spans="1:10" x14ac:dyDescent="0.2">
      <c r="A7" s="1" t="s">
        <v>32</v>
      </c>
      <c r="B7" s="11">
        <v>4077</v>
      </c>
      <c r="C7" s="10">
        <f t="shared" si="0"/>
        <v>42.46875</v>
      </c>
      <c r="D7" s="11">
        <v>2231</v>
      </c>
      <c r="E7" s="16">
        <f t="shared" si="1"/>
        <v>0.54721609026244789</v>
      </c>
      <c r="F7" s="11">
        <v>270</v>
      </c>
      <c r="G7" s="5">
        <v>294</v>
      </c>
      <c r="H7" s="11">
        <v>1962</v>
      </c>
      <c r="I7" s="9">
        <f t="shared" si="2"/>
        <v>6.6734693877551017</v>
      </c>
      <c r="J7" s="5" t="s">
        <v>45</v>
      </c>
    </row>
    <row r="8" spans="1:10" x14ac:dyDescent="0.2">
      <c r="A8" s="1" t="s">
        <v>4</v>
      </c>
      <c r="B8" s="11">
        <v>4518</v>
      </c>
      <c r="C8" s="10">
        <f t="shared" si="0"/>
        <v>47.0625</v>
      </c>
      <c r="D8" s="11">
        <v>2550</v>
      </c>
      <c r="E8" s="16">
        <f t="shared" si="1"/>
        <v>0.56440903054448877</v>
      </c>
      <c r="F8" s="11">
        <v>224</v>
      </c>
      <c r="G8" s="5">
        <v>224</v>
      </c>
      <c r="H8" s="11">
        <v>1362</v>
      </c>
      <c r="I8" s="9">
        <f t="shared" si="2"/>
        <v>6.0803571428571432</v>
      </c>
      <c r="J8" s="11">
        <v>2607</v>
      </c>
    </row>
    <row r="9" spans="1:10" x14ac:dyDescent="0.2">
      <c r="A9" s="1" t="s">
        <v>5</v>
      </c>
      <c r="B9" s="11">
        <v>4532</v>
      </c>
      <c r="C9" s="10">
        <f t="shared" si="0"/>
        <v>47.208333333333336</v>
      </c>
      <c r="D9" s="11">
        <v>2202</v>
      </c>
      <c r="E9" s="16">
        <f t="shared" si="1"/>
        <v>0.48587819947043248</v>
      </c>
      <c r="F9" s="11">
        <v>313</v>
      </c>
      <c r="G9" s="5">
        <v>271</v>
      </c>
      <c r="H9" s="11">
        <v>1876</v>
      </c>
      <c r="I9" s="9">
        <f t="shared" si="2"/>
        <v>6.9225092250922513</v>
      </c>
      <c r="J9" s="11">
        <v>2748</v>
      </c>
    </row>
    <row r="10" spans="1:10" x14ac:dyDescent="0.2">
      <c r="A10" s="1" t="s">
        <v>6</v>
      </c>
      <c r="B10" s="11">
        <v>4149</v>
      </c>
      <c r="C10" s="10">
        <f>B10/100</f>
        <v>41.49</v>
      </c>
      <c r="D10" s="11">
        <v>1680</v>
      </c>
      <c r="E10" s="16">
        <f t="shared" si="1"/>
        <v>0.4049168474331164</v>
      </c>
      <c r="F10" s="11">
        <v>422</v>
      </c>
      <c r="G10" s="5">
        <v>280</v>
      </c>
      <c r="H10" s="11">
        <v>2199</v>
      </c>
      <c r="I10" s="9">
        <f t="shared" si="2"/>
        <v>7.8535714285714286</v>
      </c>
      <c r="J10" s="11">
        <v>2271</v>
      </c>
    </row>
    <row r="11" spans="1:10" x14ac:dyDescent="0.2">
      <c r="A11" s="1" t="s">
        <v>7</v>
      </c>
      <c r="B11" s="11">
        <v>4048</v>
      </c>
      <c r="C11" s="10">
        <f t="shared" ref="C11:C39" si="3">B11/100</f>
        <v>40.479999999999997</v>
      </c>
      <c r="D11" s="11">
        <v>1953</v>
      </c>
      <c r="E11" s="16">
        <f t="shared" si="1"/>
        <v>0.48246047430830041</v>
      </c>
      <c r="F11" s="11">
        <v>434</v>
      </c>
      <c r="G11" s="5">
        <v>323</v>
      </c>
      <c r="H11" s="11">
        <v>2164</v>
      </c>
      <c r="I11" s="9">
        <f t="shared" si="2"/>
        <v>6.6996904024767803</v>
      </c>
      <c r="J11" s="11">
        <v>2532</v>
      </c>
    </row>
    <row r="12" spans="1:10" x14ac:dyDescent="0.2">
      <c r="A12" s="1" t="s">
        <v>8</v>
      </c>
      <c r="B12" s="11">
        <v>3457</v>
      </c>
      <c r="C12" s="10">
        <f t="shared" si="3"/>
        <v>34.57</v>
      </c>
      <c r="D12" s="11">
        <v>1341</v>
      </c>
      <c r="E12" s="16">
        <f t="shared" si="1"/>
        <v>0.38790859126410182</v>
      </c>
      <c r="F12" s="11">
        <v>541</v>
      </c>
      <c r="G12" s="5">
        <v>375</v>
      </c>
      <c r="H12" s="11">
        <v>2395</v>
      </c>
      <c r="I12" s="9">
        <f t="shared" si="2"/>
        <v>6.3866666666666667</v>
      </c>
      <c r="J12" s="11">
        <v>2493</v>
      </c>
    </row>
    <row r="13" spans="1:10" x14ac:dyDescent="0.2">
      <c r="A13" s="1" t="s">
        <v>9</v>
      </c>
      <c r="B13" s="11">
        <v>4129</v>
      </c>
      <c r="C13" s="10">
        <f t="shared" si="3"/>
        <v>41.29</v>
      </c>
      <c r="D13" s="11">
        <v>1636</v>
      </c>
      <c r="E13" s="16">
        <f t="shared" si="1"/>
        <v>0.39622184548316786</v>
      </c>
      <c r="F13" s="11">
        <v>497</v>
      </c>
      <c r="G13" s="5">
        <v>345</v>
      </c>
      <c r="H13" s="11">
        <v>1814</v>
      </c>
      <c r="I13" s="9">
        <f t="shared" si="2"/>
        <v>5.2579710144927541</v>
      </c>
      <c r="J13" s="11">
        <v>2889</v>
      </c>
    </row>
    <row r="14" spans="1:10" ht="12.75" customHeight="1" x14ac:dyDescent="0.2">
      <c r="A14" s="2" t="s">
        <v>10</v>
      </c>
      <c r="B14" s="11">
        <v>4400</v>
      </c>
      <c r="C14" s="10">
        <f t="shared" si="3"/>
        <v>44</v>
      </c>
      <c r="D14" s="11">
        <v>1376</v>
      </c>
      <c r="E14" s="16">
        <f t="shared" si="1"/>
        <v>0.31272727272727274</v>
      </c>
      <c r="F14" s="11" t="s">
        <v>46</v>
      </c>
      <c r="G14" s="5">
        <v>358</v>
      </c>
      <c r="H14" s="11">
        <v>1961</v>
      </c>
      <c r="I14" s="9">
        <f t="shared" si="2"/>
        <v>5.477653631284916</v>
      </c>
      <c r="J14" s="11">
        <v>2892</v>
      </c>
    </row>
    <row r="15" spans="1:10" x14ac:dyDescent="0.2">
      <c r="A15" s="2" t="s">
        <v>11</v>
      </c>
      <c r="B15" s="11">
        <v>4867</v>
      </c>
      <c r="C15" s="10">
        <f t="shared" si="3"/>
        <v>48.67</v>
      </c>
      <c r="D15" s="11">
        <v>1271</v>
      </c>
      <c r="E15" s="16">
        <f t="shared" si="1"/>
        <v>0.26114649681528662</v>
      </c>
      <c r="F15" s="11">
        <v>667</v>
      </c>
      <c r="G15" s="5">
        <v>384</v>
      </c>
      <c r="H15" s="11">
        <v>2352</v>
      </c>
      <c r="I15" s="9">
        <f t="shared" si="2"/>
        <v>6.125</v>
      </c>
      <c r="J15" s="11">
        <v>3264</v>
      </c>
    </row>
    <row r="16" spans="1:10" x14ac:dyDescent="0.2">
      <c r="A16" s="2" t="s">
        <v>33</v>
      </c>
      <c r="B16" s="11">
        <v>4408</v>
      </c>
      <c r="C16" s="10">
        <f t="shared" si="3"/>
        <v>44.08</v>
      </c>
      <c r="D16" s="11">
        <v>1035</v>
      </c>
      <c r="E16" s="16">
        <f t="shared" si="1"/>
        <v>0.23480036297640652</v>
      </c>
      <c r="F16" s="11">
        <v>955</v>
      </c>
      <c r="G16" s="5">
        <v>348</v>
      </c>
      <c r="H16" s="11">
        <v>2295</v>
      </c>
      <c r="I16" s="9">
        <f t="shared" si="2"/>
        <v>6.5948275862068968</v>
      </c>
      <c r="J16" s="11">
        <v>3559</v>
      </c>
    </row>
    <row r="17" spans="1:10" x14ac:dyDescent="0.2">
      <c r="A17" s="2" t="s">
        <v>34</v>
      </c>
      <c r="B17" s="11">
        <v>4524</v>
      </c>
      <c r="C17" s="10">
        <f t="shared" si="3"/>
        <v>45.24</v>
      </c>
      <c r="D17" s="11">
        <v>1115</v>
      </c>
      <c r="E17" s="16">
        <f t="shared" si="1"/>
        <v>0.24646330680813439</v>
      </c>
      <c r="F17" s="11">
        <v>1138</v>
      </c>
      <c r="G17" s="5">
        <v>352</v>
      </c>
      <c r="H17" s="11">
        <v>2152</v>
      </c>
      <c r="I17" s="9">
        <f t="shared" si="2"/>
        <v>6.1136363636363633</v>
      </c>
      <c r="J17" s="11">
        <v>4067</v>
      </c>
    </row>
    <row r="18" spans="1:10" x14ac:dyDescent="0.2">
      <c r="A18" s="2" t="s">
        <v>12</v>
      </c>
      <c r="B18" s="11">
        <v>4115</v>
      </c>
      <c r="C18" s="10">
        <f t="shared" si="3"/>
        <v>41.15</v>
      </c>
      <c r="D18" s="11">
        <v>1038</v>
      </c>
      <c r="E18" s="16">
        <f t="shared" si="1"/>
        <v>0.25224787363304979</v>
      </c>
      <c r="F18" s="11">
        <v>1311</v>
      </c>
      <c r="G18" s="5">
        <v>320</v>
      </c>
      <c r="H18" s="11">
        <v>2210</v>
      </c>
      <c r="I18" s="9">
        <f t="shared" si="2"/>
        <v>6.90625</v>
      </c>
      <c r="J18" s="11">
        <v>4265</v>
      </c>
    </row>
    <row r="19" spans="1:10" x14ac:dyDescent="0.2">
      <c r="A19" s="2" t="s">
        <v>13</v>
      </c>
      <c r="B19" s="11">
        <v>3800</v>
      </c>
      <c r="C19" s="10">
        <f t="shared" si="3"/>
        <v>38</v>
      </c>
      <c r="D19" s="11">
        <v>1070</v>
      </c>
      <c r="E19" s="16">
        <f t="shared" si="1"/>
        <v>0.28157894736842104</v>
      </c>
      <c r="F19" s="11">
        <v>1156</v>
      </c>
      <c r="G19" s="5">
        <v>337</v>
      </c>
      <c r="H19" s="11">
        <v>2510</v>
      </c>
      <c r="I19" s="9">
        <f t="shared" si="2"/>
        <v>7.4480712166172109</v>
      </c>
      <c r="J19" s="11">
        <v>3960</v>
      </c>
    </row>
    <row r="20" spans="1:10" x14ac:dyDescent="0.2">
      <c r="A20" s="2" t="s">
        <v>14</v>
      </c>
      <c r="B20" s="11">
        <v>3480</v>
      </c>
      <c r="C20" s="10">
        <f t="shared" si="3"/>
        <v>34.799999999999997</v>
      </c>
      <c r="D20" s="11">
        <v>976</v>
      </c>
      <c r="E20" s="16">
        <f t="shared" si="1"/>
        <v>0.28045977011494255</v>
      </c>
      <c r="F20" s="11">
        <v>1055</v>
      </c>
      <c r="G20" s="5">
        <v>333</v>
      </c>
      <c r="H20" s="11">
        <v>2324</v>
      </c>
      <c r="I20" s="9">
        <f t="shared" si="2"/>
        <v>6.9789789789789793</v>
      </c>
      <c r="J20" s="11">
        <v>3790</v>
      </c>
    </row>
    <row r="21" spans="1:10" x14ac:dyDescent="0.2">
      <c r="A21" s="2" t="s">
        <v>15</v>
      </c>
      <c r="B21" s="11">
        <v>3396</v>
      </c>
      <c r="C21" s="10">
        <f t="shared" si="3"/>
        <v>33.96</v>
      </c>
      <c r="D21" s="11">
        <v>786</v>
      </c>
      <c r="E21" s="16">
        <f t="shared" si="1"/>
        <v>0.2314487632508834</v>
      </c>
      <c r="F21" s="11">
        <v>966</v>
      </c>
      <c r="G21" s="5">
        <v>312</v>
      </c>
      <c r="H21" s="11">
        <v>2160</v>
      </c>
      <c r="I21" s="9">
        <f t="shared" si="2"/>
        <v>6.9230769230769234</v>
      </c>
      <c r="J21" s="11">
        <v>3236</v>
      </c>
    </row>
    <row r="22" spans="1:10" x14ac:dyDescent="0.2">
      <c r="A22" s="2" t="s">
        <v>16</v>
      </c>
      <c r="B22" s="11">
        <v>3454</v>
      </c>
      <c r="C22" s="10">
        <f t="shared" si="3"/>
        <v>34.54</v>
      </c>
      <c r="D22" s="11">
        <v>936</v>
      </c>
      <c r="E22" s="16">
        <f t="shared" si="1"/>
        <v>0.2709901563404748</v>
      </c>
      <c r="F22" s="11">
        <v>673</v>
      </c>
      <c r="G22" s="5">
        <v>281</v>
      </c>
      <c r="H22" s="11">
        <v>1951</v>
      </c>
      <c r="I22" s="9">
        <f t="shared" si="2"/>
        <v>6.9430604982206408</v>
      </c>
      <c r="J22" s="11">
        <v>2471</v>
      </c>
    </row>
    <row r="23" spans="1:10" x14ac:dyDescent="0.2">
      <c r="A23" s="2" t="s">
        <v>17</v>
      </c>
      <c r="B23" s="11">
        <v>3386</v>
      </c>
      <c r="C23" s="10">
        <f t="shared" si="3"/>
        <v>33.86</v>
      </c>
      <c r="D23" s="11">
        <v>940</v>
      </c>
      <c r="E23" s="16">
        <f t="shared" si="1"/>
        <v>0.27761370348493797</v>
      </c>
      <c r="F23" s="11">
        <v>740</v>
      </c>
      <c r="G23" s="5">
        <v>313</v>
      </c>
      <c r="H23" s="11">
        <v>2531</v>
      </c>
      <c r="I23" s="9">
        <f t="shared" si="2"/>
        <v>8.0862619808306704</v>
      </c>
      <c r="J23" s="11">
        <v>2373</v>
      </c>
    </row>
    <row r="24" spans="1:10" x14ac:dyDescent="0.2">
      <c r="A24" s="2" t="s">
        <v>18</v>
      </c>
      <c r="B24" s="11">
        <v>3325</v>
      </c>
      <c r="C24" s="10">
        <f t="shared" si="3"/>
        <v>33.25</v>
      </c>
      <c r="D24" s="11">
        <v>1002</v>
      </c>
      <c r="E24" s="16">
        <f t="shared" si="1"/>
        <v>0.3013533834586466</v>
      </c>
      <c r="F24" s="11">
        <v>799</v>
      </c>
      <c r="G24" s="5">
        <v>307</v>
      </c>
      <c r="H24" s="11">
        <v>2342</v>
      </c>
      <c r="I24" s="9">
        <f t="shared" si="2"/>
        <v>7.6286644951140063</v>
      </c>
      <c r="J24" s="11">
        <v>2493</v>
      </c>
    </row>
    <row r="25" spans="1:10" ht="12.75" customHeight="1" x14ac:dyDescent="0.2">
      <c r="A25" s="2" t="s">
        <v>19</v>
      </c>
      <c r="B25" s="11">
        <v>3669</v>
      </c>
      <c r="C25" s="10">
        <f t="shared" si="3"/>
        <v>36.69</v>
      </c>
      <c r="D25" s="11">
        <v>980</v>
      </c>
      <c r="E25" s="16">
        <f t="shared" si="1"/>
        <v>0.26710275279367673</v>
      </c>
      <c r="F25" s="11">
        <v>638</v>
      </c>
      <c r="G25" s="5">
        <v>274</v>
      </c>
      <c r="H25" s="11">
        <v>2254</v>
      </c>
      <c r="I25" s="9">
        <f t="shared" si="2"/>
        <v>8.2262773722627731</v>
      </c>
      <c r="J25" s="11" t="s">
        <v>47</v>
      </c>
    </row>
    <row r="26" spans="1:10" x14ac:dyDescent="0.2">
      <c r="A26" s="2" t="s">
        <v>35</v>
      </c>
      <c r="B26" s="11">
        <v>3738</v>
      </c>
      <c r="C26" s="10">
        <f t="shared" si="3"/>
        <v>37.380000000000003</v>
      </c>
      <c r="D26" s="11">
        <v>947</v>
      </c>
      <c r="E26" s="16">
        <f t="shared" si="1"/>
        <v>0.25334403424291063</v>
      </c>
      <c r="F26" s="11">
        <v>550</v>
      </c>
      <c r="G26" s="5">
        <v>287</v>
      </c>
      <c r="H26" s="11">
        <v>2292</v>
      </c>
      <c r="I26" s="9">
        <f t="shared" si="2"/>
        <v>7.986062717770035</v>
      </c>
      <c r="J26" s="11">
        <v>2039</v>
      </c>
    </row>
    <row r="27" spans="1:10" x14ac:dyDescent="0.2">
      <c r="A27" s="2" t="s">
        <v>36</v>
      </c>
      <c r="B27" s="11">
        <v>2805</v>
      </c>
      <c r="C27" s="10">
        <f t="shared" si="3"/>
        <v>28.05</v>
      </c>
      <c r="D27" s="11">
        <v>682</v>
      </c>
      <c r="E27" s="16">
        <f t="shared" si="1"/>
        <v>0.24313725490196078</v>
      </c>
      <c r="F27" s="11">
        <v>724</v>
      </c>
      <c r="G27" s="5">
        <v>291</v>
      </c>
      <c r="H27" s="11">
        <v>2514</v>
      </c>
      <c r="I27" s="9">
        <f t="shared" si="2"/>
        <v>8.6391752577319583</v>
      </c>
      <c r="J27" s="11">
        <v>2043</v>
      </c>
    </row>
    <row r="28" spans="1:10" x14ac:dyDescent="0.2">
      <c r="A28" s="2" t="s">
        <v>20</v>
      </c>
      <c r="B28" s="11">
        <v>2266</v>
      </c>
      <c r="C28" s="10">
        <f t="shared" si="3"/>
        <v>22.66</v>
      </c>
      <c r="D28" s="11">
        <v>518</v>
      </c>
      <c r="E28" s="16">
        <f t="shared" si="1"/>
        <v>0.22859664607237423</v>
      </c>
      <c r="F28" s="11">
        <v>919</v>
      </c>
      <c r="G28" s="5">
        <v>343</v>
      </c>
      <c r="H28" s="11">
        <v>2876</v>
      </c>
      <c r="I28" s="9">
        <f t="shared" si="2"/>
        <v>8.3848396501457731</v>
      </c>
      <c r="J28" s="11">
        <v>1601</v>
      </c>
    </row>
    <row r="29" spans="1:10" x14ac:dyDescent="0.2">
      <c r="A29" s="2" t="s">
        <v>21</v>
      </c>
      <c r="B29" s="11">
        <v>2718</v>
      </c>
      <c r="C29" s="10">
        <f t="shared" si="3"/>
        <v>27.18</v>
      </c>
      <c r="D29" s="11">
        <v>586</v>
      </c>
      <c r="E29" s="16">
        <f t="shared" si="1"/>
        <v>0.21559970566593084</v>
      </c>
      <c r="F29" s="11">
        <v>612</v>
      </c>
      <c r="G29" s="5">
        <v>296</v>
      </c>
      <c r="H29" s="11">
        <v>2188</v>
      </c>
      <c r="I29" s="9">
        <f t="shared" si="2"/>
        <v>7.3918918918918921</v>
      </c>
      <c r="J29" s="11">
        <v>1954</v>
      </c>
    </row>
    <row r="30" spans="1:10" s="8" customFormat="1" x14ac:dyDescent="0.2">
      <c r="A30" s="6" t="s">
        <v>22</v>
      </c>
      <c r="B30" s="12">
        <f>1997+37+1290+19</f>
        <v>3343</v>
      </c>
      <c r="C30" s="10">
        <f t="shared" si="3"/>
        <v>33.43</v>
      </c>
      <c r="D30" s="12">
        <f>182+132+2+18+181+270+10+24</f>
        <v>819</v>
      </c>
      <c r="E30" s="16">
        <f t="shared" si="1"/>
        <v>0.24498953036195034</v>
      </c>
      <c r="F30" s="12">
        <f>374+298</f>
        <v>672</v>
      </c>
      <c r="G30" s="7">
        <f>162+141</f>
        <v>303</v>
      </c>
      <c r="H30" s="12">
        <f>ROUND(1183+57/60+1017+51/60,0)</f>
        <v>2202</v>
      </c>
      <c r="I30" s="9">
        <f t="shared" si="2"/>
        <v>7.2673267326732676</v>
      </c>
      <c r="J30" s="12">
        <v>1862</v>
      </c>
    </row>
    <row r="31" spans="1:10" x14ac:dyDescent="0.2">
      <c r="A31" s="6" t="s">
        <v>29</v>
      </c>
      <c r="B31" s="12">
        <v>3242</v>
      </c>
      <c r="C31" s="10">
        <f t="shared" si="3"/>
        <v>32.42</v>
      </c>
      <c r="D31" s="7">
        <v>554</v>
      </c>
      <c r="E31" s="16">
        <f t="shared" si="1"/>
        <v>0.17088217149907464</v>
      </c>
      <c r="F31" s="7">
        <v>633</v>
      </c>
      <c r="G31" s="7">
        <v>322</v>
      </c>
      <c r="H31" s="12">
        <v>2280</v>
      </c>
      <c r="I31" s="9">
        <f t="shared" si="2"/>
        <v>7.0807453416149064</v>
      </c>
      <c r="J31" s="12">
        <v>1605</v>
      </c>
    </row>
    <row r="32" spans="1:10" x14ac:dyDescent="0.2">
      <c r="A32" s="8" t="s">
        <v>30</v>
      </c>
      <c r="B32" s="12">
        <v>3078</v>
      </c>
      <c r="C32" s="10">
        <f t="shared" si="3"/>
        <v>30.78</v>
      </c>
      <c r="D32" s="7">
        <v>759</v>
      </c>
      <c r="E32" s="17">
        <f t="shared" si="1"/>
        <v>0.246588693957115</v>
      </c>
      <c r="F32" s="7">
        <v>675</v>
      </c>
      <c r="G32" s="7">
        <v>300</v>
      </c>
      <c r="H32" s="12">
        <v>2486</v>
      </c>
      <c r="I32" s="10">
        <f t="shared" si="2"/>
        <v>8.2866666666666671</v>
      </c>
      <c r="J32" s="12">
        <f>775+731</f>
        <v>1506</v>
      </c>
    </row>
    <row r="33" spans="1:10" ht="13.5" customHeight="1" x14ac:dyDescent="0.2">
      <c r="A33" s="8" t="s">
        <v>37</v>
      </c>
      <c r="B33" s="12">
        <v>4163</v>
      </c>
      <c r="C33" s="10">
        <f t="shared" si="3"/>
        <v>41.63</v>
      </c>
      <c r="D33" s="7">
        <v>684</v>
      </c>
      <c r="E33" s="17">
        <f t="shared" si="1"/>
        <v>0.16430458803747297</v>
      </c>
      <c r="F33" s="7">
        <v>645</v>
      </c>
      <c r="G33" s="7">
        <v>297</v>
      </c>
      <c r="H33" s="12">
        <v>2250</v>
      </c>
      <c r="I33" s="10">
        <f t="shared" si="2"/>
        <v>7.5757575757575761</v>
      </c>
      <c r="J33" s="12">
        <v>1513</v>
      </c>
    </row>
    <row r="34" spans="1:10" ht="13.5" customHeight="1" x14ac:dyDescent="0.2">
      <c r="A34" s="8" t="s">
        <v>38</v>
      </c>
      <c r="B34" s="12">
        <v>3738</v>
      </c>
      <c r="C34" s="10">
        <f t="shared" si="3"/>
        <v>37.380000000000003</v>
      </c>
      <c r="D34" s="7">
        <v>556</v>
      </c>
      <c r="E34" s="17">
        <f t="shared" si="1"/>
        <v>0.14874264312466559</v>
      </c>
      <c r="F34" s="7">
        <v>666</v>
      </c>
      <c r="G34" s="7">
        <v>374</v>
      </c>
      <c r="H34" s="12">
        <v>2364</v>
      </c>
      <c r="I34" s="10">
        <f t="shared" si="2"/>
        <v>6.3208556149732624</v>
      </c>
      <c r="J34" s="12">
        <v>2458</v>
      </c>
    </row>
    <row r="35" spans="1:10" ht="13.5" customHeight="1" x14ac:dyDescent="0.2">
      <c r="A35" s="8" t="s">
        <v>39</v>
      </c>
      <c r="B35" s="12">
        <v>4101</v>
      </c>
      <c r="C35" s="10">
        <f t="shared" si="3"/>
        <v>41.01</v>
      </c>
      <c r="D35" s="7">
        <v>176</v>
      </c>
      <c r="E35" s="17">
        <f t="shared" si="1"/>
        <v>4.2916361862960252E-2</v>
      </c>
      <c r="F35" s="7">
        <v>707</v>
      </c>
      <c r="G35" s="7">
        <v>349</v>
      </c>
      <c r="H35" s="12">
        <v>2495</v>
      </c>
      <c r="I35" s="10">
        <f t="shared" si="2"/>
        <v>7.1489971346704868</v>
      </c>
      <c r="J35" s="12">
        <v>2374</v>
      </c>
    </row>
    <row r="36" spans="1:10" ht="13.5" customHeight="1" x14ac:dyDescent="0.2">
      <c r="A36" s="14" t="s">
        <v>40</v>
      </c>
      <c r="B36" s="12">
        <v>3767</v>
      </c>
      <c r="C36" s="10">
        <f t="shared" si="3"/>
        <v>37.67</v>
      </c>
      <c r="D36" s="7">
        <v>364</v>
      </c>
      <c r="E36" s="17">
        <f t="shared" si="1"/>
        <v>9.6628616936554293E-2</v>
      </c>
      <c r="F36" s="7">
        <v>486</v>
      </c>
      <c r="G36" s="7">
        <v>323</v>
      </c>
      <c r="H36" s="12">
        <v>2032</v>
      </c>
      <c r="I36" s="10">
        <f t="shared" si="2"/>
        <v>6.2910216718266252</v>
      </c>
      <c r="J36" s="13">
        <v>1577</v>
      </c>
    </row>
    <row r="37" spans="1:10" ht="13.5" customHeight="1" x14ac:dyDescent="0.2">
      <c r="A37" s="14" t="s">
        <v>41</v>
      </c>
      <c r="B37" s="12">
        <v>3038</v>
      </c>
      <c r="C37" s="10">
        <f t="shared" si="3"/>
        <v>30.38</v>
      </c>
      <c r="D37" s="7">
        <v>618</v>
      </c>
      <c r="E37" s="17">
        <f t="shared" si="1"/>
        <v>0.20342330480579329</v>
      </c>
      <c r="F37" s="7">
        <v>658</v>
      </c>
      <c r="G37" s="7">
        <v>292</v>
      </c>
      <c r="H37" s="12">
        <v>2003</v>
      </c>
      <c r="I37" s="10">
        <f t="shared" si="2"/>
        <v>6.8595890410958908</v>
      </c>
      <c r="J37" s="12">
        <v>1559</v>
      </c>
    </row>
    <row r="38" spans="1:10" s="8" customFormat="1" ht="13.5" customHeight="1" x14ac:dyDescent="0.2">
      <c r="A38" s="14" t="s">
        <v>50</v>
      </c>
      <c r="B38" s="12">
        <v>3589</v>
      </c>
      <c r="C38" s="10">
        <f t="shared" si="3"/>
        <v>35.89</v>
      </c>
      <c r="D38" s="7">
        <v>427</v>
      </c>
      <c r="E38" s="17">
        <f t="shared" si="1"/>
        <v>0.11897464474784063</v>
      </c>
      <c r="F38" s="7">
        <v>508</v>
      </c>
      <c r="G38" s="7">
        <v>333</v>
      </c>
      <c r="H38" s="12">
        <v>1855</v>
      </c>
      <c r="I38" s="10">
        <f t="shared" si="2"/>
        <v>5.5705705705705704</v>
      </c>
      <c r="J38" s="12">
        <v>1595</v>
      </c>
    </row>
    <row r="39" spans="1:10" s="8" customFormat="1" ht="13.5" customHeight="1" x14ac:dyDescent="0.2">
      <c r="A39" s="14" t="s">
        <v>51</v>
      </c>
      <c r="B39" s="12">
        <v>3874</v>
      </c>
      <c r="C39" s="10">
        <f t="shared" si="3"/>
        <v>38.74</v>
      </c>
      <c r="D39" s="7">
        <v>583</v>
      </c>
      <c r="E39" s="17">
        <f t="shared" si="1"/>
        <v>0.15049044914816728</v>
      </c>
      <c r="F39" s="7">
        <v>599</v>
      </c>
      <c r="G39" s="7">
        <v>386</v>
      </c>
      <c r="H39" s="12">
        <v>2182</v>
      </c>
      <c r="I39" s="10">
        <f t="shared" si="2"/>
        <v>5.6528497409326421</v>
      </c>
      <c r="J39" s="12">
        <v>1633</v>
      </c>
    </row>
    <row r="40" spans="1:10" ht="78.75" customHeight="1" x14ac:dyDescent="0.2">
      <c r="A40" s="20"/>
      <c r="B40" s="22" t="s">
        <v>48</v>
      </c>
      <c r="C40" s="23"/>
      <c r="D40" s="23"/>
      <c r="E40" s="23"/>
      <c r="F40" s="23"/>
      <c r="G40" s="23"/>
      <c r="H40" s="23"/>
      <c r="I40" s="23"/>
      <c r="J40" s="23"/>
    </row>
    <row r="41" spans="1:10" ht="41.25" customHeight="1" x14ac:dyDescent="0.2">
      <c r="B41" s="22" t="s">
        <v>49</v>
      </c>
      <c r="C41" s="22"/>
      <c r="D41" s="22"/>
      <c r="E41" s="22"/>
      <c r="F41" s="22"/>
      <c r="G41" s="22"/>
      <c r="H41" s="22"/>
      <c r="I41" s="22"/>
      <c r="J41" s="22"/>
    </row>
  </sheetData>
  <mergeCells count="3">
    <mergeCell ref="B1:E1"/>
    <mergeCell ref="B40:J40"/>
    <mergeCell ref="B41:J41"/>
  </mergeCells>
  <phoneticPr fontId="0" type="noConversion"/>
  <pageMargins left="0.75" right="0.75" top="1" bottom="1" header="0.5" footer="0.5"/>
  <pageSetup scale="76"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6-2</vt:lpstr>
      <vt:lpstr>'6-2'!Print_Area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Jackson Gode</cp:lastModifiedBy>
  <cp:lastPrinted>2016-12-23T18:01:39Z</cp:lastPrinted>
  <dcterms:created xsi:type="dcterms:W3CDTF">2001-06-05T13:07:17Z</dcterms:created>
  <dcterms:modified xsi:type="dcterms:W3CDTF">2019-02-28T22:05:30Z</dcterms:modified>
</cp:coreProperties>
</file>